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28" windowWidth="14760" windowHeight="8088"/>
  </bookViews>
  <sheets>
    <sheet name="VolumeEnvelope" sheetId="15" r:id="rId1"/>
  </sheets>
  <calcPr calcId="145621"/>
</workbook>
</file>

<file path=xl/calcChain.xml><?xml version="1.0" encoding="utf-8"?>
<calcChain xmlns="http://schemas.openxmlformats.org/spreadsheetml/2006/main">
  <c r="R35" i="15" l="1"/>
  <c r="K20" i="15"/>
  <c r="L20" i="15" s="1"/>
  <c r="J20" i="15"/>
  <c r="K19" i="15"/>
  <c r="L19" i="15" s="1"/>
  <c r="J19" i="15"/>
  <c r="K18" i="15"/>
  <c r="L18" i="15" s="1"/>
  <c r="J18" i="15"/>
  <c r="K17" i="15"/>
  <c r="L17" i="15" s="1"/>
  <c r="J17" i="15"/>
  <c r="K16" i="15"/>
  <c r="K15" i="15"/>
  <c r="N12" i="15"/>
  <c r="M12" i="15"/>
  <c r="L12" i="15"/>
  <c r="K12" i="15"/>
  <c r="J12" i="15"/>
  <c r="J16" i="15" s="1"/>
  <c r="I12" i="15"/>
  <c r="J15" i="15" s="1"/>
  <c r="O11" i="15"/>
  <c r="O10" i="15"/>
  <c r="O9" i="15"/>
  <c r="O8" i="15"/>
  <c r="E19" i="15" s="1"/>
  <c r="O7" i="15"/>
  <c r="E18" i="15" s="1"/>
  <c r="O6" i="15"/>
  <c r="E17" i="15" s="1"/>
  <c r="O5" i="15"/>
  <c r="E16" i="15" s="1"/>
  <c r="O4" i="15"/>
  <c r="O12" i="15" s="1"/>
  <c r="E15" i="15" l="1"/>
  <c r="F15" i="15" s="1"/>
  <c r="F16" i="15" s="1"/>
  <c r="F17" i="15" s="1"/>
  <c r="F18" i="15" s="1"/>
  <c r="F19" i="15" s="1"/>
  <c r="E20" i="15"/>
  <c r="L15" i="15"/>
  <c r="L21" i="15" s="1"/>
  <c r="L16" i="15"/>
  <c r="F20" i="15" l="1"/>
</calcChain>
</file>

<file path=xl/sharedStrings.xml><?xml version="1.0" encoding="utf-8"?>
<sst xmlns="http://schemas.openxmlformats.org/spreadsheetml/2006/main" count="40" uniqueCount="39">
  <si>
    <t>Deliverable</t>
  </si>
  <si>
    <t>Date</t>
  </si>
  <si>
    <t>Comment</t>
  </si>
  <si>
    <t>Price</t>
  </si>
  <si>
    <t>Total</t>
  </si>
  <si>
    <t>IFC1410 prototypes</t>
  </si>
  <si>
    <t>IFC1420 prototypes</t>
  </si>
  <si>
    <t>IFC1410</t>
  </si>
  <si>
    <t>IFC1420</t>
  </si>
  <si>
    <t>RXI1460</t>
  </si>
  <si>
    <t>TOSCA-III Training</t>
  </si>
  <si>
    <t>IFC1410 batch 1</t>
  </si>
  <si>
    <t>IFC1420 batch 1</t>
  </si>
  <si>
    <t>IFC1410 batch 2</t>
  </si>
  <si>
    <t>IFC1420 batch 2</t>
  </si>
  <si>
    <t>IFC1410 batch 3</t>
  </si>
  <si>
    <t>IFC1420 batch 3</t>
  </si>
  <si>
    <t>Equipment cost</t>
  </si>
  <si>
    <t>Timeline</t>
  </si>
  <si>
    <t>IFC1410p</t>
  </si>
  <si>
    <t>IFC1420p</t>
  </si>
  <si>
    <t>RXI1460p</t>
  </si>
  <si>
    <t>Quantity</t>
  </si>
  <si>
    <t>Product</t>
  </si>
  <si>
    <t>Schedule</t>
  </si>
  <si>
    <t>Cumulative</t>
  </si>
  <si>
    <t>Payments</t>
  </si>
  <si>
    <t>Variant 1 proto
ESS</t>
  </si>
  <si>
    <t>Variant 1 proto
PSI</t>
  </si>
  <si>
    <t>Variant 1
ESS</t>
  </si>
  <si>
    <t>Variant 1
PSI</t>
  </si>
  <si>
    <t>Variant 2 proto
ESS</t>
  </si>
  <si>
    <t>Variant 2 proto
PSI</t>
  </si>
  <si>
    <t>Variant 2
ESS</t>
  </si>
  <si>
    <t>Variant 2
PSI</t>
  </si>
  <si>
    <t>RTM proto
ESS</t>
  </si>
  <si>
    <t>RTM proto
PSI</t>
  </si>
  <si>
    <t>RTM
ESS</t>
  </si>
  <si>
    <t>RTM
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</si>
</sst>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1" fillId="0" borderId="0" xfId="0" applyFont="1" applyFill="1"/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VolumeEnvelope!$E$14</c:f>
              <c:strCache>
                <c:ptCount val="1"/>
                <c:pt idx="0">
                  <c:v>Payments</c:v>
                </c:pt>
              </c:strCache>
            </c:strRef>
          </c:tx>
          <c:invertIfNegative val="0"/>
          <c:cat>
            <c:numRef>
              <c:f>VolumeEnvelope!$D$15:$D$20</c:f>
              <c:numCache>
                <c:formatCode>m/d/yyyy</c:formatCode>
                <c:ptCount val="6"/>
                <c:pt idx="0">
                  <c:v>42674</c:v>
                </c:pt>
                <c:pt idx="1">
                  <c:v>42744</c:v>
                </c:pt>
                <c:pt idx="2">
                  <c:v>42767</c:v>
                </c:pt>
                <c:pt idx="3">
                  <c:v>42800</c:v>
                </c:pt>
                <c:pt idx="4">
                  <c:v>42948</c:v>
                </c:pt>
                <c:pt idx="5">
                  <c:v>43132</c:v>
                </c:pt>
              </c:numCache>
            </c:numRef>
          </c:cat>
          <c:val>
            <c:numRef>
              <c:f>VolumeEnvelope!$E$15:$E$20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14042368"/>
        <c:axId val="97961088"/>
      </c:barChart>
      <c:dateAx>
        <c:axId val="114042368"/>
        <c:scaling>
          <c:orientation val="minMax"/>
          <c:max val="43133"/>
          <c:min val="42674"/>
        </c:scaling>
        <c:delete val="0"/>
        <c:axPos val="b"/>
        <c:numFmt formatCode="m/d/yyyy" sourceLinked="1"/>
        <c:majorTickMark val="out"/>
        <c:minorTickMark val="none"/>
        <c:tickLblPos val="nextTo"/>
        <c:crossAx val="97961088"/>
        <c:crosses val="autoZero"/>
        <c:auto val="1"/>
        <c:lblOffset val="100"/>
        <c:baseTimeUnit val="days"/>
      </c:dateAx>
      <c:valAx>
        <c:axId val="9796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042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VolumeEnvelope!$F$14</c:f>
              <c:strCache>
                <c:ptCount val="1"/>
                <c:pt idx="0">
                  <c:v>Cumulative</c:v>
                </c:pt>
              </c:strCache>
            </c:strRef>
          </c:tx>
          <c:cat>
            <c:numRef>
              <c:f>VolumeEnvelope!$D$15:$D$20</c:f>
              <c:numCache>
                <c:formatCode>m/d/yyyy</c:formatCode>
                <c:ptCount val="6"/>
                <c:pt idx="0">
                  <c:v>42674</c:v>
                </c:pt>
                <c:pt idx="1">
                  <c:v>42744</c:v>
                </c:pt>
                <c:pt idx="2">
                  <c:v>42767</c:v>
                </c:pt>
                <c:pt idx="3">
                  <c:v>42800</c:v>
                </c:pt>
                <c:pt idx="4">
                  <c:v>42948</c:v>
                </c:pt>
                <c:pt idx="5">
                  <c:v>43132</c:v>
                </c:pt>
              </c:numCache>
            </c:numRef>
          </c:cat>
          <c:val>
            <c:numRef>
              <c:f>VolumeEnvelope!$F$15:$F$20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43392"/>
        <c:axId val="97962816"/>
      </c:areaChart>
      <c:dateAx>
        <c:axId val="1140433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97962816"/>
        <c:crosses val="autoZero"/>
        <c:auto val="1"/>
        <c:lblOffset val="100"/>
        <c:baseTimeUnit val="days"/>
      </c:dateAx>
      <c:valAx>
        <c:axId val="9796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043392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90488</xdr:colOff>
      <xdr:row>22</xdr:row>
      <xdr:rowOff>9525</xdr:rowOff>
    </xdr:from>
    <xdr:to>
      <xdr:col>7</xdr:col>
      <xdr:colOff>138113</xdr:colOff>
      <xdr:row>37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309563</xdr:colOff>
      <xdr:row>22</xdr:row>
      <xdr:rowOff>9525</xdr:rowOff>
    </xdr:from>
    <xdr:to>
      <xdr:col>14</xdr:col>
      <xdr:colOff>280988</xdr:colOff>
      <xdr:row>37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4.4" x14ac:dyDescent="0.3"/>
  <cols>
    <col min="1" max="1" width="11.21875" bestFit="1" customWidth="1"/>
    <col min="2" max="2" width="17.44140625" bestFit="1" customWidth="1"/>
    <col min="3" max="4" width="13.109375" bestFit="1" customWidth="1"/>
    <col min="5" max="5" width="13.77734375" bestFit="1" customWidth="1"/>
    <col min="6" max="7" width="13.109375" bestFit="1" customWidth="1"/>
    <col min="8" max="8" width="13.77734375" bestFit="1" customWidth="1"/>
    <col min="15" max="15" width="14.21875" bestFit="1" customWidth="1"/>
    <col min="16" max="16" width="30.5546875" bestFit="1" customWidth="1"/>
    <col min="19" max="19" width="10.33203125" bestFit="1" customWidth="1"/>
  </cols>
  <sheetData>
    <row r="1" spans="1:19" x14ac:dyDescent="0.3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ht="43.2" x14ac:dyDescent="0.3">
      <c r="A2" s="2" t="s">
        <v>1</v>
      </c>
      <c r="B2" s="2" t="s">
        <v>0</v>
      </c>
      <c r="C2" s="4" t="s">
        <v>27</v>
      </c>
      <c r="D2" s="4" t="s">
        <v>31</v>
      </c>
      <c r="E2" s="4" t="s">
        <v>35</v>
      </c>
      <c r="F2" s="4" t="s">
        <v>28</v>
      </c>
      <c r="G2" s="4" t="s">
        <v>32</v>
      </c>
      <c r="H2" s="4" t="s">
        <v>36</v>
      </c>
      <c r="I2" s="4" t="s">
        <v>29</v>
      </c>
      <c r="J2" s="4" t="s">
        <v>33</v>
      </c>
      <c r="K2" s="4" t="s">
        <v>37</v>
      </c>
      <c r="L2" s="4" t="s">
        <v>30</v>
      </c>
      <c r="M2" s="4" t="s">
        <v>34</v>
      </c>
      <c r="N2" s="4" t="s">
        <v>38</v>
      </c>
      <c r="O2" s="2" t="s">
        <v>17</v>
      </c>
      <c r="P2" s="2" t="s">
        <v>2</v>
      </c>
    </row>
    <row r="3" spans="1:19" x14ac:dyDescent="0.3">
      <c r="A3" s="1">
        <v>42522</v>
      </c>
      <c r="B3" s="1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9" x14ac:dyDescent="0.3">
      <c r="A4" s="1">
        <v>42674</v>
      </c>
      <c r="B4" s="1" t="s">
        <v>5</v>
      </c>
      <c r="C4">
        <v>6</v>
      </c>
      <c r="E4">
        <v>3</v>
      </c>
      <c r="F4">
        <v>3</v>
      </c>
      <c r="H4">
        <v>2</v>
      </c>
      <c r="O4" t="e">
        <f>(C4+F4)*#REF!+(E4+H4)*#REF!</f>
        <v>#REF!</v>
      </c>
      <c r="S4" s="1"/>
    </row>
    <row r="5" spans="1:19" x14ac:dyDescent="0.3">
      <c r="A5" s="1">
        <v>42744</v>
      </c>
      <c r="B5" s="1" t="s">
        <v>6</v>
      </c>
      <c r="D5">
        <v>5</v>
      </c>
      <c r="G5">
        <v>2</v>
      </c>
      <c r="O5" t="e">
        <f>(D5+G5)*#REF!</f>
        <v>#REF!</v>
      </c>
      <c r="S5" s="1"/>
    </row>
    <row r="6" spans="1:19" x14ac:dyDescent="0.3">
      <c r="A6" s="1">
        <v>42767</v>
      </c>
      <c r="B6" s="1" t="s">
        <v>11</v>
      </c>
      <c r="I6">
        <v>40</v>
      </c>
      <c r="K6">
        <v>40</v>
      </c>
      <c r="L6">
        <v>4</v>
      </c>
      <c r="N6">
        <v>2</v>
      </c>
      <c r="O6" t="e">
        <f>(I6+L6)*#REF! + (K6+N6) *#REF!</f>
        <v>#REF!</v>
      </c>
      <c r="S6" s="1"/>
    </row>
    <row r="7" spans="1:19" x14ac:dyDescent="0.3">
      <c r="A7" s="1">
        <v>42800</v>
      </c>
      <c r="B7" s="1" t="s">
        <v>12</v>
      </c>
      <c r="J7">
        <v>20</v>
      </c>
      <c r="M7">
        <v>4</v>
      </c>
      <c r="O7" t="e">
        <f>(J7+M7)*#REF!</f>
        <v>#REF!</v>
      </c>
      <c r="S7" s="1"/>
    </row>
    <row r="8" spans="1:19" x14ac:dyDescent="0.3">
      <c r="A8" s="1">
        <v>42948</v>
      </c>
      <c r="B8" s="1" t="s">
        <v>13</v>
      </c>
      <c r="I8">
        <v>110</v>
      </c>
      <c r="K8">
        <v>60</v>
      </c>
      <c r="O8" t="e">
        <f>I8 *#REF!+ K8 *#REF!</f>
        <v>#REF!</v>
      </c>
      <c r="S8" s="1"/>
    </row>
    <row r="9" spans="1:19" x14ac:dyDescent="0.3">
      <c r="A9" s="1">
        <v>42948</v>
      </c>
      <c r="B9" s="1" t="s">
        <v>14</v>
      </c>
      <c r="J9">
        <v>120</v>
      </c>
      <c r="O9" t="e">
        <f>J9*#REF!</f>
        <v>#REF!</v>
      </c>
      <c r="S9" s="1"/>
    </row>
    <row r="10" spans="1:19" x14ac:dyDescent="0.3">
      <c r="A10" s="1">
        <v>43132</v>
      </c>
      <c r="B10" s="1" t="s">
        <v>15</v>
      </c>
      <c r="I10">
        <v>50</v>
      </c>
      <c r="K10">
        <v>10</v>
      </c>
      <c r="O10" t="e">
        <f>I10 *#REF!+ K10 *#REF!</f>
        <v>#REF!</v>
      </c>
      <c r="S10" s="1"/>
    </row>
    <row r="11" spans="1:19" x14ac:dyDescent="0.3">
      <c r="A11" s="1">
        <v>43132</v>
      </c>
      <c r="B11" s="1" t="s">
        <v>16</v>
      </c>
      <c r="J11">
        <v>60</v>
      </c>
      <c r="O11" t="e">
        <f>J11 *#REF!</f>
        <v>#REF!</v>
      </c>
    </row>
    <row r="12" spans="1:19" x14ac:dyDescent="0.3">
      <c r="I12">
        <f>SUM(I3:I11)</f>
        <v>200</v>
      </c>
      <c r="J12">
        <f t="shared" ref="J12:N12" si="0">SUM(J3:J11)</f>
        <v>200</v>
      </c>
      <c r="K12">
        <f t="shared" si="0"/>
        <v>110</v>
      </c>
      <c r="L12">
        <f t="shared" si="0"/>
        <v>4</v>
      </c>
      <c r="M12">
        <f t="shared" si="0"/>
        <v>4</v>
      </c>
      <c r="N12">
        <f t="shared" si="0"/>
        <v>2</v>
      </c>
      <c r="O12" t="e">
        <f>SUM(O4:O11)</f>
        <v>#REF!</v>
      </c>
    </row>
    <row r="14" spans="1:19" x14ac:dyDescent="0.3">
      <c r="D14" s="2" t="s">
        <v>24</v>
      </c>
      <c r="E14" s="2" t="s">
        <v>26</v>
      </c>
      <c r="F14" s="2" t="s">
        <v>25</v>
      </c>
      <c r="I14" s="2" t="s">
        <v>23</v>
      </c>
      <c r="J14" s="2" t="s">
        <v>22</v>
      </c>
      <c r="K14" s="2" t="s">
        <v>3</v>
      </c>
      <c r="L14" s="2" t="s">
        <v>4</v>
      </c>
    </row>
    <row r="15" spans="1:19" x14ac:dyDescent="0.3">
      <c r="D15" s="1">
        <v>42674</v>
      </c>
      <c r="E15" t="e">
        <f t="shared" ref="E15:E20" ca="1" si="1">SUMIF($A$2:$O$12,D15,$O$2:$O$12)</f>
        <v>#REF!</v>
      </c>
      <c r="F15" t="e">
        <f ca="1">E15</f>
        <v>#REF!</v>
      </c>
      <c r="I15" t="s">
        <v>7</v>
      </c>
      <c r="J15">
        <f>I12+L12</f>
        <v>204</v>
      </c>
      <c r="K15" t="e">
        <f>#REF!</f>
        <v>#REF!</v>
      </c>
      <c r="L15" t="e">
        <f>K15*J15</f>
        <v>#REF!</v>
      </c>
    </row>
    <row r="16" spans="1:19" x14ac:dyDescent="0.3">
      <c r="D16" s="1">
        <v>42744</v>
      </c>
      <c r="E16" t="e">
        <f t="shared" ca="1" si="1"/>
        <v>#REF!</v>
      </c>
      <c r="F16" t="e">
        <f ca="1">F15+E16</f>
        <v>#REF!</v>
      </c>
      <c r="I16" t="s">
        <v>8</v>
      </c>
      <c r="J16">
        <f>J12+M12</f>
        <v>204</v>
      </c>
      <c r="K16" t="e">
        <f>#REF!</f>
        <v>#REF!</v>
      </c>
      <c r="L16" t="e">
        <f t="shared" ref="L16:L20" si="2">K16*J16</f>
        <v>#REF!</v>
      </c>
    </row>
    <row r="17" spans="4:12" x14ac:dyDescent="0.3">
      <c r="D17" s="1">
        <v>42767</v>
      </c>
      <c r="E17" t="e">
        <f t="shared" ca="1" si="1"/>
        <v>#REF!</v>
      </c>
      <c r="F17" t="e">
        <f t="shared" ref="F17:F20" ca="1" si="3">F16+E17</f>
        <v>#REF!</v>
      </c>
      <c r="I17" t="s">
        <v>9</v>
      </c>
      <c r="J17">
        <f>K12+N12</f>
        <v>112</v>
      </c>
      <c r="K17" t="e">
        <f>#REF!</f>
        <v>#REF!</v>
      </c>
      <c r="L17" t="e">
        <f t="shared" si="2"/>
        <v>#REF!</v>
      </c>
    </row>
    <row r="18" spans="4:12" x14ac:dyDescent="0.3">
      <c r="D18" s="1">
        <v>42800</v>
      </c>
      <c r="E18" t="e">
        <f t="shared" ca="1" si="1"/>
        <v>#REF!</v>
      </c>
      <c r="F18" t="e">
        <f t="shared" ca="1" si="3"/>
        <v>#REF!</v>
      </c>
      <c r="I18" t="s">
        <v>19</v>
      </c>
      <c r="J18">
        <f>C4+F4</f>
        <v>9</v>
      </c>
      <c r="K18" t="e">
        <f>#REF!</f>
        <v>#REF!</v>
      </c>
      <c r="L18" t="e">
        <f t="shared" si="2"/>
        <v>#REF!</v>
      </c>
    </row>
    <row r="19" spans="4:12" x14ac:dyDescent="0.3">
      <c r="D19" s="1">
        <v>42948</v>
      </c>
      <c r="E19" t="e">
        <f t="shared" ca="1" si="1"/>
        <v>#REF!</v>
      </c>
      <c r="F19" t="e">
        <f t="shared" ca="1" si="3"/>
        <v>#REF!</v>
      </c>
      <c r="I19" t="s">
        <v>20</v>
      </c>
      <c r="J19">
        <f>D5+G5</f>
        <v>7</v>
      </c>
      <c r="K19" t="e">
        <f>#REF!</f>
        <v>#REF!</v>
      </c>
      <c r="L19" t="e">
        <f t="shared" si="2"/>
        <v>#REF!</v>
      </c>
    </row>
    <row r="20" spans="4:12" x14ac:dyDescent="0.3">
      <c r="D20" s="1">
        <v>43132</v>
      </c>
      <c r="E20" t="e">
        <f t="shared" ca="1" si="1"/>
        <v>#REF!</v>
      </c>
      <c r="F20" t="e">
        <f t="shared" ca="1" si="3"/>
        <v>#REF!</v>
      </c>
      <c r="I20" t="s">
        <v>21</v>
      </c>
      <c r="J20">
        <f>E4+H4</f>
        <v>5</v>
      </c>
      <c r="K20" t="e">
        <f>#REF!</f>
        <v>#REF!</v>
      </c>
      <c r="L20" t="e">
        <f t="shared" si="2"/>
        <v>#REF!</v>
      </c>
    </row>
    <row r="21" spans="4:12" x14ac:dyDescent="0.3">
      <c r="K21" t="s">
        <v>4</v>
      </c>
      <c r="L21" t="e">
        <f>SUM(L15:L20)</f>
        <v>#REF!</v>
      </c>
    </row>
    <row r="35" spans="18:18" x14ac:dyDescent="0.3">
      <c r="R35">
        <f>16+80+80+34</f>
        <v>210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VolumeEnvelope</vt:lpstr>
    </vt:vector>
  </TitlesOfParts>
  <Company>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ESS/PSI in-kind collaboration definition</dc:title>
  <dc:creator>Henrik Carling</dc:creator>
  <cp:lastModifiedBy>Henrik Carling</cp:lastModifiedBy>
  <dcterms:created xsi:type="dcterms:W3CDTF">2016-04-14T12:02:55Z</dcterms:created>
  <dcterms:modified xsi:type="dcterms:W3CDTF">2016-06-30T10:20:53Z</dcterms:modified>
</cp:coreProperties>
</file>