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autoCompressPictures="0"/>
  <bookViews>
    <workbookView xWindow="5820" yWindow="45" windowWidth="30990" windowHeight="17925" tabRatio="422"/>
  </bookViews>
  <sheets>
    <sheet name="Overview" sheetId="8" r:id="rId1"/>
    <sheet name="Detail Sheet 1" sheetId="7" r:id="rId2"/>
    <sheet name="Detail Sheet 2" sheetId="9" r:id="rId3"/>
    <sheet name="Detail Sheet 3" sheetId="10" r:id="rId4"/>
    <sheet name="Detail Sheet 4" sheetId="11" r:id="rId5"/>
    <sheet name="Detail Sheet 5" sheetId="12" r:id="rId6"/>
    <sheet name="Detail Sheet 6" sheetId="13" r:id="rId7"/>
    <sheet name="Detail Sheet 7" sheetId="14" r:id="rId8"/>
    <sheet name="Detail Sheet - TEMPLATE" sheetId="21" r:id="rId9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24" i="14" l="1"/>
  <c r="U24" i="13"/>
  <c r="U24" i="12"/>
  <c r="U24" i="11"/>
  <c r="U24" i="10"/>
  <c r="U24" i="9"/>
  <c r="U24" i="7"/>
  <c r="K45" i="7" l="1"/>
  <c r="K17" i="12" l="1"/>
  <c r="AC5" i="8" l="1"/>
  <c r="AD5" i="8"/>
  <c r="AE5" i="8"/>
  <c r="AF5" i="8"/>
  <c r="AC6" i="8"/>
  <c r="AD6" i="8"/>
  <c r="AE6" i="8"/>
  <c r="AF6" i="8"/>
  <c r="AC7" i="8"/>
  <c r="AD7" i="8"/>
  <c r="AE7" i="8"/>
  <c r="AF7" i="8"/>
  <c r="AC8" i="8"/>
  <c r="AD8" i="8"/>
  <c r="AE8" i="8"/>
  <c r="AF8" i="8"/>
  <c r="AC9" i="8"/>
  <c r="AD9" i="8"/>
  <c r="AE9" i="8"/>
  <c r="AF9" i="8"/>
  <c r="AC10" i="8"/>
  <c r="AD10" i="8"/>
  <c r="AE10" i="8"/>
  <c r="AF10" i="8"/>
  <c r="AC11" i="8"/>
  <c r="AD11" i="8"/>
  <c r="AE11" i="8"/>
  <c r="AF11" i="8"/>
  <c r="AC12" i="8"/>
  <c r="AD12" i="8"/>
  <c r="AE12" i="8"/>
  <c r="AF12" i="8"/>
  <c r="AC13" i="8"/>
  <c r="AD13" i="8"/>
  <c r="AE13" i="8"/>
  <c r="AF13" i="8"/>
  <c r="AC14" i="8"/>
  <c r="AD14" i="8"/>
  <c r="AE14" i="8"/>
  <c r="AF14" i="8"/>
  <c r="AC15" i="8"/>
  <c r="AD15" i="8"/>
  <c r="AE15" i="8"/>
  <c r="AF15" i="8"/>
  <c r="AC16" i="8"/>
  <c r="AD16" i="8"/>
  <c r="AE16" i="8"/>
  <c r="AF16" i="8"/>
  <c r="AC17" i="8"/>
  <c r="AD17" i="8"/>
  <c r="AE17" i="8"/>
  <c r="AF17" i="8"/>
  <c r="AC18" i="8"/>
  <c r="AD18" i="8"/>
  <c r="AE18" i="8"/>
  <c r="AF18" i="8"/>
  <c r="AC19" i="8"/>
  <c r="AD19" i="8"/>
  <c r="AE19" i="8"/>
  <c r="AF19" i="8"/>
  <c r="AC20" i="8"/>
  <c r="AD20" i="8"/>
  <c r="AE20" i="8"/>
  <c r="AF20" i="8"/>
  <c r="AC21" i="8"/>
  <c r="AD21" i="8"/>
  <c r="AE21" i="8"/>
  <c r="AF21" i="8"/>
  <c r="AC22" i="8"/>
  <c r="AD22" i="8"/>
  <c r="AE22" i="8"/>
  <c r="AF22" i="8"/>
  <c r="AC23" i="8"/>
  <c r="AD23" i="8"/>
  <c r="AE23" i="8"/>
  <c r="AF23" i="8"/>
  <c r="AC24" i="8"/>
  <c r="AD24" i="8"/>
  <c r="AE24" i="8"/>
  <c r="AF24" i="8"/>
  <c r="AF4" i="8"/>
  <c r="AE4" i="8"/>
  <c r="AD4" i="8"/>
  <c r="AC4" i="8"/>
  <c r="AB4" i="8"/>
  <c r="AB5" i="8"/>
  <c r="AB6" i="8"/>
  <c r="AB7" i="8"/>
  <c r="AB8" i="8"/>
  <c r="AB9" i="8"/>
  <c r="AB10" i="8"/>
  <c r="AB11" i="8"/>
  <c r="AB12" i="8"/>
  <c r="AB13" i="8"/>
  <c r="AB14" i="8"/>
  <c r="AB15" i="8"/>
  <c r="AB16" i="8"/>
  <c r="AB17" i="8"/>
  <c r="AB18" i="8"/>
  <c r="AB19" i="8"/>
  <c r="AB20" i="8"/>
  <c r="AB21" i="8"/>
  <c r="AB22" i="8"/>
  <c r="AB23" i="8"/>
  <c r="AB24" i="8"/>
  <c r="AB2" i="8" l="1"/>
  <c r="AC2" i="8"/>
  <c r="AD2" i="8"/>
  <c r="AF2" i="8"/>
  <c r="AE2" i="8"/>
  <c r="J35" i="8" l="1"/>
  <c r="K35" i="8"/>
  <c r="L35" i="8"/>
  <c r="M35" i="8"/>
  <c r="N35" i="8"/>
  <c r="J36" i="8"/>
  <c r="K36" i="8"/>
  <c r="L36" i="8"/>
  <c r="M36" i="8"/>
  <c r="N36" i="8"/>
  <c r="J37" i="8"/>
  <c r="K37" i="8"/>
  <c r="L37" i="8"/>
  <c r="M37" i="8"/>
  <c r="N37" i="8"/>
  <c r="J30" i="8"/>
  <c r="K30" i="8"/>
  <c r="L30" i="8"/>
  <c r="M30" i="8"/>
  <c r="N30" i="8"/>
  <c r="J31" i="8"/>
  <c r="K31" i="8"/>
  <c r="L31" i="8"/>
  <c r="M31" i="8"/>
  <c r="N31" i="8"/>
  <c r="J32" i="8"/>
  <c r="K32" i="8"/>
  <c r="L32" i="8"/>
  <c r="M32" i="8"/>
  <c r="N32" i="8"/>
  <c r="J25" i="8"/>
  <c r="K25" i="8"/>
  <c r="L25" i="8"/>
  <c r="M25" i="8"/>
  <c r="N25" i="8"/>
  <c r="J26" i="8"/>
  <c r="K26" i="8"/>
  <c r="L26" i="8"/>
  <c r="M26" i="8"/>
  <c r="N26" i="8"/>
  <c r="J27" i="8"/>
  <c r="K27" i="8"/>
  <c r="L27" i="8"/>
  <c r="M27" i="8"/>
  <c r="N27" i="8"/>
  <c r="J20" i="8"/>
  <c r="K20" i="8"/>
  <c r="L20" i="8"/>
  <c r="M20" i="8"/>
  <c r="N20" i="8"/>
  <c r="J21" i="8"/>
  <c r="K21" i="8"/>
  <c r="L21" i="8"/>
  <c r="M21" i="8"/>
  <c r="N21" i="8"/>
  <c r="J22" i="8"/>
  <c r="K22" i="8"/>
  <c r="L22" i="8"/>
  <c r="M22" i="8"/>
  <c r="N22" i="8"/>
  <c r="J15" i="8"/>
  <c r="K15" i="8"/>
  <c r="L15" i="8"/>
  <c r="M15" i="8"/>
  <c r="N15" i="8"/>
  <c r="J16" i="8"/>
  <c r="K16" i="8"/>
  <c r="L16" i="8"/>
  <c r="M16" i="8"/>
  <c r="N16" i="8"/>
  <c r="J17" i="8"/>
  <c r="K17" i="8"/>
  <c r="L17" i="8"/>
  <c r="M17" i="8"/>
  <c r="N17" i="8"/>
  <c r="J9" i="8"/>
  <c r="K9" i="8"/>
  <c r="L9" i="8"/>
  <c r="M9" i="8"/>
  <c r="N9" i="8"/>
  <c r="J11" i="8"/>
  <c r="K11" i="8"/>
  <c r="L11" i="8"/>
  <c r="M11" i="8"/>
  <c r="N11" i="8"/>
  <c r="J12" i="8"/>
  <c r="K12" i="8"/>
  <c r="L12" i="8"/>
  <c r="M12" i="8"/>
  <c r="N12" i="8"/>
  <c r="M4" i="8"/>
  <c r="M6" i="8"/>
  <c r="M7" i="8"/>
  <c r="N4" i="8"/>
  <c r="N6" i="8"/>
  <c r="N7" i="8"/>
  <c r="L4" i="8"/>
  <c r="L6" i="8"/>
  <c r="L7" i="8"/>
  <c r="K4" i="8"/>
  <c r="K6" i="8"/>
  <c r="K7" i="8"/>
  <c r="J7" i="8"/>
  <c r="J6" i="8"/>
  <c r="J4" i="8"/>
  <c r="J2" i="8" l="1"/>
  <c r="N2" i="8"/>
  <c r="K2" i="8"/>
  <c r="L2" i="8"/>
  <c r="M2" i="8"/>
  <c r="H19" i="8"/>
  <c r="D37" i="8" l="1"/>
  <c r="B30" i="8"/>
  <c r="B31" i="8"/>
  <c r="B32" i="8"/>
  <c r="B35" i="8"/>
  <c r="B36" i="8"/>
  <c r="B37" i="8"/>
  <c r="A37" i="8"/>
  <c r="A36" i="8"/>
  <c r="A35" i="8"/>
  <c r="A32" i="8"/>
  <c r="A31" i="8"/>
  <c r="A30" i="8"/>
  <c r="D22" i="8"/>
  <c r="D21" i="8"/>
  <c r="B27" i="8"/>
  <c r="B26" i="8"/>
  <c r="B25" i="8"/>
  <c r="A27" i="8"/>
  <c r="A26" i="8"/>
  <c r="A25" i="8"/>
  <c r="B7" i="8"/>
  <c r="B6" i="8"/>
  <c r="B4" i="8"/>
  <c r="A7" i="8"/>
  <c r="A6" i="8"/>
  <c r="A4" i="8"/>
  <c r="B20" i="8"/>
  <c r="B21" i="8"/>
  <c r="B22" i="8"/>
  <c r="B12" i="8"/>
  <c r="A12" i="8"/>
  <c r="A20" i="8"/>
  <c r="A21" i="8"/>
  <c r="A22" i="8"/>
  <c r="B15" i="8"/>
  <c r="B16" i="8"/>
  <c r="B17" i="8"/>
  <c r="A17" i="8"/>
  <c r="A16" i="8"/>
  <c r="A15" i="8"/>
  <c r="A9" i="8"/>
  <c r="B9" i="8"/>
  <c r="B11" i="8"/>
  <c r="A11" i="8"/>
  <c r="K44" i="7" l="1"/>
  <c r="K43" i="7"/>
  <c r="K41" i="13" l="1"/>
  <c r="K42" i="13"/>
  <c r="K43" i="13"/>
  <c r="K44" i="13"/>
  <c r="K45" i="13"/>
  <c r="K46" i="13"/>
  <c r="K47" i="13"/>
  <c r="K48" i="13"/>
  <c r="K49" i="13"/>
  <c r="K50" i="13"/>
  <c r="K51" i="13"/>
  <c r="K52" i="13"/>
  <c r="K53" i="13"/>
  <c r="K54" i="13"/>
  <c r="K55" i="13"/>
  <c r="K56" i="13"/>
  <c r="K57" i="13"/>
  <c r="K58" i="13"/>
  <c r="K59" i="13"/>
  <c r="K60" i="13"/>
  <c r="K61" i="13"/>
  <c r="K62" i="13"/>
  <c r="K63" i="13"/>
  <c r="K40" i="13"/>
  <c r="A34" i="12" l="1"/>
  <c r="B34" i="12"/>
  <c r="K11" i="14" l="1"/>
  <c r="K9" i="14"/>
  <c r="K10" i="14"/>
  <c r="G65" i="14"/>
  <c r="U62" i="14" s="1"/>
  <c r="J96" i="21"/>
  <c r="I96" i="21"/>
  <c r="H96" i="21"/>
  <c r="G96" i="21"/>
  <c r="U93" i="21" s="1"/>
  <c r="F96" i="21"/>
  <c r="D96" i="21"/>
  <c r="B96" i="21"/>
  <c r="A96" i="21"/>
  <c r="K94" i="21"/>
  <c r="AM93" i="21"/>
  <c r="AG93" i="21"/>
  <c r="AA93" i="21"/>
  <c r="K93" i="21"/>
  <c r="K92" i="21"/>
  <c r="AM91" i="21"/>
  <c r="AO91" i="21" s="1"/>
  <c r="AG91" i="21"/>
  <c r="AI91" i="21" s="1"/>
  <c r="AA91" i="21"/>
  <c r="AC91" i="21" s="1"/>
  <c r="U91" i="21"/>
  <c r="W91" i="21" s="1"/>
  <c r="O91" i="21"/>
  <c r="Q91" i="21" s="1"/>
  <c r="K91" i="21"/>
  <c r="AM90" i="21"/>
  <c r="AO90" i="21" s="1"/>
  <c r="AI90" i="21"/>
  <c r="AG90" i="21"/>
  <c r="AA90" i="21"/>
  <c r="AC90" i="21" s="1"/>
  <c r="U90" i="21"/>
  <c r="W90" i="21" s="1"/>
  <c r="O90" i="21"/>
  <c r="Q90" i="21" s="1"/>
  <c r="K90" i="21"/>
  <c r="AM89" i="21"/>
  <c r="AO89" i="21" s="1"/>
  <c r="AG89" i="21"/>
  <c r="AI89" i="21" s="1"/>
  <c r="AA89" i="21"/>
  <c r="AC89" i="21" s="1"/>
  <c r="U89" i="21"/>
  <c r="W89" i="21" s="1"/>
  <c r="O89" i="21"/>
  <c r="Q89" i="21" s="1"/>
  <c r="K89" i="21"/>
  <c r="AM88" i="21"/>
  <c r="AO88" i="21" s="1"/>
  <c r="AG88" i="21"/>
  <c r="AI88" i="21" s="1"/>
  <c r="AC88" i="21"/>
  <c r="AA88" i="21"/>
  <c r="U88" i="21"/>
  <c r="W88" i="21" s="1"/>
  <c r="O88" i="21"/>
  <c r="Q88" i="21" s="1"/>
  <c r="K88" i="21"/>
  <c r="AM87" i="21"/>
  <c r="AO87" i="21" s="1"/>
  <c r="AG87" i="21"/>
  <c r="AI87" i="21" s="1"/>
  <c r="AA87" i="21"/>
  <c r="AC87" i="21" s="1"/>
  <c r="U87" i="21"/>
  <c r="W87" i="21" s="1"/>
  <c r="O87" i="21"/>
  <c r="Q87" i="21" s="1"/>
  <c r="K87" i="21"/>
  <c r="AM86" i="21"/>
  <c r="AO86" i="21" s="1"/>
  <c r="AG86" i="21"/>
  <c r="AI86" i="21" s="1"/>
  <c r="AA86" i="21"/>
  <c r="AC86" i="21" s="1"/>
  <c r="W86" i="21"/>
  <c r="U86" i="21"/>
  <c r="O86" i="21"/>
  <c r="Q86" i="21" s="1"/>
  <c r="K86" i="21"/>
  <c r="AO85" i="21"/>
  <c r="AI85" i="21"/>
  <c r="AC85" i="21"/>
  <c r="W85" i="21"/>
  <c r="Q85" i="21"/>
  <c r="K85" i="21"/>
  <c r="AO84" i="21"/>
  <c r="AI84" i="21"/>
  <c r="AC84" i="21"/>
  <c r="W84" i="21"/>
  <c r="Q84" i="21"/>
  <c r="K84" i="21"/>
  <c r="AO83" i="21"/>
  <c r="AI83" i="21"/>
  <c r="AC83" i="21"/>
  <c r="W83" i="21"/>
  <c r="Q83" i="21"/>
  <c r="K83" i="21"/>
  <c r="AO82" i="21"/>
  <c r="AI82" i="21"/>
  <c r="AC82" i="21"/>
  <c r="W82" i="21"/>
  <c r="Q82" i="21"/>
  <c r="K82" i="21"/>
  <c r="AO81" i="21"/>
  <c r="AI81" i="21"/>
  <c r="AC81" i="21"/>
  <c r="W81" i="21"/>
  <c r="Q81" i="21"/>
  <c r="K81" i="21"/>
  <c r="AO80" i="21"/>
  <c r="AI80" i="21"/>
  <c r="AC80" i="21"/>
  <c r="W80" i="21"/>
  <c r="Q80" i="21"/>
  <c r="K80" i="21"/>
  <c r="AO79" i="21"/>
  <c r="AI79" i="21"/>
  <c r="AC79" i="21"/>
  <c r="W79" i="21"/>
  <c r="Q79" i="21"/>
  <c r="K79" i="21"/>
  <c r="AO78" i="21"/>
  <c r="AI78" i="21"/>
  <c r="AC78" i="21"/>
  <c r="W78" i="21"/>
  <c r="Q78" i="21"/>
  <c r="K78" i="21"/>
  <c r="AO77" i="21"/>
  <c r="AI77" i="21"/>
  <c r="AC77" i="21"/>
  <c r="W77" i="21"/>
  <c r="Q77" i="21"/>
  <c r="K77" i="21"/>
  <c r="AO76" i="21"/>
  <c r="AI76" i="21"/>
  <c r="AC76" i="21"/>
  <c r="W76" i="21"/>
  <c r="Q76" i="21"/>
  <c r="K76" i="21"/>
  <c r="AO75" i="21"/>
  <c r="AI75" i="21"/>
  <c r="AC75" i="21"/>
  <c r="W75" i="21"/>
  <c r="Q75" i="21"/>
  <c r="K75" i="21"/>
  <c r="AO74" i="21"/>
  <c r="AI74" i="21"/>
  <c r="AC74" i="21"/>
  <c r="W74" i="21"/>
  <c r="Q74" i="21"/>
  <c r="K74" i="21"/>
  <c r="AO73" i="21"/>
  <c r="AI73" i="21"/>
  <c r="AC73" i="21"/>
  <c r="W73" i="21"/>
  <c r="Q73" i="21"/>
  <c r="K73" i="21"/>
  <c r="AO72" i="21"/>
  <c r="AI72" i="21"/>
  <c r="AC72" i="21"/>
  <c r="W72" i="21"/>
  <c r="Q72" i="21"/>
  <c r="K72" i="21"/>
  <c r="AO71" i="21"/>
  <c r="AI71" i="21"/>
  <c r="AC71" i="21"/>
  <c r="W71" i="21"/>
  <c r="Q71" i="21"/>
  <c r="K71" i="21"/>
  <c r="J65" i="21"/>
  <c r="I65" i="21"/>
  <c r="AG62" i="21" s="1"/>
  <c r="H65" i="21"/>
  <c r="AA62" i="21" s="1"/>
  <c r="G65" i="21"/>
  <c r="U62" i="21" s="1"/>
  <c r="F65" i="21"/>
  <c r="D65" i="21"/>
  <c r="B65" i="21"/>
  <c r="A65" i="21"/>
  <c r="K63" i="21"/>
  <c r="AM62" i="21"/>
  <c r="K62" i="21"/>
  <c r="K61" i="21"/>
  <c r="AM60" i="21"/>
  <c r="AO60" i="21" s="1"/>
  <c r="AI60" i="21"/>
  <c r="AG60" i="21"/>
  <c r="AA60" i="21"/>
  <c r="AC60" i="21" s="1"/>
  <c r="U60" i="21"/>
  <c r="W60" i="21" s="1"/>
  <c r="O60" i="21"/>
  <c r="Q60" i="21" s="1"/>
  <c r="K60" i="21"/>
  <c r="AM59" i="21"/>
  <c r="AO59" i="21" s="1"/>
  <c r="AG59" i="21"/>
  <c r="AI59" i="21" s="1"/>
  <c r="AA59" i="21"/>
  <c r="AC59" i="21" s="1"/>
  <c r="U59" i="21"/>
  <c r="W59" i="21" s="1"/>
  <c r="O59" i="21"/>
  <c r="Q59" i="21" s="1"/>
  <c r="K59" i="21"/>
  <c r="AM58" i="21"/>
  <c r="AO58" i="21" s="1"/>
  <c r="AG58" i="21"/>
  <c r="AI58" i="21" s="1"/>
  <c r="AC58" i="21"/>
  <c r="AA58" i="21"/>
  <c r="U58" i="21"/>
  <c r="W58" i="21" s="1"/>
  <c r="O58" i="21"/>
  <c r="Q58" i="21" s="1"/>
  <c r="K58" i="21"/>
  <c r="AM57" i="21"/>
  <c r="AO57" i="21" s="1"/>
  <c r="AG57" i="21"/>
  <c r="AI57" i="21" s="1"/>
  <c r="AA57" i="21"/>
  <c r="AC57" i="21" s="1"/>
  <c r="U57" i="21"/>
  <c r="W57" i="21" s="1"/>
  <c r="O57" i="21"/>
  <c r="Q57" i="21" s="1"/>
  <c r="K57" i="21"/>
  <c r="AM56" i="21"/>
  <c r="AO56" i="21" s="1"/>
  <c r="AG56" i="21"/>
  <c r="AI56" i="21" s="1"/>
  <c r="AA56" i="21"/>
  <c r="AC56" i="21" s="1"/>
  <c r="W56" i="21"/>
  <c r="U56" i="21"/>
  <c r="O56" i="21"/>
  <c r="Q56" i="21" s="1"/>
  <c r="K56" i="21"/>
  <c r="AM55" i="21"/>
  <c r="AO55" i="21" s="1"/>
  <c r="AG55" i="21"/>
  <c r="AI55" i="21" s="1"/>
  <c r="AA55" i="21"/>
  <c r="AC55" i="21" s="1"/>
  <c r="U55" i="21"/>
  <c r="W55" i="21" s="1"/>
  <c r="O55" i="21"/>
  <c r="Q55" i="21" s="1"/>
  <c r="K55" i="21"/>
  <c r="AO54" i="21"/>
  <c r="AI54" i="21"/>
  <c r="AC54" i="21"/>
  <c r="W54" i="21"/>
  <c r="Q54" i="21"/>
  <c r="K54" i="21"/>
  <c r="AO53" i="21"/>
  <c r="AI53" i="21"/>
  <c r="AC53" i="21"/>
  <c r="W53" i="21"/>
  <c r="Q53" i="21"/>
  <c r="K53" i="21"/>
  <c r="AO52" i="21"/>
  <c r="AI52" i="21"/>
  <c r="AC52" i="21"/>
  <c r="W52" i="21"/>
  <c r="Q52" i="21"/>
  <c r="K52" i="21"/>
  <c r="AO51" i="21"/>
  <c r="AI51" i="21"/>
  <c r="AC51" i="21"/>
  <c r="W51" i="21"/>
  <c r="Q51" i="21"/>
  <c r="K51" i="21"/>
  <c r="AO50" i="21"/>
  <c r="AI50" i="21"/>
  <c r="AC50" i="21"/>
  <c r="W50" i="21"/>
  <c r="Q50" i="21"/>
  <c r="K50" i="21"/>
  <c r="AO49" i="21"/>
  <c r="AI49" i="21"/>
  <c r="AC49" i="21"/>
  <c r="W49" i="21"/>
  <c r="Q49" i="21"/>
  <c r="K49" i="21"/>
  <c r="AO48" i="21"/>
  <c r="AI48" i="21"/>
  <c r="AC48" i="21"/>
  <c r="W48" i="21"/>
  <c r="Q48" i="21"/>
  <c r="K48" i="21"/>
  <c r="AO47" i="21"/>
  <c r="AI47" i="21"/>
  <c r="AC47" i="21"/>
  <c r="W47" i="21"/>
  <c r="Q47" i="21"/>
  <c r="K47" i="21"/>
  <c r="AO46" i="21"/>
  <c r="AI46" i="21"/>
  <c r="AC46" i="21"/>
  <c r="W46" i="21"/>
  <c r="Q46" i="21"/>
  <c r="K46" i="21"/>
  <c r="AO45" i="21"/>
  <c r="AI45" i="21"/>
  <c r="AC45" i="21"/>
  <c r="W45" i="21"/>
  <c r="Q45" i="21"/>
  <c r="K45" i="21"/>
  <c r="AO44" i="21"/>
  <c r="AI44" i="21"/>
  <c r="AC44" i="21"/>
  <c r="W44" i="21"/>
  <c r="Q44" i="21"/>
  <c r="K44" i="21"/>
  <c r="AO43" i="21"/>
  <c r="AI43" i="21"/>
  <c r="AC43" i="21"/>
  <c r="W43" i="21"/>
  <c r="Q43" i="21"/>
  <c r="K43" i="21"/>
  <c r="AO42" i="21"/>
  <c r="AI42" i="21"/>
  <c r="AC42" i="21"/>
  <c r="W42" i="21"/>
  <c r="Q42" i="21"/>
  <c r="K42" i="21"/>
  <c r="AO41" i="21"/>
  <c r="AI41" i="21"/>
  <c r="AC41" i="21"/>
  <c r="W41" i="21"/>
  <c r="Q41" i="21"/>
  <c r="K41" i="21"/>
  <c r="AO40" i="21"/>
  <c r="AI40" i="21"/>
  <c r="AC40" i="21"/>
  <c r="W40" i="21"/>
  <c r="Q40" i="21"/>
  <c r="K40" i="21"/>
  <c r="J34" i="21"/>
  <c r="AM31" i="21" s="1"/>
  <c r="I34" i="21"/>
  <c r="H34" i="21"/>
  <c r="AA31" i="21" s="1"/>
  <c r="G34" i="21"/>
  <c r="U31" i="21" s="1"/>
  <c r="F34" i="21"/>
  <c r="D34" i="21"/>
  <c r="B34" i="21"/>
  <c r="A34" i="21"/>
  <c r="K32" i="21"/>
  <c r="AG31" i="21"/>
  <c r="K31" i="21"/>
  <c r="K30" i="21"/>
  <c r="AM29" i="21"/>
  <c r="AO29" i="21" s="1"/>
  <c r="AG29" i="21"/>
  <c r="AI29" i="21" s="1"/>
  <c r="AA29" i="21"/>
  <c r="AC29" i="21" s="1"/>
  <c r="U29" i="21"/>
  <c r="W29" i="21" s="1"/>
  <c r="O29" i="21"/>
  <c r="Q29" i="21" s="1"/>
  <c r="K29" i="21"/>
  <c r="AM28" i="21"/>
  <c r="AO28" i="21" s="1"/>
  <c r="AG28" i="21"/>
  <c r="AI28" i="21" s="1"/>
  <c r="AC28" i="21"/>
  <c r="AA28" i="21"/>
  <c r="U28" i="21"/>
  <c r="W28" i="21" s="1"/>
  <c r="O28" i="21"/>
  <c r="Q28" i="21" s="1"/>
  <c r="K28" i="21"/>
  <c r="AM27" i="21"/>
  <c r="AO27" i="21" s="1"/>
  <c r="AG27" i="21"/>
  <c r="AI27" i="21" s="1"/>
  <c r="AA27" i="21"/>
  <c r="AC27" i="21" s="1"/>
  <c r="U27" i="21"/>
  <c r="W27" i="21" s="1"/>
  <c r="O27" i="21"/>
  <c r="Q27" i="21" s="1"/>
  <c r="K27" i="21"/>
  <c r="AM26" i="21"/>
  <c r="AO26" i="21" s="1"/>
  <c r="AG26" i="21"/>
  <c r="AI26" i="21" s="1"/>
  <c r="AA26" i="21"/>
  <c r="AC26" i="21" s="1"/>
  <c r="W26" i="21"/>
  <c r="U26" i="21"/>
  <c r="O26" i="21"/>
  <c r="Q26" i="21" s="1"/>
  <c r="K26" i="21"/>
  <c r="AM25" i="21"/>
  <c r="AO25" i="21" s="1"/>
  <c r="AG25" i="21"/>
  <c r="AI25" i="21" s="1"/>
  <c r="AA25" i="21"/>
  <c r="AC25" i="21" s="1"/>
  <c r="U25" i="21"/>
  <c r="W25" i="21" s="1"/>
  <c r="O25" i="21"/>
  <c r="Q25" i="21" s="1"/>
  <c r="K25" i="21"/>
  <c r="AO24" i="21"/>
  <c r="AM24" i="21"/>
  <c r="AG24" i="21"/>
  <c r="AI24" i="21" s="1"/>
  <c r="AA24" i="21"/>
  <c r="AC24" i="21" s="1"/>
  <c r="U24" i="21"/>
  <c r="W24" i="21" s="1"/>
  <c r="Q24" i="21"/>
  <c r="O24" i="21"/>
  <c r="K24" i="21"/>
  <c r="AO23" i="21"/>
  <c r="AI23" i="21"/>
  <c r="AC23" i="21"/>
  <c r="W23" i="21"/>
  <c r="Q23" i="21"/>
  <c r="K23" i="21"/>
  <c r="AO22" i="21"/>
  <c r="AI22" i="21"/>
  <c r="AC22" i="21"/>
  <c r="W22" i="21"/>
  <c r="Q22" i="21"/>
  <c r="K22" i="21"/>
  <c r="AO21" i="21"/>
  <c r="AI21" i="21"/>
  <c r="AC21" i="21"/>
  <c r="W21" i="21"/>
  <c r="Q21" i="21"/>
  <c r="K21" i="21"/>
  <c r="AO20" i="21"/>
  <c r="AI20" i="21"/>
  <c r="AC20" i="21"/>
  <c r="W20" i="21"/>
  <c r="Q20" i="21"/>
  <c r="K20" i="21"/>
  <c r="AO19" i="21"/>
  <c r="AI19" i="21"/>
  <c r="AC19" i="21"/>
  <c r="W19" i="21"/>
  <c r="Q19" i="21"/>
  <c r="K19" i="21"/>
  <c r="AO18" i="21"/>
  <c r="AI18" i="21"/>
  <c r="AC18" i="21"/>
  <c r="W18" i="21"/>
  <c r="Q18" i="21"/>
  <c r="K18" i="21"/>
  <c r="AO17" i="21"/>
  <c r="AI17" i="21"/>
  <c r="AC17" i="21"/>
  <c r="W17" i="21"/>
  <c r="Q17" i="21"/>
  <c r="K17" i="21"/>
  <c r="AO16" i="21"/>
  <c r="AI16" i="21"/>
  <c r="AC16" i="21"/>
  <c r="W16" i="21"/>
  <c r="Q16" i="21"/>
  <c r="K16" i="21"/>
  <c r="AO15" i="21"/>
  <c r="AI15" i="21"/>
  <c r="AC15" i="21"/>
  <c r="W15" i="21"/>
  <c r="Q15" i="21"/>
  <c r="K15" i="21"/>
  <c r="AO14" i="21"/>
  <c r="AI14" i="21"/>
  <c r="AC14" i="21"/>
  <c r="W14" i="21"/>
  <c r="Q14" i="21"/>
  <c r="K14" i="21"/>
  <c r="AO13" i="21"/>
  <c r="AI13" i="21"/>
  <c r="AC13" i="21"/>
  <c r="W13" i="21"/>
  <c r="Q13" i="21"/>
  <c r="K13" i="21"/>
  <c r="AO12" i="21"/>
  <c r="AI12" i="21"/>
  <c r="AC12" i="21"/>
  <c r="W12" i="21"/>
  <c r="Q12" i="21"/>
  <c r="K12" i="21"/>
  <c r="AO11" i="21"/>
  <c r="AI11" i="21"/>
  <c r="AC11" i="21"/>
  <c r="W11" i="21"/>
  <c r="Q11" i="21"/>
  <c r="K11" i="21"/>
  <c r="K34" i="21" s="1"/>
  <c r="AO10" i="21"/>
  <c r="AI10" i="21"/>
  <c r="AC10" i="21"/>
  <c r="W10" i="21"/>
  <c r="Q10" i="21"/>
  <c r="K10" i="21"/>
  <c r="AO9" i="21"/>
  <c r="AI9" i="21"/>
  <c r="AC9" i="21"/>
  <c r="W9" i="21"/>
  <c r="Q9" i="21"/>
  <c r="K9" i="21"/>
  <c r="J96" i="14"/>
  <c r="AM93" i="14" s="1"/>
  <c r="I96" i="14"/>
  <c r="AG93" i="14" s="1"/>
  <c r="H96" i="14"/>
  <c r="AA93" i="14" s="1"/>
  <c r="G96" i="14"/>
  <c r="U93" i="14" s="1"/>
  <c r="F96" i="14"/>
  <c r="D96" i="14"/>
  <c r="B96" i="14"/>
  <c r="A96" i="14"/>
  <c r="K94" i="14"/>
  <c r="K93" i="14"/>
  <c r="K92" i="14"/>
  <c r="AO91" i="14"/>
  <c r="AI91" i="14"/>
  <c r="AC91" i="14"/>
  <c r="W91" i="14"/>
  <c r="Q91" i="14"/>
  <c r="K91" i="14"/>
  <c r="AO90" i="14"/>
  <c r="AI90" i="14"/>
  <c r="AC90" i="14"/>
  <c r="W90" i="14"/>
  <c r="Q90" i="14"/>
  <c r="K90" i="14"/>
  <c r="AO89" i="14"/>
  <c r="AI89" i="14"/>
  <c r="AC89" i="14"/>
  <c r="W89" i="14"/>
  <c r="Q89" i="14"/>
  <c r="K89" i="14"/>
  <c r="AO88" i="14"/>
  <c r="AI88" i="14"/>
  <c r="AC88" i="14"/>
  <c r="W88" i="14"/>
  <c r="Q88" i="14"/>
  <c r="K88" i="14"/>
  <c r="AO87" i="14"/>
  <c r="AI87" i="14"/>
  <c r="AC87" i="14"/>
  <c r="W87" i="14"/>
  <c r="Q87" i="14"/>
  <c r="K87" i="14"/>
  <c r="AO86" i="14"/>
  <c r="AI86" i="14"/>
  <c r="AC86" i="14"/>
  <c r="W86" i="14"/>
  <c r="Q86" i="14"/>
  <c r="K86" i="14"/>
  <c r="AO85" i="14"/>
  <c r="AI85" i="14"/>
  <c r="AC85" i="14"/>
  <c r="W85" i="14"/>
  <c r="Q85" i="14"/>
  <c r="K85" i="14"/>
  <c r="AO84" i="14"/>
  <c r="AI84" i="14"/>
  <c r="AC84" i="14"/>
  <c r="W84" i="14"/>
  <c r="Q84" i="14"/>
  <c r="K84" i="14"/>
  <c r="AO83" i="14"/>
  <c r="AI83" i="14"/>
  <c r="AC83" i="14"/>
  <c r="W83" i="14"/>
  <c r="Q83" i="14"/>
  <c r="K83" i="14"/>
  <c r="AO82" i="14"/>
  <c r="AI82" i="14"/>
  <c r="AC82" i="14"/>
  <c r="W82" i="14"/>
  <c r="Q82" i="14"/>
  <c r="K82" i="14"/>
  <c r="AO81" i="14"/>
  <c r="AI81" i="14"/>
  <c r="AC81" i="14"/>
  <c r="W81" i="14"/>
  <c r="Q81" i="14"/>
  <c r="K81" i="14"/>
  <c r="AO80" i="14"/>
  <c r="AI80" i="14"/>
  <c r="AC80" i="14"/>
  <c r="W80" i="14"/>
  <c r="Q80" i="14"/>
  <c r="K80" i="14"/>
  <c r="AO79" i="14"/>
  <c r="AI79" i="14"/>
  <c r="AC79" i="14"/>
  <c r="W79" i="14"/>
  <c r="Q79" i="14"/>
  <c r="K79" i="14"/>
  <c r="AO78" i="14"/>
  <c r="AI78" i="14"/>
  <c r="AC78" i="14"/>
  <c r="W78" i="14"/>
  <c r="Q78" i="14"/>
  <c r="K78" i="14"/>
  <c r="AO77" i="14"/>
  <c r="AI77" i="14"/>
  <c r="AC77" i="14"/>
  <c r="W77" i="14"/>
  <c r="Q77" i="14"/>
  <c r="K77" i="14"/>
  <c r="AO76" i="14"/>
  <c r="AI76" i="14"/>
  <c r="AC76" i="14"/>
  <c r="W76" i="14"/>
  <c r="Q76" i="14"/>
  <c r="K76" i="14"/>
  <c r="AO75" i="14"/>
  <c r="AI75" i="14"/>
  <c r="AC75" i="14"/>
  <c r="W75" i="14"/>
  <c r="Q75" i="14"/>
  <c r="K75" i="14"/>
  <c r="AO74" i="14"/>
  <c r="AI74" i="14"/>
  <c r="AC74" i="14"/>
  <c r="W74" i="14"/>
  <c r="Q74" i="14"/>
  <c r="K74" i="14"/>
  <c r="AO73" i="14"/>
  <c r="AI73" i="14"/>
  <c r="AC73" i="14"/>
  <c r="W73" i="14"/>
  <c r="Q73" i="14"/>
  <c r="K73" i="14"/>
  <c r="AO72" i="14"/>
  <c r="AI72" i="14"/>
  <c r="AC72" i="14"/>
  <c r="W72" i="14"/>
  <c r="Q72" i="14"/>
  <c r="K72" i="14"/>
  <c r="AO71" i="14"/>
  <c r="AI71" i="14"/>
  <c r="AC71" i="14"/>
  <c r="W71" i="14"/>
  <c r="Q71" i="14"/>
  <c r="K71" i="14"/>
  <c r="J65" i="14"/>
  <c r="AM62" i="14" s="1"/>
  <c r="I65" i="14"/>
  <c r="AG62" i="14" s="1"/>
  <c r="H65" i="14"/>
  <c r="AA62" i="14" s="1"/>
  <c r="F65" i="14"/>
  <c r="D65" i="14"/>
  <c r="B65" i="14"/>
  <c r="A65" i="14"/>
  <c r="K63" i="14"/>
  <c r="K62" i="14"/>
  <c r="K61" i="14"/>
  <c r="AO60" i="14"/>
  <c r="AI60" i="14"/>
  <c r="AC60" i="14"/>
  <c r="W60" i="14"/>
  <c r="Q60" i="14"/>
  <c r="K60" i="14"/>
  <c r="AO59" i="14"/>
  <c r="AI59" i="14"/>
  <c r="AC59" i="14"/>
  <c r="W59" i="14"/>
  <c r="Q59" i="14"/>
  <c r="K59" i="14"/>
  <c r="AO58" i="14"/>
  <c r="AI58" i="14"/>
  <c r="AC58" i="14"/>
  <c r="W58" i="14"/>
  <c r="Q58" i="14"/>
  <c r="K58" i="14"/>
  <c r="AO57" i="14"/>
  <c r="AI57" i="14"/>
  <c r="AC57" i="14"/>
  <c r="W57" i="14"/>
  <c r="Q57" i="14"/>
  <c r="K57" i="14"/>
  <c r="AO56" i="14"/>
  <c r="AI56" i="14"/>
  <c r="AC56" i="14"/>
  <c r="W56" i="14"/>
  <c r="Q56" i="14"/>
  <c r="K56" i="14"/>
  <c r="AO55" i="14"/>
  <c r="AI55" i="14"/>
  <c r="AC55" i="14"/>
  <c r="W55" i="14"/>
  <c r="Q55" i="14"/>
  <c r="K55" i="14"/>
  <c r="AO54" i="14"/>
  <c r="AI54" i="14"/>
  <c r="AC54" i="14"/>
  <c r="W54" i="14"/>
  <c r="Q54" i="14"/>
  <c r="K54" i="14"/>
  <c r="AO53" i="14"/>
  <c r="AI53" i="14"/>
  <c r="AC53" i="14"/>
  <c r="W53" i="14"/>
  <c r="Q53" i="14"/>
  <c r="K53" i="14"/>
  <c r="AO52" i="14"/>
  <c r="AI52" i="14"/>
  <c r="AC52" i="14"/>
  <c r="W52" i="14"/>
  <c r="Q52" i="14"/>
  <c r="K52" i="14"/>
  <c r="AO51" i="14"/>
  <c r="AI51" i="14"/>
  <c r="AC51" i="14"/>
  <c r="W51" i="14"/>
  <c r="Q51" i="14"/>
  <c r="K51" i="14"/>
  <c r="AO50" i="14"/>
  <c r="AI50" i="14"/>
  <c r="AC50" i="14"/>
  <c r="W50" i="14"/>
  <c r="Q50" i="14"/>
  <c r="K50" i="14"/>
  <c r="AO49" i="14"/>
  <c r="AI49" i="14"/>
  <c r="AC49" i="14"/>
  <c r="W49" i="14"/>
  <c r="Q49" i="14"/>
  <c r="K49" i="14"/>
  <c r="AO48" i="14"/>
  <c r="AI48" i="14"/>
  <c r="AC48" i="14"/>
  <c r="W48" i="14"/>
  <c r="Q48" i="14"/>
  <c r="K48" i="14"/>
  <c r="AO47" i="14"/>
  <c r="AI47" i="14"/>
  <c r="AC47" i="14"/>
  <c r="W47" i="14"/>
  <c r="Q47" i="14"/>
  <c r="K47" i="14"/>
  <c r="AO46" i="14"/>
  <c r="AI46" i="14"/>
  <c r="AC46" i="14"/>
  <c r="W46" i="14"/>
  <c r="Q46" i="14"/>
  <c r="K46" i="14"/>
  <c r="AO45" i="14"/>
  <c r="AI45" i="14"/>
  <c r="AC45" i="14"/>
  <c r="W45" i="14"/>
  <c r="Q45" i="14"/>
  <c r="K45" i="14"/>
  <c r="AO44" i="14"/>
  <c r="AI44" i="14"/>
  <c r="AC44" i="14"/>
  <c r="W44" i="14"/>
  <c r="Q44" i="14"/>
  <c r="K44" i="14"/>
  <c r="AO43" i="14"/>
  <c r="AI43" i="14"/>
  <c r="AC43" i="14"/>
  <c r="W43" i="14"/>
  <c r="Q43" i="14"/>
  <c r="K43" i="14"/>
  <c r="AO42" i="14"/>
  <c r="AI42" i="14"/>
  <c r="AC42" i="14"/>
  <c r="W42" i="14"/>
  <c r="Q42" i="14"/>
  <c r="K42" i="14"/>
  <c r="AO41" i="14"/>
  <c r="AI41" i="14"/>
  <c r="AC41" i="14"/>
  <c r="W41" i="14"/>
  <c r="Q41" i="14"/>
  <c r="K41" i="14"/>
  <c r="AO40" i="14"/>
  <c r="AI40" i="14"/>
  <c r="AC40" i="14"/>
  <c r="W40" i="14"/>
  <c r="Q40" i="14"/>
  <c r="K40" i="14"/>
  <c r="J34" i="14"/>
  <c r="AM31" i="14" s="1"/>
  <c r="I34" i="14"/>
  <c r="AG31" i="14" s="1"/>
  <c r="H34" i="14"/>
  <c r="AA31" i="14" s="1"/>
  <c r="G34" i="14"/>
  <c r="U31" i="14" s="1"/>
  <c r="F34" i="14"/>
  <c r="D34" i="14"/>
  <c r="B34" i="14"/>
  <c r="A34" i="14"/>
  <c r="K32" i="14"/>
  <c r="K31" i="14"/>
  <c r="K30" i="14"/>
  <c r="AO29" i="14"/>
  <c r="AI29" i="14"/>
  <c r="AC29" i="14"/>
  <c r="W29" i="14"/>
  <c r="Q29" i="14"/>
  <c r="K29" i="14"/>
  <c r="AO28" i="14"/>
  <c r="AI28" i="14"/>
  <c r="AC28" i="14"/>
  <c r="W28" i="14"/>
  <c r="Q28" i="14"/>
  <c r="K28" i="14"/>
  <c r="AO27" i="14"/>
  <c r="AI27" i="14"/>
  <c r="AC27" i="14"/>
  <c r="W27" i="14"/>
  <c r="Q27" i="14"/>
  <c r="K27" i="14"/>
  <c r="AO26" i="14"/>
  <c r="AI26" i="14"/>
  <c r="AC26" i="14"/>
  <c r="W26" i="14"/>
  <c r="Q26" i="14"/>
  <c r="K26" i="14"/>
  <c r="AO25" i="14"/>
  <c r="AI25" i="14"/>
  <c r="AC25" i="14"/>
  <c r="W25" i="14"/>
  <c r="Q25" i="14"/>
  <c r="K25" i="14"/>
  <c r="AO24" i="14"/>
  <c r="AI24" i="14"/>
  <c r="AC24" i="14"/>
  <c r="W24" i="14"/>
  <c r="O24" i="14"/>
  <c r="Q24" i="14" s="1"/>
  <c r="K24" i="14"/>
  <c r="AO23" i="14"/>
  <c r="AI23" i="14"/>
  <c r="AC23" i="14"/>
  <c r="W23" i="14"/>
  <c r="Q23" i="14"/>
  <c r="K23" i="14"/>
  <c r="AO22" i="14"/>
  <c r="AI22" i="14"/>
  <c r="AC22" i="14"/>
  <c r="W22" i="14"/>
  <c r="Q22" i="14"/>
  <c r="K22" i="14"/>
  <c r="AO21" i="14"/>
  <c r="AI21" i="14"/>
  <c r="AC21" i="14"/>
  <c r="W21" i="14"/>
  <c r="Q21" i="14"/>
  <c r="K21" i="14"/>
  <c r="AO20" i="14"/>
  <c r="AI20" i="14"/>
  <c r="AC20" i="14"/>
  <c r="W20" i="14"/>
  <c r="Q20" i="14"/>
  <c r="K20" i="14"/>
  <c r="AO19" i="14"/>
  <c r="AI19" i="14"/>
  <c r="AC19" i="14"/>
  <c r="W19" i="14"/>
  <c r="Q19" i="14"/>
  <c r="K19" i="14"/>
  <c r="AO18" i="14"/>
  <c r="AI18" i="14"/>
  <c r="AC18" i="14"/>
  <c r="W18" i="14"/>
  <c r="Q18" i="14"/>
  <c r="K18" i="14"/>
  <c r="AO17" i="14"/>
  <c r="AI17" i="14"/>
  <c r="AC17" i="14"/>
  <c r="W17" i="14"/>
  <c r="Q17" i="14"/>
  <c r="K17" i="14"/>
  <c r="AO16" i="14"/>
  <c r="AI16" i="14"/>
  <c r="AC16" i="14"/>
  <c r="W16" i="14"/>
  <c r="Q16" i="14"/>
  <c r="K16" i="14"/>
  <c r="AO15" i="14"/>
  <c r="AI15" i="14"/>
  <c r="AC15" i="14"/>
  <c r="W15" i="14"/>
  <c r="Q15" i="14"/>
  <c r="K15" i="14"/>
  <c r="AO14" i="14"/>
  <c r="AI14" i="14"/>
  <c r="AC14" i="14"/>
  <c r="W14" i="14"/>
  <c r="Q14" i="14"/>
  <c r="K14" i="14"/>
  <c r="AO13" i="14"/>
  <c r="AI13" i="14"/>
  <c r="AC13" i="14"/>
  <c r="W13" i="14"/>
  <c r="Q13" i="14"/>
  <c r="K13" i="14"/>
  <c r="AO12" i="14"/>
  <c r="AI12" i="14"/>
  <c r="AC12" i="14"/>
  <c r="W12" i="14"/>
  <c r="Q12" i="14"/>
  <c r="K12" i="14"/>
  <c r="AO11" i="14"/>
  <c r="AI11" i="14"/>
  <c r="AC11" i="14"/>
  <c r="W11" i="14"/>
  <c r="Q11" i="14"/>
  <c r="AO10" i="14"/>
  <c r="AI10" i="14"/>
  <c r="AC10" i="14"/>
  <c r="W10" i="14"/>
  <c r="Q10" i="14"/>
  <c r="AO9" i="14"/>
  <c r="AI9" i="14"/>
  <c r="AC9" i="14"/>
  <c r="W9" i="14"/>
  <c r="Q9" i="14"/>
  <c r="J96" i="13"/>
  <c r="I96" i="13"/>
  <c r="AG93" i="13" s="1"/>
  <c r="H96" i="13"/>
  <c r="AA93" i="13" s="1"/>
  <c r="G96" i="13"/>
  <c r="U93" i="13" s="1"/>
  <c r="F96" i="13"/>
  <c r="D96" i="13"/>
  <c r="B96" i="13"/>
  <c r="A96" i="13"/>
  <c r="K94" i="13"/>
  <c r="AM93" i="13"/>
  <c r="K93" i="13"/>
  <c r="K92" i="13"/>
  <c r="AO91" i="13"/>
  <c r="AI91" i="13"/>
  <c r="AC91" i="13"/>
  <c r="W91" i="13"/>
  <c r="Q91" i="13"/>
  <c r="K91" i="13"/>
  <c r="AO90" i="13"/>
  <c r="AI90" i="13"/>
  <c r="AC90" i="13"/>
  <c r="W90" i="13"/>
  <c r="Q90" i="13"/>
  <c r="K90" i="13"/>
  <c r="AO89" i="13"/>
  <c r="AI89" i="13"/>
  <c r="AC89" i="13"/>
  <c r="W89" i="13"/>
  <c r="Q89" i="13"/>
  <c r="K89" i="13"/>
  <c r="AO88" i="13"/>
  <c r="AI88" i="13"/>
  <c r="AC88" i="13"/>
  <c r="W88" i="13"/>
  <c r="Q88" i="13"/>
  <c r="K88" i="13"/>
  <c r="AO87" i="13"/>
  <c r="AI87" i="13"/>
  <c r="AC87" i="13"/>
  <c r="W87" i="13"/>
  <c r="Q87" i="13"/>
  <c r="K87" i="13"/>
  <c r="AO86" i="13"/>
  <c r="AI86" i="13"/>
  <c r="AC86" i="13"/>
  <c r="W86" i="13"/>
  <c r="Q86" i="13"/>
  <c r="K86" i="13"/>
  <c r="AO85" i="13"/>
  <c r="AI85" i="13"/>
  <c r="AC85" i="13"/>
  <c r="W85" i="13"/>
  <c r="Q85" i="13"/>
  <c r="K85" i="13"/>
  <c r="AO84" i="13"/>
  <c r="AI84" i="13"/>
  <c r="AC84" i="13"/>
  <c r="W84" i="13"/>
  <c r="Q84" i="13"/>
  <c r="K84" i="13"/>
  <c r="AO83" i="13"/>
  <c r="AI83" i="13"/>
  <c r="AC83" i="13"/>
  <c r="W83" i="13"/>
  <c r="Q83" i="13"/>
  <c r="K83" i="13"/>
  <c r="AO82" i="13"/>
  <c r="AI82" i="13"/>
  <c r="AC82" i="13"/>
  <c r="W82" i="13"/>
  <c r="Q82" i="13"/>
  <c r="K82" i="13"/>
  <c r="AO81" i="13"/>
  <c r="AI81" i="13"/>
  <c r="AC81" i="13"/>
  <c r="W81" i="13"/>
  <c r="Q81" i="13"/>
  <c r="K81" i="13"/>
  <c r="AO80" i="13"/>
  <c r="AI80" i="13"/>
  <c r="AC80" i="13"/>
  <c r="W80" i="13"/>
  <c r="Q80" i="13"/>
  <c r="K80" i="13"/>
  <c r="AO79" i="13"/>
  <c r="AI79" i="13"/>
  <c r="AC79" i="13"/>
  <c r="W79" i="13"/>
  <c r="Q79" i="13"/>
  <c r="K79" i="13"/>
  <c r="AO78" i="13"/>
  <c r="AI78" i="13"/>
  <c r="AC78" i="13"/>
  <c r="W78" i="13"/>
  <c r="Q78" i="13"/>
  <c r="K78" i="13"/>
  <c r="AO77" i="13"/>
  <c r="AI77" i="13"/>
  <c r="AC77" i="13"/>
  <c r="W77" i="13"/>
  <c r="Q77" i="13"/>
  <c r="K77" i="13"/>
  <c r="AO76" i="13"/>
  <c r="AI76" i="13"/>
  <c r="AC76" i="13"/>
  <c r="W76" i="13"/>
  <c r="Q76" i="13"/>
  <c r="K76" i="13"/>
  <c r="AO75" i="13"/>
  <c r="AI75" i="13"/>
  <c r="AC75" i="13"/>
  <c r="W75" i="13"/>
  <c r="Q75" i="13"/>
  <c r="K75" i="13"/>
  <c r="AO74" i="13"/>
  <c r="AI74" i="13"/>
  <c r="AC74" i="13"/>
  <c r="W74" i="13"/>
  <c r="Q74" i="13"/>
  <c r="K74" i="13"/>
  <c r="AO73" i="13"/>
  <c r="AI73" i="13"/>
  <c r="AC73" i="13"/>
  <c r="W73" i="13"/>
  <c r="Q73" i="13"/>
  <c r="K73" i="13"/>
  <c r="AO72" i="13"/>
  <c r="AI72" i="13"/>
  <c r="AC72" i="13"/>
  <c r="W72" i="13"/>
  <c r="Q72" i="13"/>
  <c r="K72" i="13"/>
  <c r="AO71" i="13"/>
  <c r="AI71" i="13"/>
  <c r="AC71" i="13"/>
  <c r="W71" i="13"/>
  <c r="Q71" i="13"/>
  <c r="K71" i="13"/>
  <c r="J65" i="13"/>
  <c r="AM62" i="13" s="1"/>
  <c r="I65" i="13"/>
  <c r="AG62" i="13" s="1"/>
  <c r="H65" i="13"/>
  <c r="AA62" i="13" s="1"/>
  <c r="G65" i="13"/>
  <c r="U62" i="13" s="1"/>
  <c r="F65" i="13"/>
  <c r="D65" i="13"/>
  <c r="B65" i="13"/>
  <c r="A65" i="13"/>
  <c r="AO60" i="13"/>
  <c r="AI60" i="13"/>
  <c r="AC60" i="13"/>
  <c r="W60" i="13"/>
  <c r="Q60" i="13"/>
  <c r="AO59" i="13"/>
  <c r="AI59" i="13"/>
  <c r="AC59" i="13"/>
  <c r="W59" i="13"/>
  <c r="Q59" i="13"/>
  <c r="AO58" i="13"/>
  <c r="AI58" i="13"/>
  <c r="AC58" i="13"/>
  <c r="W58" i="13"/>
  <c r="Q58" i="13"/>
  <c r="AO57" i="13"/>
  <c r="AI57" i="13"/>
  <c r="AC57" i="13"/>
  <c r="W57" i="13"/>
  <c r="Q57" i="13"/>
  <c r="AO56" i="13"/>
  <c r="AI56" i="13"/>
  <c r="AC56" i="13"/>
  <c r="W56" i="13"/>
  <c r="Q56" i="13"/>
  <c r="AO55" i="13"/>
  <c r="AI55" i="13"/>
  <c r="AC55" i="13"/>
  <c r="W55" i="13"/>
  <c r="Q55" i="13"/>
  <c r="AO54" i="13"/>
  <c r="AI54" i="13"/>
  <c r="AC54" i="13"/>
  <c r="W54" i="13"/>
  <c r="Q54" i="13"/>
  <c r="AO53" i="13"/>
  <c r="AI53" i="13"/>
  <c r="AC53" i="13"/>
  <c r="W53" i="13"/>
  <c r="Q53" i="13"/>
  <c r="AO52" i="13"/>
  <c r="AI52" i="13"/>
  <c r="AC52" i="13"/>
  <c r="W52" i="13"/>
  <c r="Q52" i="13"/>
  <c r="AO51" i="13"/>
  <c r="AI51" i="13"/>
  <c r="AC51" i="13"/>
  <c r="W51" i="13"/>
  <c r="Q51" i="13"/>
  <c r="AO50" i="13"/>
  <c r="AI50" i="13"/>
  <c r="AC50" i="13"/>
  <c r="W50" i="13"/>
  <c r="Q50" i="13"/>
  <c r="AO49" i="13"/>
  <c r="AI49" i="13"/>
  <c r="AC49" i="13"/>
  <c r="W49" i="13"/>
  <c r="Q49" i="13"/>
  <c r="AO48" i="13"/>
  <c r="AI48" i="13"/>
  <c r="AC48" i="13"/>
  <c r="W48" i="13"/>
  <c r="Q48" i="13"/>
  <c r="AO47" i="13"/>
  <c r="AI47" i="13"/>
  <c r="AC47" i="13"/>
  <c r="W47" i="13"/>
  <c r="Q47" i="13"/>
  <c r="AO46" i="13"/>
  <c r="AI46" i="13"/>
  <c r="AC46" i="13"/>
  <c r="W46" i="13"/>
  <c r="Q46" i="13"/>
  <c r="AO45" i="13"/>
  <c r="AI45" i="13"/>
  <c r="AC45" i="13"/>
  <c r="W45" i="13"/>
  <c r="Q45" i="13"/>
  <c r="AO44" i="13"/>
  <c r="AI44" i="13"/>
  <c r="AC44" i="13"/>
  <c r="W44" i="13"/>
  <c r="Q44" i="13"/>
  <c r="AO43" i="13"/>
  <c r="AI43" i="13"/>
  <c r="AC43" i="13"/>
  <c r="W43" i="13"/>
  <c r="Q43" i="13"/>
  <c r="AO42" i="13"/>
  <c r="AI42" i="13"/>
  <c r="AC42" i="13"/>
  <c r="W42" i="13"/>
  <c r="Q42" i="13"/>
  <c r="AO41" i="13"/>
  <c r="AI41" i="13"/>
  <c r="AC41" i="13"/>
  <c r="W41" i="13"/>
  <c r="Q41" i="13"/>
  <c r="AO40" i="13"/>
  <c r="AI40" i="13"/>
  <c r="AC40" i="13"/>
  <c r="W40" i="13"/>
  <c r="Q40" i="13"/>
  <c r="J34" i="13"/>
  <c r="AM31" i="13" s="1"/>
  <c r="I34" i="13"/>
  <c r="AG31" i="13" s="1"/>
  <c r="H34" i="13"/>
  <c r="AA31" i="13" s="1"/>
  <c r="G34" i="13"/>
  <c r="U31" i="13" s="1"/>
  <c r="F34" i="13"/>
  <c r="D34" i="13"/>
  <c r="B34" i="13"/>
  <c r="A34" i="13"/>
  <c r="K32" i="13"/>
  <c r="K31" i="13"/>
  <c r="K30" i="13"/>
  <c r="AO29" i="13"/>
  <c r="AI29" i="13"/>
  <c r="AC29" i="13"/>
  <c r="W29" i="13"/>
  <c r="Q29" i="13"/>
  <c r="K29" i="13"/>
  <c r="AO28" i="13"/>
  <c r="AI28" i="13"/>
  <c r="AC28" i="13"/>
  <c r="W28" i="13"/>
  <c r="Q28" i="13"/>
  <c r="K28" i="13"/>
  <c r="AO27" i="13"/>
  <c r="AI27" i="13"/>
  <c r="AC27" i="13"/>
  <c r="W27" i="13"/>
  <c r="Q27" i="13"/>
  <c r="K27" i="13"/>
  <c r="AO26" i="13"/>
  <c r="AI26" i="13"/>
  <c r="AC26" i="13"/>
  <c r="W26" i="13"/>
  <c r="Q26" i="13"/>
  <c r="K26" i="13"/>
  <c r="AO25" i="13"/>
  <c r="AI25" i="13"/>
  <c r="AC25" i="13"/>
  <c r="W25" i="13"/>
  <c r="Q25" i="13"/>
  <c r="K25" i="13"/>
  <c r="AO24" i="13"/>
  <c r="AI24" i="13"/>
  <c r="AC24" i="13"/>
  <c r="W24" i="13"/>
  <c r="O24" i="13"/>
  <c r="Q24" i="13" s="1"/>
  <c r="K24" i="13"/>
  <c r="AO23" i="13"/>
  <c r="AI23" i="13"/>
  <c r="AC23" i="13"/>
  <c r="W23" i="13"/>
  <c r="Q23" i="13"/>
  <c r="K23" i="13"/>
  <c r="AO22" i="13"/>
  <c r="AI22" i="13"/>
  <c r="AC22" i="13"/>
  <c r="W22" i="13"/>
  <c r="Q22" i="13"/>
  <c r="K22" i="13"/>
  <c r="AO21" i="13"/>
  <c r="AI21" i="13"/>
  <c r="AC21" i="13"/>
  <c r="W21" i="13"/>
  <c r="Q21" i="13"/>
  <c r="K21" i="13"/>
  <c r="AO20" i="13"/>
  <c r="AI20" i="13"/>
  <c r="AC20" i="13"/>
  <c r="W20" i="13"/>
  <c r="Q20" i="13"/>
  <c r="K20" i="13"/>
  <c r="AO19" i="13"/>
  <c r="AI19" i="13"/>
  <c r="AC19" i="13"/>
  <c r="W19" i="13"/>
  <c r="Q19" i="13"/>
  <c r="K19" i="13"/>
  <c r="AO18" i="13"/>
  <c r="AI18" i="13"/>
  <c r="AC18" i="13"/>
  <c r="W18" i="13"/>
  <c r="Q18" i="13"/>
  <c r="K18" i="13"/>
  <c r="AO17" i="13"/>
  <c r="AI17" i="13"/>
  <c r="AC17" i="13"/>
  <c r="W17" i="13"/>
  <c r="Q17" i="13"/>
  <c r="K17" i="13"/>
  <c r="AO16" i="13"/>
  <c r="AI16" i="13"/>
  <c r="AC16" i="13"/>
  <c r="W16" i="13"/>
  <c r="Q16" i="13"/>
  <c r="K16" i="13"/>
  <c r="AO15" i="13"/>
  <c r="AI15" i="13"/>
  <c r="AC15" i="13"/>
  <c r="W15" i="13"/>
  <c r="Q15" i="13"/>
  <c r="K15" i="13"/>
  <c r="AO14" i="13"/>
  <c r="AI14" i="13"/>
  <c r="AC14" i="13"/>
  <c r="W14" i="13"/>
  <c r="Q14" i="13"/>
  <c r="K14" i="13"/>
  <c r="AO13" i="13"/>
  <c r="AI13" i="13"/>
  <c r="AC13" i="13"/>
  <c r="W13" i="13"/>
  <c r="Q13" i="13"/>
  <c r="K13" i="13"/>
  <c r="AO12" i="13"/>
  <c r="AI12" i="13"/>
  <c r="AC12" i="13"/>
  <c r="W12" i="13"/>
  <c r="Q12" i="13"/>
  <c r="K12" i="13"/>
  <c r="AO11" i="13"/>
  <c r="AI11" i="13"/>
  <c r="AC11" i="13"/>
  <c r="W11" i="13"/>
  <c r="Q11" i="13"/>
  <c r="K11" i="13"/>
  <c r="AO10" i="13"/>
  <c r="AI10" i="13"/>
  <c r="AC10" i="13"/>
  <c r="W10" i="13"/>
  <c r="Q10" i="13"/>
  <c r="K10" i="13"/>
  <c r="AO9" i="13"/>
  <c r="AI9" i="13"/>
  <c r="AC9" i="13"/>
  <c r="W9" i="13"/>
  <c r="Q9" i="13"/>
  <c r="K9" i="13"/>
  <c r="J96" i="12"/>
  <c r="AM93" i="12" s="1"/>
  <c r="I96" i="12"/>
  <c r="AG93" i="12" s="1"/>
  <c r="H96" i="12"/>
  <c r="AA93" i="12" s="1"/>
  <c r="G96" i="12"/>
  <c r="U93" i="12" s="1"/>
  <c r="F96" i="12"/>
  <c r="D96" i="12"/>
  <c r="B96" i="12"/>
  <c r="A96" i="12"/>
  <c r="K94" i="12"/>
  <c r="K93" i="12"/>
  <c r="K92" i="12"/>
  <c r="AO91" i="12"/>
  <c r="AI91" i="12"/>
  <c r="AC91" i="12"/>
  <c r="W91" i="12"/>
  <c r="Q91" i="12"/>
  <c r="K91" i="12"/>
  <c r="AO90" i="12"/>
  <c r="AI90" i="12"/>
  <c r="AC90" i="12"/>
  <c r="W90" i="12"/>
  <c r="Q90" i="12"/>
  <c r="K90" i="12"/>
  <c r="AO89" i="12"/>
  <c r="AI89" i="12"/>
  <c r="AC89" i="12"/>
  <c r="W89" i="12"/>
  <c r="Q89" i="12"/>
  <c r="K89" i="12"/>
  <c r="AO88" i="12"/>
  <c r="AI88" i="12"/>
  <c r="AC88" i="12"/>
  <c r="W88" i="12"/>
  <c r="Q88" i="12"/>
  <c r="K88" i="12"/>
  <c r="AO87" i="12"/>
  <c r="AI87" i="12"/>
  <c r="AC87" i="12"/>
  <c r="W87" i="12"/>
  <c r="Q87" i="12"/>
  <c r="K87" i="12"/>
  <c r="AO86" i="12"/>
  <c r="AI86" i="12"/>
  <c r="AC86" i="12"/>
  <c r="W86" i="12"/>
  <c r="Q86" i="12"/>
  <c r="K86" i="12"/>
  <c r="AO85" i="12"/>
  <c r="AI85" i="12"/>
  <c r="AC85" i="12"/>
  <c r="W85" i="12"/>
  <c r="Q85" i="12"/>
  <c r="K85" i="12"/>
  <c r="AO84" i="12"/>
  <c r="AI84" i="12"/>
  <c r="AC84" i="12"/>
  <c r="W84" i="12"/>
  <c r="Q84" i="12"/>
  <c r="K84" i="12"/>
  <c r="AO83" i="12"/>
  <c r="AI83" i="12"/>
  <c r="AC83" i="12"/>
  <c r="W83" i="12"/>
  <c r="Q83" i="12"/>
  <c r="K83" i="12"/>
  <c r="AO82" i="12"/>
  <c r="AI82" i="12"/>
  <c r="AC82" i="12"/>
  <c r="W82" i="12"/>
  <c r="Q82" i="12"/>
  <c r="K82" i="12"/>
  <c r="AO81" i="12"/>
  <c r="AI81" i="12"/>
  <c r="AC81" i="12"/>
  <c r="W81" i="12"/>
  <c r="Q81" i="12"/>
  <c r="K81" i="12"/>
  <c r="AO80" i="12"/>
  <c r="AI80" i="12"/>
  <c r="AC80" i="12"/>
  <c r="W80" i="12"/>
  <c r="Q80" i="12"/>
  <c r="K80" i="12"/>
  <c r="AO79" i="12"/>
  <c r="AI79" i="12"/>
  <c r="AC79" i="12"/>
  <c r="W79" i="12"/>
  <c r="Q79" i="12"/>
  <c r="K79" i="12"/>
  <c r="AO78" i="12"/>
  <c r="AI78" i="12"/>
  <c r="AC78" i="12"/>
  <c r="W78" i="12"/>
  <c r="Q78" i="12"/>
  <c r="K78" i="12"/>
  <c r="AO77" i="12"/>
  <c r="AI77" i="12"/>
  <c r="AC77" i="12"/>
  <c r="W77" i="12"/>
  <c r="Q77" i="12"/>
  <c r="K77" i="12"/>
  <c r="AO76" i="12"/>
  <c r="AI76" i="12"/>
  <c r="AC76" i="12"/>
  <c r="W76" i="12"/>
  <c r="Q76" i="12"/>
  <c r="K76" i="12"/>
  <c r="AO75" i="12"/>
  <c r="AI75" i="12"/>
  <c r="AC75" i="12"/>
  <c r="W75" i="12"/>
  <c r="Q75" i="12"/>
  <c r="K75" i="12"/>
  <c r="AO74" i="12"/>
  <c r="AI74" i="12"/>
  <c r="AC74" i="12"/>
  <c r="W74" i="12"/>
  <c r="Q74" i="12"/>
  <c r="K74" i="12"/>
  <c r="AO73" i="12"/>
  <c r="AI73" i="12"/>
  <c r="AC73" i="12"/>
  <c r="W73" i="12"/>
  <c r="Q73" i="12"/>
  <c r="K73" i="12"/>
  <c r="AO72" i="12"/>
  <c r="AI72" i="12"/>
  <c r="AC72" i="12"/>
  <c r="W72" i="12"/>
  <c r="Q72" i="12"/>
  <c r="K72" i="12"/>
  <c r="AO71" i="12"/>
  <c r="AI71" i="12"/>
  <c r="AC71" i="12"/>
  <c r="W71" i="12"/>
  <c r="Q71" i="12"/>
  <c r="K71" i="12"/>
  <c r="J65" i="12"/>
  <c r="AM62" i="12" s="1"/>
  <c r="I65" i="12"/>
  <c r="AG62" i="12" s="1"/>
  <c r="H65" i="12"/>
  <c r="AA62" i="12" s="1"/>
  <c r="G65" i="12"/>
  <c r="U62" i="12" s="1"/>
  <c r="F65" i="12"/>
  <c r="D65" i="12"/>
  <c r="B65" i="12"/>
  <c r="A65" i="12"/>
  <c r="K63" i="12"/>
  <c r="K62" i="12"/>
  <c r="K61" i="12"/>
  <c r="AO60" i="12"/>
  <c r="AI60" i="12"/>
  <c r="AC60" i="12"/>
  <c r="W60" i="12"/>
  <c r="Q60" i="12"/>
  <c r="K60" i="12"/>
  <c r="AO59" i="12"/>
  <c r="AI59" i="12"/>
  <c r="AC59" i="12"/>
  <c r="W59" i="12"/>
  <c r="Q59" i="12"/>
  <c r="K59" i="12"/>
  <c r="AO58" i="12"/>
  <c r="AI58" i="12"/>
  <c r="AC58" i="12"/>
  <c r="W58" i="12"/>
  <c r="Q58" i="12"/>
  <c r="K58" i="12"/>
  <c r="AO57" i="12"/>
  <c r="AI57" i="12"/>
  <c r="AC57" i="12"/>
  <c r="W57" i="12"/>
  <c r="Q57" i="12"/>
  <c r="K57" i="12"/>
  <c r="AO56" i="12"/>
  <c r="AI56" i="12"/>
  <c r="AC56" i="12"/>
  <c r="W56" i="12"/>
  <c r="Q56" i="12"/>
  <c r="K56" i="12"/>
  <c r="AO55" i="12"/>
  <c r="AI55" i="12"/>
  <c r="AC55" i="12"/>
  <c r="W55" i="12"/>
  <c r="Q55" i="12"/>
  <c r="K55" i="12"/>
  <c r="AO54" i="12"/>
  <c r="AI54" i="12"/>
  <c r="AC54" i="12"/>
  <c r="W54" i="12"/>
  <c r="Q54" i="12"/>
  <c r="K54" i="12"/>
  <c r="AO53" i="12"/>
  <c r="AI53" i="12"/>
  <c r="AC53" i="12"/>
  <c r="W53" i="12"/>
  <c r="Q53" i="12"/>
  <c r="K53" i="12"/>
  <c r="AO52" i="12"/>
  <c r="AI52" i="12"/>
  <c r="AC52" i="12"/>
  <c r="W52" i="12"/>
  <c r="Q52" i="12"/>
  <c r="K52" i="12"/>
  <c r="AO51" i="12"/>
  <c r="AI51" i="12"/>
  <c r="AC51" i="12"/>
  <c r="W51" i="12"/>
  <c r="Q51" i="12"/>
  <c r="K51" i="12"/>
  <c r="AO50" i="12"/>
  <c r="AI50" i="12"/>
  <c r="AC50" i="12"/>
  <c r="W50" i="12"/>
  <c r="Q50" i="12"/>
  <c r="K50" i="12"/>
  <c r="AO49" i="12"/>
  <c r="AI49" i="12"/>
  <c r="AC49" i="12"/>
  <c r="W49" i="12"/>
  <c r="Q49" i="12"/>
  <c r="K49" i="12"/>
  <c r="AO48" i="12"/>
  <c r="AI48" i="12"/>
  <c r="AC48" i="12"/>
  <c r="W48" i="12"/>
  <c r="Q48" i="12"/>
  <c r="K48" i="12"/>
  <c r="AO47" i="12"/>
  <c r="AI47" i="12"/>
  <c r="AC47" i="12"/>
  <c r="W47" i="12"/>
  <c r="Q47" i="12"/>
  <c r="K47" i="12"/>
  <c r="AO46" i="12"/>
  <c r="AI46" i="12"/>
  <c r="AC46" i="12"/>
  <c r="W46" i="12"/>
  <c r="Q46" i="12"/>
  <c r="K46" i="12"/>
  <c r="AO45" i="12"/>
  <c r="AI45" i="12"/>
  <c r="AC45" i="12"/>
  <c r="W45" i="12"/>
  <c r="Q45" i="12"/>
  <c r="K45" i="12"/>
  <c r="AO44" i="12"/>
  <c r="AI44" i="12"/>
  <c r="AC44" i="12"/>
  <c r="W44" i="12"/>
  <c r="Q44" i="12"/>
  <c r="K44" i="12"/>
  <c r="AO43" i="12"/>
  <c r="AI43" i="12"/>
  <c r="AC43" i="12"/>
  <c r="W43" i="12"/>
  <c r="Q43" i="12"/>
  <c r="K43" i="12"/>
  <c r="AO42" i="12"/>
  <c r="AI42" i="12"/>
  <c r="AC42" i="12"/>
  <c r="W42" i="12"/>
  <c r="Q42" i="12"/>
  <c r="K42" i="12"/>
  <c r="AO41" i="12"/>
  <c r="AI41" i="12"/>
  <c r="AC41" i="12"/>
  <c r="W41" i="12"/>
  <c r="Q41" i="12"/>
  <c r="K41" i="12"/>
  <c r="AO40" i="12"/>
  <c r="AI40" i="12"/>
  <c r="AC40" i="12"/>
  <c r="W40" i="12"/>
  <c r="Q40" i="12"/>
  <c r="K40" i="12"/>
  <c r="J34" i="12"/>
  <c r="AM31" i="12" s="1"/>
  <c r="I34" i="12"/>
  <c r="AG31" i="12" s="1"/>
  <c r="H34" i="12"/>
  <c r="AA31" i="12" s="1"/>
  <c r="G34" i="12"/>
  <c r="U31" i="12" s="1"/>
  <c r="F34" i="12"/>
  <c r="D34" i="12"/>
  <c r="K32" i="12"/>
  <c r="K31" i="12"/>
  <c r="K30" i="12"/>
  <c r="AO29" i="12"/>
  <c r="AI29" i="12"/>
  <c r="AC29" i="12"/>
  <c r="W29" i="12"/>
  <c r="Q29" i="12"/>
  <c r="K29" i="12"/>
  <c r="AO28" i="12"/>
  <c r="AI28" i="12"/>
  <c r="AC28" i="12"/>
  <c r="W28" i="12"/>
  <c r="Q28" i="12"/>
  <c r="K28" i="12"/>
  <c r="AO27" i="12"/>
  <c r="AI27" i="12"/>
  <c r="AC27" i="12"/>
  <c r="W27" i="12"/>
  <c r="Q27" i="12"/>
  <c r="K27" i="12"/>
  <c r="AO26" i="12"/>
  <c r="AI26" i="12"/>
  <c r="AC26" i="12"/>
  <c r="W26" i="12"/>
  <c r="Q26" i="12"/>
  <c r="K26" i="12"/>
  <c r="AO25" i="12"/>
  <c r="AI25" i="12"/>
  <c r="AC25" i="12"/>
  <c r="W25" i="12"/>
  <c r="Q25" i="12"/>
  <c r="K25" i="12"/>
  <c r="AO24" i="12"/>
  <c r="AI24" i="12"/>
  <c r="AC24" i="12"/>
  <c r="W24" i="12"/>
  <c r="O24" i="12"/>
  <c r="Q24" i="12" s="1"/>
  <c r="K24" i="12"/>
  <c r="AO23" i="12"/>
  <c r="AI23" i="12"/>
  <c r="AC23" i="12"/>
  <c r="W23" i="12"/>
  <c r="Q23" i="12"/>
  <c r="K23" i="12"/>
  <c r="AO22" i="12"/>
  <c r="AI22" i="12"/>
  <c r="AC22" i="12"/>
  <c r="W22" i="12"/>
  <c r="Q22" i="12"/>
  <c r="K22" i="12"/>
  <c r="AO21" i="12"/>
  <c r="AI21" i="12"/>
  <c r="AC21" i="12"/>
  <c r="W21" i="12"/>
  <c r="Q21" i="12"/>
  <c r="K21" i="12"/>
  <c r="AO20" i="12"/>
  <c r="AI20" i="12"/>
  <c r="AC20" i="12"/>
  <c r="W20" i="12"/>
  <c r="Q20" i="12"/>
  <c r="K20" i="12"/>
  <c r="AO19" i="12"/>
  <c r="AI19" i="12"/>
  <c r="AC19" i="12"/>
  <c r="W19" i="12"/>
  <c r="Q19" i="12"/>
  <c r="K19" i="12"/>
  <c r="AO18" i="12"/>
  <c r="AI18" i="12"/>
  <c r="AC18" i="12"/>
  <c r="W18" i="12"/>
  <c r="Q18" i="12"/>
  <c r="K18" i="12"/>
  <c r="AO17" i="12"/>
  <c r="AI17" i="12"/>
  <c r="AC17" i="12"/>
  <c r="W17" i="12"/>
  <c r="Q17" i="12"/>
  <c r="AO16" i="12"/>
  <c r="AI16" i="12"/>
  <c r="AC16" i="12"/>
  <c r="W16" i="12"/>
  <c r="Q16" i="12"/>
  <c r="K16" i="12"/>
  <c r="AO15" i="12"/>
  <c r="AI15" i="12"/>
  <c r="AC15" i="12"/>
  <c r="W15" i="12"/>
  <c r="Q15" i="12"/>
  <c r="K15" i="12"/>
  <c r="AO14" i="12"/>
  <c r="AI14" i="12"/>
  <c r="AC14" i="12"/>
  <c r="W14" i="12"/>
  <c r="Q14" i="12"/>
  <c r="K14" i="12"/>
  <c r="AO13" i="12"/>
  <c r="AI13" i="12"/>
  <c r="AC13" i="12"/>
  <c r="W13" i="12"/>
  <c r="Q13" i="12"/>
  <c r="K13" i="12"/>
  <c r="AO12" i="12"/>
  <c r="AI12" i="12"/>
  <c r="AC12" i="12"/>
  <c r="W12" i="12"/>
  <c r="Q12" i="12"/>
  <c r="K12" i="12"/>
  <c r="AO11" i="12"/>
  <c r="AI11" i="12"/>
  <c r="AC11" i="12"/>
  <c r="W11" i="12"/>
  <c r="Q11" i="12"/>
  <c r="K11" i="12"/>
  <c r="AO10" i="12"/>
  <c r="AI10" i="12"/>
  <c r="AC10" i="12"/>
  <c r="W10" i="12"/>
  <c r="Q10" i="12"/>
  <c r="K10" i="12"/>
  <c r="AO9" i="12"/>
  <c r="AI9" i="12"/>
  <c r="AC9" i="12"/>
  <c r="W9" i="12"/>
  <c r="Q9" i="12"/>
  <c r="K9" i="12"/>
  <c r="J96" i="11"/>
  <c r="I96" i="11"/>
  <c r="AG93" i="11" s="1"/>
  <c r="H96" i="11"/>
  <c r="G96" i="11"/>
  <c r="U93" i="11" s="1"/>
  <c r="F96" i="11"/>
  <c r="D96" i="11"/>
  <c r="B96" i="11"/>
  <c r="A96" i="11"/>
  <c r="K94" i="11"/>
  <c r="AM93" i="11"/>
  <c r="AA93" i="11"/>
  <c r="K93" i="11"/>
  <c r="K92" i="11"/>
  <c r="AO91" i="11"/>
  <c r="AI91" i="11"/>
  <c r="AC91" i="11"/>
  <c r="W91" i="11"/>
  <c r="Q91" i="11"/>
  <c r="K91" i="11"/>
  <c r="AO90" i="11"/>
  <c r="AI90" i="11"/>
  <c r="AC90" i="11"/>
  <c r="W90" i="11"/>
  <c r="Q90" i="11"/>
  <c r="K90" i="11"/>
  <c r="AO89" i="11"/>
  <c r="AI89" i="11"/>
  <c r="AC89" i="11"/>
  <c r="W89" i="11"/>
  <c r="Q89" i="11"/>
  <c r="K89" i="11"/>
  <c r="AO88" i="11"/>
  <c r="AI88" i="11"/>
  <c r="AC88" i="11"/>
  <c r="W88" i="11"/>
  <c r="Q88" i="11"/>
  <c r="K88" i="11"/>
  <c r="AO87" i="11"/>
  <c r="AI87" i="11"/>
  <c r="AC87" i="11"/>
  <c r="W87" i="11"/>
  <c r="Q87" i="11"/>
  <c r="K87" i="11"/>
  <c r="AO86" i="11"/>
  <c r="AI86" i="11"/>
  <c r="AC86" i="11"/>
  <c r="W86" i="11"/>
  <c r="Q86" i="11"/>
  <c r="K86" i="11"/>
  <c r="AO85" i="11"/>
  <c r="AI85" i="11"/>
  <c r="AC85" i="11"/>
  <c r="W85" i="11"/>
  <c r="Q85" i="11"/>
  <c r="K85" i="11"/>
  <c r="AO84" i="11"/>
  <c r="AI84" i="11"/>
  <c r="AC84" i="11"/>
  <c r="W84" i="11"/>
  <c r="Q84" i="11"/>
  <c r="K84" i="11"/>
  <c r="AO83" i="11"/>
  <c r="AI83" i="11"/>
  <c r="AC83" i="11"/>
  <c r="W83" i="11"/>
  <c r="Q83" i="11"/>
  <c r="K83" i="11"/>
  <c r="AO82" i="11"/>
  <c r="AI82" i="11"/>
  <c r="AC82" i="11"/>
  <c r="W82" i="11"/>
  <c r="Q82" i="11"/>
  <c r="K82" i="11"/>
  <c r="AO81" i="11"/>
  <c r="AI81" i="11"/>
  <c r="AC81" i="11"/>
  <c r="W81" i="11"/>
  <c r="Q81" i="11"/>
  <c r="K81" i="11"/>
  <c r="AO80" i="11"/>
  <c r="AI80" i="11"/>
  <c r="AC80" i="11"/>
  <c r="W80" i="11"/>
  <c r="Q80" i="11"/>
  <c r="K80" i="11"/>
  <c r="AO79" i="11"/>
  <c r="AI79" i="11"/>
  <c r="AC79" i="11"/>
  <c r="W79" i="11"/>
  <c r="Q79" i="11"/>
  <c r="K79" i="11"/>
  <c r="AO78" i="11"/>
  <c r="AI78" i="11"/>
  <c r="AC78" i="11"/>
  <c r="W78" i="11"/>
  <c r="Q78" i="11"/>
  <c r="K78" i="11"/>
  <c r="AO77" i="11"/>
  <c r="AI77" i="11"/>
  <c r="AC77" i="11"/>
  <c r="W77" i="11"/>
  <c r="Q77" i="11"/>
  <c r="K77" i="11"/>
  <c r="AO76" i="11"/>
  <c r="AI76" i="11"/>
  <c r="AC76" i="11"/>
  <c r="W76" i="11"/>
  <c r="Q76" i="11"/>
  <c r="K76" i="11"/>
  <c r="AO75" i="11"/>
  <c r="AI75" i="11"/>
  <c r="AC75" i="11"/>
  <c r="W75" i="11"/>
  <c r="Q75" i="11"/>
  <c r="K75" i="11"/>
  <c r="AO74" i="11"/>
  <c r="AI74" i="11"/>
  <c r="AC74" i="11"/>
  <c r="W74" i="11"/>
  <c r="Q74" i="11"/>
  <c r="K74" i="11"/>
  <c r="AO73" i="11"/>
  <c r="AI73" i="11"/>
  <c r="AC73" i="11"/>
  <c r="W73" i="11"/>
  <c r="Q73" i="11"/>
  <c r="K73" i="11"/>
  <c r="AO72" i="11"/>
  <c r="AI72" i="11"/>
  <c r="AC72" i="11"/>
  <c r="W72" i="11"/>
  <c r="Q72" i="11"/>
  <c r="K72" i="11"/>
  <c r="AO71" i="11"/>
  <c r="AI71" i="11"/>
  <c r="AC71" i="11"/>
  <c r="W71" i="11"/>
  <c r="Q71" i="11"/>
  <c r="K71" i="11"/>
  <c r="J65" i="11"/>
  <c r="I65" i="11"/>
  <c r="AG62" i="11" s="1"/>
  <c r="H65" i="11"/>
  <c r="AA62" i="11" s="1"/>
  <c r="G65" i="11"/>
  <c r="U62" i="11" s="1"/>
  <c r="F65" i="11"/>
  <c r="D65" i="11"/>
  <c r="B65" i="11"/>
  <c r="A65" i="11"/>
  <c r="K63" i="11"/>
  <c r="AM62" i="11"/>
  <c r="K62" i="11"/>
  <c r="K61" i="11"/>
  <c r="AO60" i="11"/>
  <c r="AI60" i="11"/>
  <c r="AC60" i="11"/>
  <c r="W60" i="11"/>
  <c r="Q60" i="11"/>
  <c r="K60" i="11"/>
  <c r="AO59" i="11"/>
  <c r="AI59" i="11"/>
  <c r="AC59" i="11"/>
  <c r="W59" i="11"/>
  <c r="Q59" i="11"/>
  <c r="K59" i="11"/>
  <c r="AO58" i="11"/>
  <c r="AI58" i="11"/>
  <c r="AC58" i="11"/>
  <c r="W58" i="11"/>
  <c r="Q58" i="11"/>
  <c r="K58" i="11"/>
  <c r="AO57" i="11"/>
  <c r="AI57" i="11"/>
  <c r="AC57" i="11"/>
  <c r="W57" i="11"/>
  <c r="Q57" i="11"/>
  <c r="K57" i="11"/>
  <c r="AO56" i="11"/>
  <c r="AI56" i="11"/>
  <c r="AC56" i="11"/>
  <c r="W56" i="11"/>
  <c r="Q56" i="11"/>
  <c r="K56" i="11"/>
  <c r="AO55" i="11"/>
  <c r="AI55" i="11"/>
  <c r="AC55" i="11"/>
  <c r="W55" i="11"/>
  <c r="Q55" i="11"/>
  <c r="K55" i="11"/>
  <c r="AO54" i="11"/>
  <c r="AI54" i="11"/>
  <c r="AC54" i="11"/>
  <c r="W54" i="11"/>
  <c r="Q54" i="11"/>
  <c r="K54" i="11"/>
  <c r="AO53" i="11"/>
  <c r="AI53" i="11"/>
  <c r="AC53" i="11"/>
  <c r="W53" i="11"/>
  <c r="Q53" i="11"/>
  <c r="K53" i="11"/>
  <c r="AO52" i="11"/>
  <c r="AI52" i="11"/>
  <c r="AC52" i="11"/>
  <c r="W52" i="11"/>
  <c r="Q52" i="11"/>
  <c r="K52" i="11"/>
  <c r="AO51" i="11"/>
  <c r="AI51" i="11"/>
  <c r="AC51" i="11"/>
  <c r="W51" i="11"/>
  <c r="Q51" i="11"/>
  <c r="K51" i="11"/>
  <c r="AO50" i="11"/>
  <c r="AI50" i="11"/>
  <c r="AC50" i="11"/>
  <c r="W50" i="11"/>
  <c r="Q50" i="11"/>
  <c r="K50" i="11"/>
  <c r="AO49" i="11"/>
  <c r="AI49" i="11"/>
  <c r="AC49" i="11"/>
  <c r="W49" i="11"/>
  <c r="Q49" i="11"/>
  <c r="K49" i="11"/>
  <c r="AO48" i="11"/>
  <c r="AI48" i="11"/>
  <c r="AC48" i="11"/>
  <c r="W48" i="11"/>
  <c r="Q48" i="11"/>
  <c r="K48" i="11"/>
  <c r="AO47" i="11"/>
  <c r="AI47" i="11"/>
  <c r="AC47" i="11"/>
  <c r="W47" i="11"/>
  <c r="Q47" i="11"/>
  <c r="K47" i="11"/>
  <c r="AO46" i="11"/>
  <c r="AI46" i="11"/>
  <c r="AC46" i="11"/>
  <c r="W46" i="11"/>
  <c r="Q46" i="11"/>
  <c r="K46" i="11"/>
  <c r="AO45" i="11"/>
  <c r="AI45" i="11"/>
  <c r="AC45" i="11"/>
  <c r="W45" i="11"/>
  <c r="Q45" i="11"/>
  <c r="K45" i="11"/>
  <c r="AO44" i="11"/>
  <c r="AI44" i="11"/>
  <c r="AC44" i="11"/>
  <c r="W44" i="11"/>
  <c r="Q44" i="11"/>
  <c r="K44" i="11"/>
  <c r="AO43" i="11"/>
  <c r="AI43" i="11"/>
  <c r="AC43" i="11"/>
  <c r="W43" i="11"/>
  <c r="Q43" i="11"/>
  <c r="K43" i="11"/>
  <c r="AO42" i="11"/>
  <c r="AI42" i="11"/>
  <c r="AC42" i="11"/>
  <c r="W42" i="11"/>
  <c r="Q42" i="11"/>
  <c r="K42" i="11"/>
  <c r="AO41" i="11"/>
  <c r="AI41" i="11"/>
  <c r="AC41" i="11"/>
  <c r="W41" i="11"/>
  <c r="Q41" i="11"/>
  <c r="K41" i="11"/>
  <c r="AO40" i="11"/>
  <c r="AI40" i="11"/>
  <c r="AC40" i="11"/>
  <c r="W40" i="11"/>
  <c r="Q40" i="11"/>
  <c r="K40" i="11"/>
  <c r="J34" i="11"/>
  <c r="AM31" i="11" s="1"/>
  <c r="I34" i="11"/>
  <c r="AG31" i="11" s="1"/>
  <c r="H34" i="11"/>
  <c r="AA31" i="11" s="1"/>
  <c r="G34" i="11"/>
  <c r="U31" i="11" s="1"/>
  <c r="F34" i="11"/>
  <c r="D34" i="11"/>
  <c r="B34" i="11"/>
  <c r="A34" i="11"/>
  <c r="K32" i="11"/>
  <c r="K31" i="11"/>
  <c r="K30" i="11"/>
  <c r="AO29" i="11"/>
  <c r="AI29" i="11"/>
  <c r="AC29" i="11"/>
  <c r="W29" i="11"/>
  <c r="Q29" i="11"/>
  <c r="K29" i="11"/>
  <c r="AO28" i="11"/>
  <c r="AI28" i="11"/>
  <c r="AC28" i="11"/>
  <c r="W28" i="11"/>
  <c r="Q28" i="11"/>
  <c r="K28" i="11"/>
  <c r="AO27" i="11"/>
  <c r="AI27" i="11"/>
  <c r="AC27" i="11"/>
  <c r="W27" i="11"/>
  <c r="Q27" i="11"/>
  <c r="K27" i="11"/>
  <c r="AO26" i="11"/>
  <c r="AI26" i="11"/>
  <c r="AC26" i="11"/>
  <c r="W26" i="11"/>
  <c r="Q26" i="11"/>
  <c r="K26" i="11"/>
  <c r="AO25" i="11"/>
  <c r="AI25" i="11"/>
  <c r="AC25" i="11"/>
  <c r="W25" i="11"/>
  <c r="Q25" i="11"/>
  <c r="K25" i="11"/>
  <c r="AO24" i="11"/>
  <c r="AI24" i="11"/>
  <c r="AC24" i="11"/>
  <c r="W24" i="11"/>
  <c r="O24" i="11"/>
  <c r="Q24" i="11" s="1"/>
  <c r="K24" i="11"/>
  <c r="AO23" i="11"/>
  <c r="AI23" i="11"/>
  <c r="AC23" i="11"/>
  <c r="W23" i="11"/>
  <c r="Q23" i="11"/>
  <c r="K23" i="11"/>
  <c r="AO22" i="11"/>
  <c r="AI22" i="11"/>
  <c r="AC22" i="11"/>
  <c r="W22" i="11"/>
  <c r="Q22" i="11"/>
  <c r="K22" i="11"/>
  <c r="AO21" i="11"/>
  <c r="AI21" i="11"/>
  <c r="AC21" i="11"/>
  <c r="W21" i="11"/>
  <c r="Q21" i="11"/>
  <c r="K21" i="11"/>
  <c r="AO20" i="11"/>
  <c r="AI20" i="11"/>
  <c r="AC20" i="11"/>
  <c r="W20" i="11"/>
  <c r="Q20" i="11"/>
  <c r="K20" i="11"/>
  <c r="AO19" i="11"/>
  <c r="AI19" i="11"/>
  <c r="AC19" i="11"/>
  <c r="W19" i="11"/>
  <c r="Q19" i="11"/>
  <c r="K19" i="11"/>
  <c r="AO18" i="11"/>
  <c r="AI18" i="11"/>
  <c r="AC18" i="11"/>
  <c r="W18" i="11"/>
  <c r="Q18" i="11"/>
  <c r="K18" i="11"/>
  <c r="AO17" i="11"/>
  <c r="AI17" i="11"/>
  <c r="AC17" i="11"/>
  <c r="W17" i="11"/>
  <c r="Q17" i="11"/>
  <c r="K17" i="11"/>
  <c r="AO16" i="11"/>
  <c r="AI16" i="11"/>
  <c r="AC16" i="11"/>
  <c r="W16" i="11"/>
  <c r="Q16" i="11"/>
  <c r="K16" i="11"/>
  <c r="AO15" i="11"/>
  <c r="AI15" i="11"/>
  <c r="AC15" i="11"/>
  <c r="W15" i="11"/>
  <c r="Q15" i="11"/>
  <c r="K15" i="11"/>
  <c r="AO14" i="11"/>
  <c r="AI14" i="11"/>
  <c r="AC14" i="11"/>
  <c r="W14" i="11"/>
  <c r="Q14" i="11"/>
  <c r="K14" i="11"/>
  <c r="AO13" i="11"/>
  <c r="AI13" i="11"/>
  <c r="AC13" i="11"/>
  <c r="W13" i="11"/>
  <c r="Q13" i="11"/>
  <c r="K13" i="11"/>
  <c r="AO12" i="11"/>
  <c r="AI12" i="11"/>
  <c r="AC12" i="11"/>
  <c r="W12" i="11"/>
  <c r="Q12" i="11"/>
  <c r="K12" i="11"/>
  <c r="AO11" i="11"/>
  <c r="AI11" i="11"/>
  <c r="AC11" i="11"/>
  <c r="W11" i="11"/>
  <c r="Q11" i="11"/>
  <c r="K11" i="11"/>
  <c r="AO10" i="11"/>
  <c r="AI10" i="11"/>
  <c r="AC10" i="11"/>
  <c r="W10" i="11"/>
  <c r="Q10" i="11"/>
  <c r="K10" i="11"/>
  <c r="AO9" i="11"/>
  <c r="AI9" i="11"/>
  <c r="AC9" i="11"/>
  <c r="W9" i="11"/>
  <c r="Q9" i="11"/>
  <c r="K9" i="11"/>
  <c r="D34" i="10"/>
  <c r="J96" i="10"/>
  <c r="AM93" i="10" s="1"/>
  <c r="I96" i="10"/>
  <c r="AG93" i="10" s="1"/>
  <c r="H96" i="10"/>
  <c r="G96" i="10"/>
  <c r="U93" i="10" s="1"/>
  <c r="F96" i="10"/>
  <c r="D96" i="10"/>
  <c r="B96" i="10"/>
  <c r="A96" i="10"/>
  <c r="K94" i="10"/>
  <c r="AA93" i="10"/>
  <c r="K93" i="10"/>
  <c r="K92" i="10"/>
  <c r="AO91" i="10"/>
  <c r="AI91" i="10"/>
  <c r="AC91" i="10"/>
  <c r="W91" i="10"/>
  <c r="Q91" i="10"/>
  <c r="K91" i="10"/>
  <c r="AO90" i="10"/>
  <c r="AI90" i="10"/>
  <c r="AC90" i="10"/>
  <c r="W90" i="10"/>
  <c r="Q90" i="10"/>
  <c r="K90" i="10"/>
  <c r="AO89" i="10"/>
  <c r="AI89" i="10"/>
  <c r="AC89" i="10"/>
  <c r="W89" i="10"/>
  <c r="Q89" i="10"/>
  <c r="K89" i="10"/>
  <c r="AO88" i="10"/>
  <c r="AI88" i="10"/>
  <c r="AC88" i="10"/>
  <c r="W88" i="10"/>
  <c r="Q88" i="10"/>
  <c r="K88" i="10"/>
  <c r="AO87" i="10"/>
  <c r="AI87" i="10"/>
  <c r="AC87" i="10"/>
  <c r="W87" i="10"/>
  <c r="Q87" i="10"/>
  <c r="K87" i="10"/>
  <c r="AO86" i="10"/>
  <c r="AI86" i="10"/>
  <c r="AC86" i="10"/>
  <c r="W86" i="10"/>
  <c r="Q86" i="10"/>
  <c r="K86" i="10"/>
  <c r="AO85" i="10"/>
  <c r="AI85" i="10"/>
  <c r="AC85" i="10"/>
  <c r="W85" i="10"/>
  <c r="Q85" i="10"/>
  <c r="K85" i="10"/>
  <c r="AO84" i="10"/>
  <c r="AI84" i="10"/>
  <c r="AC84" i="10"/>
  <c r="W84" i="10"/>
  <c r="Q84" i="10"/>
  <c r="K84" i="10"/>
  <c r="AO83" i="10"/>
  <c r="AI83" i="10"/>
  <c r="AC83" i="10"/>
  <c r="W83" i="10"/>
  <c r="Q83" i="10"/>
  <c r="K83" i="10"/>
  <c r="AO82" i="10"/>
  <c r="AI82" i="10"/>
  <c r="AC82" i="10"/>
  <c r="W82" i="10"/>
  <c r="Q82" i="10"/>
  <c r="K82" i="10"/>
  <c r="AO81" i="10"/>
  <c r="AI81" i="10"/>
  <c r="AC81" i="10"/>
  <c r="W81" i="10"/>
  <c r="Q81" i="10"/>
  <c r="K81" i="10"/>
  <c r="AO80" i="10"/>
  <c r="AI80" i="10"/>
  <c r="AC80" i="10"/>
  <c r="W80" i="10"/>
  <c r="Q80" i="10"/>
  <c r="K80" i="10"/>
  <c r="AO79" i="10"/>
  <c r="AI79" i="10"/>
  <c r="AC79" i="10"/>
  <c r="W79" i="10"/>
  <c r="Q79" i="10"/>
  <c r="K79" i="10"/>
  <c r="AO78" i="10"/>
  <c r="AI78" i="10"/>
  <c r="AC78" i="10"/>
  <c r="W78" i="10"/>
  <c r="Q78" i="10"/>
  <c r="K78" i="10"/>
  <c r="AO77" i="10"/>
  <c r="AI77" i="10"/>
  <c r="AC77" i="10"/>
  <c r="W77" i="10"/>
  <c r="Q77" i="10"/>
  <c r="K77" i="10"/>
  <c r="AO76" i="10"/>
  <c r="AI76" i="10"/>
  <c r="AC76" i="10"/>
  <c r="W76" i="10"/>
  <c r="Q76" i="10"/>
  <c r="K76" i="10"/>
  <c r="AO75" i="10"/>
  <c r="AI75" i="10"/>
  <c r="AC75" i="10"/>
  <c r="W75" i="10"/>
  <c r="Q75" i="10"/>
  <c r="K75" i="10"/>
  <c r="AO74" i="10"/>
  <c r="AI74" i="10"/>
  <c r="AC74" i="10"/>
  <c r="W74" i="10"/>
  <c r="Q74" i="10"/>
  <c r="K74" i="10"/>
  <c r="AO73" i="10"/>
  <c r="AI73" i="10"/>
  <c r="AC73" i="10"/>
  <c r="W73" i="10"/>
  <c r="Q73" i="10"/>
  <c r="K73" i="10"/>
  <c r="AO72" i="10"/>
  <c r="AI72" i="10"/>
  <c r="AC72" i="10"/>
  <c r="W72" i="10"/>
  <c r="Q72" i="10"/>
  <c r="K72" i="10"/>
  <c r="AO71" i="10"/>
  <c r="AI71" i="10"/>
  <c r="AC71" i="10"/>
  <c r="W71" i="10"/>
  <c r="Q71" i="10"/>
  <c r="K71" i="10"/>
  <c r="J65" i="10"/>
  <c r="I65" i="10"/>
  <c r="AG62" i="10" s="1"/>
  <c r="H65" i="10"/>
  <c r="AA62" i="10" s="1"/>
  <c r="G65" i="10"/>
  <c r="U62" i="10" s="1"/>
  <c r="F65" i="10"/>
  <c r="D65" i="10"/>
  <c r="B65" i="10"/>
  <c r="A65" i="10"/>
  <c r="K63" i="10"/>
  <c r="AM62" i="10"/>
  <c r="K62" i="10"/>
  <c r="K61" i="10"/>
  <c r="AO60" i="10"/>
  <c r="AI60" i="10"/>
  <c r="AC60" i="10"/>
  <c r="W60" i="10"/>
  <c r="Q60" i="10"/>
  <c r="K60" i="10"/>
  <c r="AO59" i="10"/>
  <c r="AI59" i="10"/>
  <c r="AC59" i="10"/>
  <c r="W59" i="10"/>
  <c r="Q59" i="10"/>
  <c r="K59" i="10"/>
  <c r="AO58" i="10"/>
  <c r="AI58" i="10"/>
  <c r="AC58" i="10"/>
  <c r="W58" i="10"/>
  <c r="Q58" i="10"/>
  <c r="K58" i="10"/>
  <c r="AO57" i="10"/>
  <c r="AI57" i="10"/>
  <c r="AC57" i="10"/>
  <c r="W57" i="10"/>
  <c r="Q57" i="10"/>
  <c r="K57" i="10"/>
  <c r="AO56" i="10"/>
  <c r="AI56" i="10"/>
  <c r="AC56" i="10"/>
  <c r="W56" i="10"/>
  <c r="Q56" i="10"/>
  <c r="K56" i="10"/>
  <c r="AO55" i="10"/>
  <c r="AI55" i="10"/>
  <c r="AC55" i="10"/>
  <c r="W55" i="10"/>
  <c r="Q55" i="10"/>
  <c r="K55" i="10"/>
  <c r="AO54" i="10"/>
  <c r="AI54" i="10"/>
  <c r="AC54" i="10"/>
  <c r="W54" i="10"/>
  <c r="Q54" i="10"/>
  <c r="K54" i="10"/>
  <c r="AO53" i="10"/>
  <c r="AI53" i="10"/>
  <c r="AC53" i="10"/>
  <c r="W53" i="10"/>
  <c r="Q53" i="10"/>
  <c r="K53" i="10"/>
  <c r="AO52" i="10"/>
  <c r="AI52" i="10"/>
  <c r="AC52" i="10"/>
  <c r="W52" i="10"/>
  <c r="Q52" i="10"/>
  <c r="K52" i="10"/>
  <c r="AO51" i="10"/>
  <c r="AI51" i="10"/>
  <c r="AC51" i="10"/>
  <c r="W51" i="10"/>
  <c r="Q51" i="10"/>
  <c r="K51" i="10"/>
  <c r="AO50" i="10"/>
  <c r="AI50" i="10"/>
  <c r="AC50" i="10"/>
  <c r="W50" i="10"/>
  <c r="Q50" i="10"/>
  <c r="K50" i="10"/>
  <c r="AO49" i="10"/>
  <c r="AI49" i="10"/>
  <c r="AC49" i="10"/>
  <c r="W49" i="10"/>
  <c r="Q49" i="10"/>
  <c r="K49" i="10"/>
  <c r="AO48" i="10"/>
  <c r="AI48" i="10"/>
  <c r="AC48" i="10"/>
  <c r="W48" i="10"/>
  <c r="Q48" i="10"/>
  <c r="K48" i="10"/>
  <c r="AO47" i="10"/>
  <c r="AI47" i="10"/>
  <c r="AC47" i="10"/>
  <c r="W47" i="10"/>
  <c r="Q47" i="10"/>
  <c r="K47" i="10"/>
  <c r="AO46" i="10"/>
  <c r="AI46" i="10"/>
  <c r="AC46" i="10"/>
  <c r="W46" i="10"/>
  <c r="Q46" i="10"/>
  <c r="K46" i="10"/>
  <c r="AO45" i="10"/>
  <c r="AI45" i="10"/>
  <c r="AC45" i="10"/>
  <c r="W45" i="10"/>
  <c r="Q45" i="10"/>
  <c r="K45" i="10"/>
  <c r="AO44" i="10"/>
  <c r="AI44" i="10"/>
  <c r="AC44" i="10"/>
  <c r="W44" i="10"/>
  <c r="Q44" i="10"/>
  <c r="K44" i="10"/>
  <c r="AO43" i="10"/>
  <c r="AI43" i="10"/>
  <c r="AC43" i="10"/>
  <c r="W43" i="10"/>
  <c r="Q43" i="10"/>
  <c r="K43" i="10"/>
  <c r="AO42" i="10"/>
  <c r="AI42" i="10"/>
  <c r="AC42" i="10"/>
  <c r="W42" i="10"/>
  <c r="Q42" i="10"/>
  <c r="K42" i="10"/>
  <c r="AO41" i="10"/>
  <c r="AI41" i="10"/>
  <c r="AC41" i="10"/>
  <c r="W41" i="10"/>
  <c r="Q41" i="10"/>
  <c r="K41" i="10"/>
  <c r="AO40" i="10"/>
  <c r="AI40" i="10"/>
  <c r="AC40" i="10"/>
  <c r="W40" i="10"/>
  <c r="Q40" i="10"/>
  <c r="K40" i="10"/>
  <c r="J34" i="10"/>
  <c r="AM31" i="10" s="1"/>
  <c r="I34" i="10"/>
  <c r="AG31" i="10" s="1"/>
  <c r="H34" i="10"/>
  <c r="G34" i="10"/>
  <c r="U31" i="10" s="1"/>
  <c r="F34" i="10"/>
  <c r="B34" i="10"/>
  <c r="A34" i="10"/>
  <c r="K32" i="10"/>
  <c r="AA31" i="10"/>
  <c r="K31" i="10"/>
  <c r="K30" i="10"/>
  <c r="AO29" i="10"/>
  <c r="AI29" i="10"/>
  <c r="AC29" i="10"/>
  <c r="W29" i="10"/>
  <c r="Q29" i="10"/>
  <c r="K29" i="10"/>
  <c r="AO28" i="10"/>
  <c r="AI28" i="10"/>
  <c r="AC28" i="10"/>
  <c r="W28" i="10"/>
  <c r="Q28" i="10"/>
  <c r="K28" i="10"/>
  <c r="AO27" i="10"/>
  <c r="AI27" i="10"/>
  <c r="AC27" i="10"/>
  <c r="W27" i="10"/>
  <c r="Q27" i="10"/>
  <c r="K27" i="10"/>
  <c r="AO26" i="10"/>
  <c r="AI26" i="10"/>
  <c r="AC26" i="10"/>
  <c r="W26" i="10"/>
  <c r="Q26" i="10"/>
  <c r="K26" i="10"/>
  <c r="AO25" i="10"/>
  <c r="AI25" i="10"/>
  <c r="AC25" i="10"/>
  <c r="W25" i="10"/>
  <c r="Q25" i="10"/>
  <c r="K25" i="10"/>
  <c r="AO24" i="10"/>
  <c r="AI24" i="10"/>
  <c r="AC24" i="10"/>
  <c r="W24" i="10"/>
  <c r="O24" i="10"/>
  <c r="Q24" i="10" s="1"/>
  <c r="K24" i="10"/>
  <c r="AO23" i="10"/>
  <c r="AI23" i="10"/>
  <c r="AC23" i="10"/>
  <c r="W23" i="10"/>
  <c r="Q23" i="10"/>
  <c r="K23" i="10"/>
  <c r="AO22" i="10"/>
  <c r="AI22" i="10"/>
  <c r="AC22" i="10"/>
  <c r="W22" i="10"/>
  <c r="Q22" i="10"/>
  <c r="K22" i="10"/>
  <c r="AO21" i="10"/>
  <c r="AI21" i="10"/>
  <c r="AC21" i="10"/>
  <c r="W21" i="10"/>
  <c r="Q21" i="10"/>
  <c r="K21" i="10"/>
  <c r="AO20" i="10"/>
  <c r="AI20" i="10"/>
  <c r="AC20" i="10"/>
  <c r="W20" i="10"/>
  <c r="Q20" i="10"/>
  <c r="K20" i="10"/>
  <c r="AO19" i="10"/>
  <c r="AI19" i="10"/>
  <c r="AC19" i="10"/>
  <c r="W19" i="10"/>
  <c r="Q19" i="10"/>
  <c r="K19" i="10"/>
  <c r="AO18" i="10"/>
  <c r="AI18" i="10"/>
  <c r="AC18" i="10"/>
  <c r="W18" i="10"/>
  <c r="Q18" i="10"/>
  <c r="K18" i="10"/>
  <c r="AO17" i="10"/>
  <c r="AI17" i="10"/>
  <c r="AC17" i="10"/>
  <c r="W17" i="10"/>
  <c r="Q17" i="10"/>
  <c r="K17" i="10"/>
  <c r="AO16" i="10"/>
  <c r="AI16" i="10"/>
  <c r="AC16" i="10"/>
  <c r="W16" i="10"/>
  <c r="Q16" i="10"/>
  <c r="K16" i="10"/>
  <c r="AO15" i="10"/>
  <c r="AI15" i="10"/>
  <c r="AC15" i="10"/>
  <c r="W15" i="10"/>
  <c r="Q15" i="10"/>
  <c r="K15" i="10"/>
  <c r="AO14" i="10"/>
  <c r="AI14" i="10"/>
  <c r="AC14" i="10"/>
  <c r="W14" i="10"/>
  <c r="Q14" i="10"/>
  <c r="K14" i="10"/>
  <c r="AO13" i="10"/>
  <c r="AI13" i="10"/>
  <c r="AC13" i="10"/>
  <c r="W13" i="10"/>
  <c r="Q13" i="10"/>
  <c r="K13" i="10"/>
  <c r="AO12" i="10"/>
  <c r="AI12" i="10"/>
  <c r="AC12" i="10"/>
  <c r="W12" i="10"/>
  <c r="Q12" i="10"/>
  <c r="K12" i="10"/>
  <c r="AO11" i="10"/>
  <c r="AI11" i="10"/>
  <c r="AC11" i="10"/>
  <c r="W11" i="10"/>
  <c r="Q11" i="10"/>
  <c r="K11" i="10"/>
  <c r="AO10" i="10"/>
  <c r="AI10" i="10"/>
  <c r="AC10" i="10"/>
  <c r="W10" i="10"/>
  <c r="Q10" i="10"/>
  <c r="K10" i="10"/>
  <c r="AO9" i="10"/>
  <c r="AI9" i="10"/>
  <c r="AC9" i="10"/>
  <c r="W9" i="10"/>
  <c r="Q9" i="10"/>
  <c r="K9" i="10"/>
  <c r="D34" i="7"/>
  <c r="D96" i="7"/>
  <c r="D65" i="7"/>
  <c r="D96" i="9"/>
  <c r="D65" i="9"/>
  <c r="D34" i="9"/>
  <c r="K74" i="9"/>
  <c r="J96" i="9"/>
  <c r="AM93" i="9" s="1"/>
  <c r="I96" i="9"/>
  <c r="AG93" i="9" s="1"/>
  <c r="H96" i="9"/>
  <c r="AA93" i="9" s="1"/>
  <c r="G96" i="9"/>
  <c r="U93" i="9" s="1"/>
  <c r="F96" i="9"/>
  <c r="B96" i="9"/>
  <c r="A96" i="9"/>
  <c r="K94" i="9"/>
  <c r="K93" i="9"/>
  <c r="K92" i="9"/>
  <c r="AO91" i="9"/>
  <c r="AI91" i="9"/>
  <c r="AC91" i="9"/>
  <c r="W91" i="9"/>
  <c r="Q91" i="9"/>
  <c r="K91" i="9"/>
  <c r="AO90" i="9"/>
  <c r="AI90" i="9"/>
  <c r="AC90" i="9"/>
  <c r="W90" i="9"/>
  <c r="Q90" i="9"/>
  <c r="K90" i="9"/>
  <c r="AO89" i="9"/>
  <c r="AI89" i="9"/>
  <c r="AC89" i="9"/>
  <c r="W89" i="9"/>
  <c r="Q89" i="9"/>
  <c r="K89" i="9"/>
  <c r="AO88" i="9"/>
  <c r="AI88" i="9"/>
  <c r="AC88" i="9"/>
  <c r="W88" i="9"/>
  <c r="Q88" i="9"/>
  <c r="K88" i="9"/>
  <c r="AO87" i="9"/>
  <c r="AI87" i="9"/>
  <c r="AC87" i="9"/>
  <c r="W87" i="9"/>
  <c r="Q87" i="9"/>
  <c r="K87" i="9"/>
  <c r="AO86" i="9"/>
  <c r="AI86" i="9"/>
  <c r="AC86" i="9"/>
  <c r="W86" i="9"/>
  <c r="Q86" i="9"/>
  <c r="K86" i="9"/>
  <c r="AO85" i="9"/>
  <c r="AI85" i="9"/>
  <c r="AC85" i="9"/>
  <c r="W85" i="9"/>
  <c r="Q85" i="9"/>
  <c r="K85" i="9"/>
  <c r="AO84" i="9"/>
  <c r="AI84" i="9"/>
  <c r="AC84" i="9"/>
  <c r="W84" i="9"/>
  <c r="Q84" i="9"/>
  <c r="K84" i="9"/>
  <c r="AO83" i="9"/>
  <c r="AI83" i="9"/>
  <c r="AC83" i="9"/>
  <c r="W83" i="9"/>
  <c r="Q83" i="9"/>
  <c r="K83" i="9"/>
  <c r="AO82" i="9"/>
  <c r="AI82" i="9"/>
  <c r="AC82" i="9"/>
  <c r="W82" i="9"/>
  <c r="Q82" i="9"/>
  <c r="K82" i="9"/>
  <c r="AO81" i="9"/>
  <c r="AI81" i="9"/>
  <c r="AC81" i="9"/>
  <c r="W81" i="9"/>
  <c r="Q81" i="9"/>
  <c r="K81" i="9"/>
  <c r="AO80" i="9"/>
  <c r="AI80" i="9"/>
  <c r="AC80" i="9"/>
  <c r="W80" i="9"/>
  <c r="Q80" i="9"/>
  <c r="K80" i="9"/>
  <c r="AO79" i="9"/>
  <c r="AI79" i="9"/>
  <c r="AC79" i="9"/>
  <c r="W79" i="9"/>
  <c r="Q79" i="9"/>
  <c r="K79" i="9"/>
  <c r="AO78" i="9"/>
  <c r="AI78" i="9"/>
  <c r="AC78" i="9"/>
  <c r="W78" i="9"/>
  <c r="Q78" i="9"/>
  <c r="K78" i="9"/>
  <c r="AO77" i="9"/>
  <c r="AI77" i="9"/>
  <c r="AC77" i="9"/>
  <c r="W77" i="9"/>
  <c r="Q77" i="9"/>
  <c r="K77" i="9"/>
  <c r="AO76" i="9"/>
  <c r="AI76" i="9"/>
  <c r="AC76" i="9"/>
  <c r="W76" i="9"/>
  <c r="Q76" i="9"/>
  <c r="K76" i="9"/>
  <c r="AO75" i="9"/>
  <c r="AI75" i="9"/>
  <c r="AC75" i="9"/>
  <c r="W75" i="9"/>
  <c r="Q75" i="9"/>
  <c r="K75" i="9"/>
  <c r="AO74" i="9"/>
  <c r="AI74" i="9"/>
  <c r="AC74" i="9"/>
  <c r="W74" i="9"/>
  <c r="Q74" i="9"/>
  <c r="AO73" i="9"/>
  <c r="AI73" i="9"/>
  <c r="AC73" i="9"/>
  <c r="W73" i="9"/>
  <c r="Q73" i="9"/>
  <c r="K73" i="9"/>
  <c r="AO72" i="9"/>
  <c r="AI72" i="9"/>
  <c r="AC72" i="9"/>
  <c r="W72" i="9"/>
  <c r="Q72" i="9"/>
  <c r="K72" i="9"/>
  <c r="AO71" i="9"/>
  <c r="AI71" i="9"/>
  <c r="AC71" i="9"/>
  <c r="W71" i="9"/>
  <c r="Q71" i="9"/>
  <c r="K71" i="9"/>
  <c r="J65" i="9"/>
  <c r="AM62" i="9" s="1"/>
  <c r="I65" i="9"/>
  <c r="AG62" i="9" s="1"/>
  <c r="H65" i="9"/>
  <c r="AA62" i="9" s="1"/>
  <c r="G65" i="9"/>
  <c r="U62" i="9" s="1"/>
  <c r="F65" i="9"/>
  <c r="B65" i="9"/>
  <c r="A65" i="9"/>
  <c r="K63" i="9"/>
  <c r="K62" i="9"/>
  <c r="K61" i="9"/>
  <c r="AO60" i="9"/>
  <c r="AI60" i="9"/>
  <c r="AC60" i="9"/>
  <c r="W60" i="9"/>
  <c r="Q60" i="9"/>
  <c r="K60" i="9"/>
  <c r="AO59" i="9"/>
  <c r="AI59" i="9"/>
  <c r="AC59" i="9"/>
  <c r="W59" i="9"/>
  <c r="Q59" i="9"/>
  <c r="K59" i="9"/>
  <c r="AO58" i="9"/>
  <c r="AI58" i="9"/>
  <c r="AC58" i="9"/>
  <c r="W58" i="9"/>
  <c r="Q58" i="9"/>
  <c r="K58" i="9"/>
  <c r="AO57" i="9"/>
  <c r="AI57" i="9"/>
  <c r="AC57" i="9"/>
  <c r="W57" i="9"/>
  <c r="Q57" i="9"/>
  <c r="K57" i="9"/>
  <c r="AO56" i="9"/>
  <c r="AI56" i="9"/>
  <c r="AC56" i="9"/>
  <c r="W56" i="9"/>
  <c r="Q56" i="9"/>
  <c r="K56" i="9"/>
  <c r="AO55" i="9"/>
  <c r="AI55" i="9"/>
  <c r="AC55" i="9"/>
  <c r="W55" i="9"/>
  <c r="Q55" i="9"/>
  <c r="K55" i="9"/>
  <c r="AO54" i="9"/>
  <c r="AI54" i="9"/>
  <c r="AC54" i="9"/>
  <c r="W54" i="9"/>
  <c r="Q54" i="9"/>
  <c r="K54" i="9"/>
  <c r="AO53" i="9"/>
  <c r="AI53" i="9"/>
  <c r="AC53" i="9"/>
  <c r="W53" i="9"/>
  <c r="Q53" i="9"/>
  <c r="K53" i="9"/>
  <c r="AO52" i="9"/>
  <c r="AI52" i="9"/>
  <c r="AC52" i="9"/>
  <c r="W52" i="9"/>
  <c r="Q52" i="9"/>
  <c r="K52" i="9"/>
  <c r="AO51" i="9"/>
  <c r="AI51" i="9"/>
  <c r="AC51" i="9"/>
  <c r="W51" i="9"/>
  <c r="Q51" i="9"/>
  <c r="K51" i="9"/>
  <c r="AO50" i="9"/>
  <c r="AI50" i="9"/>
  <c r="AC50" i="9"/>
  <c r="W50" i="9"/>
  <c r="Q50" i="9"/>
  <c r="K50" i="9"/>
  <c r="AO49" i="9"/>
  <c r="AI49" i="9"/>
  <c r="AC49" i="9"/>
  <c r="W49" i="9"/>
  <c r="Q49" i="9"/>
  <c r="K49" i="9"/>
  <c r="AO48" i="9"/>
  <c r="AI48" i="9"/>
  <c r="AC48" i="9"/>
  <c r="W48" i="9"/>
  <c r="Q48" i="9"/>
  <c r="K48" i="9"/>
  <c r="AO47" i="9"/>
  <c r="AI47" i="9"/>
  <c r="AC47" i="9"/>
  <c r="W47" i="9"/>
  <c r="Q47" i="9"/>
  <c r="K47" i="9"/>
  <c r="AO46" i="9"/>
  <c r="AI46" i="9"/>
  <c r="AC46" i="9"/>
  <c r="W46" i="9"/>
  <c r="Q46" i="9"/>
  <c r="K46" i="9"/>
  <c r="AO45" i="9"/>
  <c r="AI45" i="9"/>
  <c r="AC45" i="9"/>
  <c r="W45" i="9"/>
  <c r="Q45" i="9"/>
  <c r="K45" i="9"/>
  <c r="AO44" i="9"/>
  <c r="AI44" i="9"/>
  <c r="AC44" i="9"/>
  <c r="W44" i="9"/>
  <c r="Q44" i="9"/>
  <c r="K44" i="9"/>
  <c r="AO43" i="9"/>
  <c r="AI43" i="9"/>
  <c r="AC43" i="9"/>
  <c r="W43" i="9"/>
  <c r="Q43" i="9"/>
  <c r="K43" i="9"/>
  <c r="AO42" i="9"/>
  <c r="AI42" i="9"/>
  <c r="AC42" i="9"/>
  <c r="W42" i="9"/>
  <c r="Q42" i="9"/>
  <c r="K42" i="9"/>
  <c r="AO41" i="9"/>
  <c r="AI41" i="9"/>
  <c r="AC41" i="9"/>
  <c r="W41" i="9"/>
  <c r="Q41" i="9"/>
  <c r="K41" i="9"/>
  <c r="AO40" i="9"/>
  <c r="AI40" i="9"/>
  <c r="AC40" i="9"/>
  <c r="W40" i="9"/>
  <c r="Q40" i="9"/>
  <c r="K40" i="9"/>
  <c r="J34" i="9"/>
  <c r="AM31" i="9" s="1"/>
  <c r="I34" i="9"/>
  <c r="AG31" i="9" s="1"/>
  <c r="H34" i="9"/>
  <c r="AA31" i="9" s="1"/>
  <c r="G34" i="9"/>
  <c r="U31" i="9" s="1"/>
  <c r="F34" i="9"/>
  <c r="B34" i="9"/>
  <c r="A34" i="9"/>
  <c r="K32" i="9"/>
  <c r="K31" i="9"/>
  <c r="K30" i="9"/>
  <c r="AO29" i="9"/>
  <c r="AI29" i="9"/>
  <c r="AC29" i="9"/>
  <c r="W29" i="9"/>
  <c r="Q29" i="9"/>
  <c r="K29" i="9"/>
  <c r="AO28" i="9"/>
  <c r="AI28" i="9"/>
  <c r="AC28" i="9"/>
  <c r="W28" i="9"/>
  <c r="Q28" i="9"/>
  <c r="K28" i="9"/>
  <c r="AO27" i="9"/>
  <c r="AI27" i="9"/>
  <c r="AC27" i="9"/>
  <c r="W27" i="9"/>
  <c r="Q27" i="9"/>
  <c r="K27" i="9"/>
  <c r="AO26" i="9"/>
  <c r="AI26" i="9"/>
  <c r="AC26" i="9"/>
  <c r="W26" i="9"/>
  <c r="Q26" i="9"/>
  <c r="K26" i="9"/>
  <c r="AO25" i="9"/>
  <c r="AI25" i="9"/>
  <c r="AC25" i="9"/>
  <c r="W25" i="9"/>
  <c r="Q25" i="9"/>
  <c r="K25" i="9"/>
  <c r="AO24" i="9"/>
  <c r="AI24" i="9"/>
  <c r="AC24" i="9"/>
  <c r="W24" i="9"/>
  <c r="O24" i="9"/>
  <c r="Q24" i="9" s="1"/>
  <c r="K24" i="9"/>
  <c r="AO23" i="9"/>
  <c r="AI23" i="9"/>
  <c r="AC23" i="9"/>
  <c r="W23" i="9"/>
  <c r="Q23" i="9"/>
  <c r="K23" i="9"/>
  <c r="AO22" i="9"/>
  <c r="AI22" i="9"/>
  <c r="AC22" i="9"/>
  <c r="W22" i="9"/>
  <c r="Q22" i="9"/>
  <c r="K22" i="9"/>
  <c r="AO21" i="9"/>
  <c r="AI21" i="9"/>
  <c r="AC21" i="9"/>
  <c r="W21" i="9"/>
  <c r="Q21" i="9"/>
  <c r="K21" i="9"/>
  <c r="AO20" i="9"/>
  <c r="AI20" i="9"/>
  <c r="AC20" i="9"/>
  <c r="W20" i="9"/>
  <c r="Q20" i="9"/>
  <c r="K20" i="9"/>
  <c r="AO19" i="9"/>
  <c r="AI19" i="9"/>
  <c r="AC19" i="9"/>
  <c r="W19" i="9"/>
  <c r="Q19" i="9"/>
  <c r="K19" i="9"/>
  <c r="AO18" i="9"/>
  <c r="AI18" i="9"/>
  <c r="AC18" i="9"/>
  <c r="W18" i="9"/>
  <c r="Q18" i="9"/>
  <c r="K18" i="9"/>
  <c r="AO17" i="9"/>
  <c r="AI17" i="9"/>
  <c r="AC17" i="9"/>
  <c r="W17" i="9"/>
  <c r="Q17" i="9"/>
  <c r="K17" i="9"/>
  <c r="AO16" i="9"/>
  <c r="AI16" i="9"/>
  <c r="AC16" i="9"/>
  <c r="W16" i="9"/>
  <c r="Q16" i="9"/>
  <c r="K16" i="9"/>
  <c r="AO15" i="9"/>
  <c r="AI15" i="9"/>
  <c r="AC15" i="9"/>
  <c r="W15" i="9"/>
  <c r="Q15" i="9"/>
  <c r="K15" i="9"/>
  <c r="AO14" i="9"/>
  <c r="AI14" i="9"/>
  <c r="AC14" i="9"/>
  <c r="W14" i="9"/>
  <c r="Q14" i="9"/>
  <c r="K14" i="9"/>
  <c r="AO13" i="9"/>
  <c r="AI13" i="9"/>
  <c r="AC13" i="9"/>
  <c r="W13" i="9"/>
  <c r="Q13" i="9"/>
  <c r="K13" i="9"/>
  <c r="AO12" i="9"/>
  <c r="AI12" i="9"/>
  <c r="AC12" i="9"/>
  <c r="W12" i="9"/>
  <c r="Q12" i="9"/>
  <c r="K12" i="9"/>
  <c r="AO11" i="9"/>
  <c r="AI11" i="9"/>
  <c r="AC11" i="9"/>
  <c r="W11" i="9"/>
  <c r="Q11" i="9"/>
  <c r="AO10" i="9"/>
  <c r="AI10" i="9"/>
  <c r="AC10" i="9"/>
  <c r="W10" i="9"/>
  <c r="Q10" i="9"/>
  <c r="AO9" i="9"/>
  <c r="AI9" i="9"/>
  <c r="AC9" i="9"/>
  <c r="W9" i="9"/>
  <c r="Q9" i="9"/>
  <c r="K9" i="9"/>
  <c r="K75" i="7"/>
  <c r="K76" i="7"/>
  <c r="K77" i="7"/>
  <c r="K78" i="7"/>
  <c r="K79" i="7"/>
  <c r="K80" i="7"/>
  <c r="K81" i="7"/>
  <c r="K82" i="7"/>
  <c r="K83" i="7"/>
  <c r="K84" i="7"/>
  <c r="K85" i="7"/>
  <c r="K86" i="7"/>
  <c r="K87" i="7"/>
  <c r="K88" i="7"/>
  <c r="K89" i="7"/>
  <c r="K90" i="7"/>
  <c r="K91" i="7"/>
  <c r="K92" i="7"/>
  <c r="K93" i="7"/>
  <c r="K94" i="7"/>
  <c r="G34" i="7"/>
  <c r="U31" i="7" s="1"/>
  <c r="I96" i="7"/>
  <c r="AG93" i="7" s="1"/>
  <c r="J96" i="7"/>
  <c r="AM93" i="7" s="1"/>
  <c r="I65" i="7"/>
  <c r="AG62" i="7" s="1"/>
  <c r="J65" i="7"/>
  <c r="AM62" i="7" s="1"/>
  <c r="AO38" i="9" l="1"/>
  <c r="AO7" i="9"/>
  <c r="AI7" i="9"/>
  <c r="AC7" i="9"/>
  <c r="E34" i="9" s="1"/>
  <c r="C9" i="8" s="1"/>
  <c r="E9" i="8" s="1"/>
  <c r="W7" i="9"/>
  <c r="Q7" i="9"/>
  <c r="Q69" i="9"/>
  <c r="W7" i="10"/>
  <c r="AI7" i="10"/>
  <c r="Q7" i="10"/>
  <c r="AC69" i="9"/>
  <c r="W69" i="9"/>
  <c r="AI69" i="9"/>
  <c r="AO69" i="9"/>
  <c r="K96" i="21"/>
  <c r="W69" i="10"/>
  <c r="Q38" i="12"/>
  <c r="W69" i="12"/>
  <c r="K34" i="12"/>
  <c r="D25" i="8" s="1"/>
  <c r="AO69" i="14"/>
  <c r="Q7" i="14"/>
  <c r="W38" i="14"/>
  <c r="Q69" i="14"/>
  <c r="Q38" i="14"/>
  <c r="K96" i="14"/>
  <c r="K65" i="14"/>
  <c r="D36" i="8" s="1"/>
  <c r="K34" i="14"/>
  <c r="D35" i="8" s="1"/>
  <c r="G34" i="8" s="1"/>
  <c r="K65" i="13"/>
  <c r="D31" i="8" s="1"/>
  <c r="K96" i="13"/>
  <c r="D32" i="8" s="1"/>
  <c r="K34" i="13"/>
  <c r="D30" i="8" s="1"/>
  <c r="W38" i="13"/>
  <c r="AI38" i="13"/>
  <c r="AC7" i="13"/>
  <c r="K96" i="12"/>
  <c r="D27" i="8" s="1"/>
  <c r="K65" i="12"/>
  <c r="D26" i="8" s="1"/>
  <c r="K65" i="11"/>
  <c r="AI38" i="11"/>
  <c r="Q7" i="11"/>
  <c r="AC7" i="11"/>
  <c r="K96" i="11"/>
  <c r="Q69" i="11"/>
  <c r="K65" i="21"/>
  <c r="AO38" i="21"/>
  <c r="AO7" i="21"/>
  <c r="W7" i="21"/>
  <c r="AO69" i="21"/>
  <c r="AC7" i="21"/>
  <c r="Q69" i="21"/>
  <c r="W69" i="21"/>
  <c r="AC69" i="21"/>
  <c r="Q38" i="21"/>
  <c r="W38" i="21"/>
  <c r="Q7" i="21"/>
  <c r="AC38" i="21"/>
  <c r="AI7" i="21"/>
  <c r="AI38" i="21"/>
  <c r="AI69" i="21"/>
  <c r="AC7" i="14"/>
  <c r="W69" i="14"/>
  <c r="AC38" i="14"/>
  <c r="AC69" i="14"/>
  <c r="AO7" i="14"/>
  <c r="AI38" i="14"/>
  <c r="AI7" i="14"/>
  <c r="AO38" i="14"/>
  <c r="AI69" i="14"/>
  <c r="W7" i="14"/>
  <c r="Q7" i="13"/>
  <c r="AI69" i="13"/>
  <c r="W69" i="13"/>
  <c r="AO69" i="13"/>
  <c r="Q38" i="13"/>
  <c r="Q69" i="13"/>
  <c r="AI7" i="13"/>
  <c r="AO7" i="13"/>
  <c r="W7" i="13"/>
  <c r="AC38" i="13"/>
  <c r="AO38" i="13"/>
  <c r="AC69" i="13"/>
  <c r="AI7" i="12"/>
  <c r="AO7" i="12"/>
  <c r="W7" i="12"/>
  <c r="AC7" i="12"/>
  <c r="AI69" i="12"/>
  <c r="W38" i="12"/>
  <c r="Q69" i="12"/>
  <c r="AC38" i="12"/>
  <c r="AO38" i="12"/>
  <c r="Q7" i="12"/>
  <c r="AO69" i="12"/>
  <c r="AI38" i="12"/>
  <c r="AC69" i="12"/>
  <c r="K34" i="11"/>
  <c r="D20" i="8" s="1"/>
  <c r="F19" i="8" s="1"/>
  <c r="AI69" i="11"/>
  <c r="W69" i="11"/>
  <c r="AO69" i="11"/>
  <c r="Q38" i="11"/>
  <c r="AI7" i="11"/>
  <c r="W38" i="11"/>
  <c r="AO7" i="11"/>
  <c r="W7" i="11"/>
  <c r="AC38" i="11"/>
  <c r="AO38" i="11"/>
  <c r="AC69" i="11"/>
  <c r="K65" i="10"/>
  <c r="D16" i="8" s="1"/>
  <c r="AO7" i="10"/>
  <c r="K96" i="10"/>
  <c r="D17" i="8" s="1"/>
  <c r="K34" i="10"/>
  <c r="D15" i="8" s="1"/>
  <c r="AO69" i="10"/>
  <c r="Q38" i="10"/>
  <c r="Q69" i="10"/>
  <c r="AI69" i="10"/>
  <c r="W38" i="10"/>
  <c r="AC38" i="10"/>
  <c r="AO38" i="10"/>
  <c r="AC69" i="10"/>
  <c r="AC7" i="10"/>
  <c r="AI38" i="10"/>
  <c r="AI38" i="9"/>
  <c r="Q38" i="9"/>
  <c r="AC38" i="9"/>
  <c r="W38" i="9"/>
  <c r="K96" i="9"/>
  <c r="D12" i="8" s="1"/>
  <c r="K65" i="9"/>
  <c r="D11" i="8" s="1"/>
  <c r="K34" i="9"/>
  <c r="D9" i="8" s="1"/>
  <c r="G14" i="8" l="1"/>
  <c r="G24" i="8"/>
  <c r="G29" i="8"/>
  <c r="E65" i="9"/>
  <c r="C11" i="8" s="1"/>
  <c r="E11" i="8" s="1"/>
  <c r="C65" i="9"/>
  <c r="G10" i="8"/>
  <c r="E34" i="10"/>
  <c r="E65" i="14"/>
  <c r="E96" i="14"/>
  <c r="E34" i="14"/>
  <c r="E65" i="12"/>
  <c r="E96" i="11"/>
  <c r="E34" i="21"/>
  <c r="C34" i="21" s="1"/>
  <c r="E65" i="21"/>
  <c r="C65" i="21" s="1"/>
  <c r="E96" i="21"/>
  <c r="C96" i="21" s="1"/>
  <c r="E34" i="13"/>
  <c r="E96" i="13"/>
  <c r="E65" i="13"/>
  <c r="E34" i="12"/>
  <c r="E96" i="12"/>
  <c r="E34" i="11"/>
  <c r="E65" i="11"/>
  <c r="E65" i="10"/>
  <c r="E96" i="10"/>
  <c r="C34" i="9"/>
  <c r="E96" i="9"/>
  <c r="C96" i="11" l="1"/>
  <c r="C22" i="8"/>
  <c r="E22" i="8" s="1"/>
  <c r="C65" i="11"/>
  <c r="C21" i="8"/>
  <c r="E21" i="8" s="1"/>
  <c r="C34" i="13"/>
  <c r="C30" i="8"/>
  <c r="E30" i="8" s="1"/>
  <c r="C96" i="13"/>
  <c r="C32" i="8"/>
  <c r="E32" i="8" s="1"/>
  <c r="C65" i="13"/>
  <c r="C31" i="8"/>
  <c r="C34" i="11"/>
  <c r="C20" i="8"/>
  <c r="E20" i="8" s="1"/>
  <c r="C96" i="10"/>
  <c r="C17" i="8"/>
  <c r="E17" i="8" s="1"/>
  <c r="C65" i="10"/>
  <c r="C16" i="8"/>
  <c r="E16" i="8" s="1"/>
  <c r="C34" i="10"/>
  <c r="C15" i="8"/>
  <c r="C96" i="12"/>
  <c r="C27" i="8"/>
  <c r="E27" i="8" s="1"/>
  <c r="C65" i="12"/>
  <c r="C26" i="8"/>
  <c r="E26" i="8" s="1"/>
  <c r="C34" i="12"/>
  <c r="C25" i="8"/>
  <c r="C65" i="14"/>
  <c r="C36" i="8"/>
  <c r="E36" i="8" s="1"/>
  <c r="C96" i="14"/>
  <c r="C37" i="8"/>
  <c r="E37" i="8" s="1"/>
  <c r="C34" i="14"/>
  <c r="C35" i="8"/>
  <c r="C96" i="9"/>
  <c r="C12" i="8"/>
  <c r="F10" i="8" s="1"/>
  <c r="G73" i="7"/>
  <c r="G42" i="7"/>
  <c r="G65" i="7" s="1"/>
  <c r="U62" i="7" s="1"/>
  <c r="K72" i="7"/>
  <c r="K73" i="7"/>
  <c r="K71" i="7"/>
  <c r="K41" i="7"/>
  <c r="K42" i="7"/>
  <c r="K46" i="7"/>
  <c r="K47" i="7"/>
  <c r="K48" i="7"/>
  <c r="K49" i="7"/>
  <c r="K50" i="7"/>
  <c r="K51" i="7"/>
  <c r="K52" i="7"/>
  <c r="K53" i="7"/>
  <c r="K54" i="7"/>
  <c r="K55" i="7"/>
  <c r="K56" i="7"/>
  <c r="K57" i="7"/>
  <c r="K58" i="7"/>
  <c r="K59" i="7"/>
  <c r="K60" i="7"/>
  <c r="K61" i="7"/>
  <c r="K62" i="7"/>
  <c r="K63" i="7"/>
  <c r="K40" i="7"/>
  <c r="K24" i="7"/>
  <c r="K25" i="7"/>
  <c r="K26" i="7"/>
  <c r="K27" i="7"/>
  <c r="K28" i="7"/>
  <c r="K29" i="7"/>
  <c r="K30" i="7"/>
  <c r="K31" i="7"/>
  <c r="K32" i="7"/>
  <c r="K23" i="7"/>
  <c r="AO91" i="7"/>
  <c r="AI91" i="7"/>
  <c r="AC91" i="7"/>
  <c r="W91" i="7"/>
  <c r="Q91" i="7"/>
  <c r="AO90" i="7"/>
  <c r="AI90" i="7"/>
  <c r="AC90" i="7"/>
  <c r="W90" i="7"/>
  <c r="Q90" i="7"/>
  <c r="AO89" i="7"/>
  <c r="AI89" i="7"/>
  <c r="AC89" i="7"/>
  <c r="W89" i="7"/>
  <c r="Q89" i="7"/>
  <c r="AO88" i="7"/>
  <c r="AI88" i="7"/>
  <c r="AC88" i="7"/>
  <c r="W88" i="7"/>
  <c r="Q88" i="7"/>
  <c r="AO87" i="7"/>
  <c r="AI87" i="7"/>
  <c r="AC87" i="7"/>
  <c r="W87" i="7"/>
  <c r="Q87" i="7"/>
  <c r="AO86" i="7"/>
  <c r="AI86" i="7"/>
  <c r="AC86" i="7"/>
  <c r="W86" i="7"/>
  <c r="Q86" i="7"/>
  <c r="AO60" i="7"/>
  <c r="AI60" i="7"/>
  <c r="AC60" i="7"/>
  <c r="W60" i="7"/>
  <c r="Q60" i="7"/>
  <c r="AO59" i="7"/>
  <c r="AI59" i="7"/>
  <c r="AC59" i="7"/>
  <c r="W59" i="7"/>
  <c r="Q59" i="7"/>
  <c r="AO58" i="7"/>
  <c r="AI58" i="7"/>
  <c r="AC58" i="7"/>
  <c r="W58" i="7"/>
  <c r="Q58" i="7"/>
  <c r="AO57" i="7"/>
  <c r="AI57" i="7"/>
  <c r="AC57" i="7"/>
  <c r="W57" i="7"/>
  <c r="Q57" i="7"/>
  <c r="AO56" i="7"/>
  <c r="AI56" i="7"/>
  <c r="AC56" i="7"/>
  <c r="W56" i="7"/>
  <c r="Q56" i="7"/>
  <c r="AO55" i="7"/>
  <c r="AI55" i="7"/>
  <c r="AC55" i="7"/>
  <c r="W55" i="7"/>
  <c r="Q55" i="7"/>
  <c r="AO29" i="7"/>
  <c r="AO28" i="7"/>
  <c r="AO27" i="7"/>
  <c r="AO26" i="7"/>
  <c r="AO25" i="7"/>
  <c r="AO24" i="7"/>
  <c r="F34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9" i="7"/>
  <c r="AI29" i="7"/>
  <c r="AI28" i="7"/>
  <c r="AI27" i="7"/>
  <c r="AI26" i="7"/>
  <c r="AI25" i="7"/>
  <c r="AI24" i="7"/>
  <c r="AC29" i="7"/>
  <c r="AC28" i="7"/>
  <c r="AC27" i="7"/>
  <c r="AC26" i="7"/>
  <c r="AC25" i="7"/>
  <c r="AC24" i="7"/>
  <c r="W29" i="7"/>
  <c r="W28" i="7"/>
  <c r="W27" i="7"/>
  <c r="W26" i="7"/>
  <c r="W25" i="7"/>
  <c r="W24" i="7"/>
  <c r="Q13" i="7"/>
  <c r="Q29" i="7"/>
  <c r="Q28" i="7"/>
  <c r="Q27" i="7"/>
  <c r="Q26" i="7"/>
  <c r="Q25" i="7"/>
  <c r="O24" i="7"/>
  <c r="Q24" i="7" s="1"/>
  <c r="W13" i="7"/>
  <c r="J34" i="7"/>
  <c r="AM31" i="7" s="1"/>
  <c r="I34" i="7"/>
  <c r="AG31" i="7" s="1"/>
  <c r="H34" i="7"/>
  <c r="AA31" i="7" s="1"/>
  <c r="G19" i="8" l="1"/>
  <c r="F29" i="8"/>
  <c r="E31" i="8"/>
  <c r="H29" i="8" s="1"/>
  <c r="F14" i="8"/>
  <c r="E15" i="8"/>
  <c r="H14" i="8" s="1"/>
  <c r="F24" i="8"/>
  <c r="E25" i="8"/>
  <c r="H24" i="8" s="1"/>
  <c r="F34" i="8"/>
  <c r="E35" i="8"/>
  <c r="H34" i="8" s="1"/>
  <c r="E12" i="8"/>
  <c r="H10" i="8" s="1"/>
  <c r="K74" i="7"/>
  <c r="K96" i="7" s="1"/>
  <c r="D7" i="8" s="1"/>
  <c r="G96" i="7"/>
  <c r="U93" i="7" s="1"/>
  <c r="K65" i="7"/>
  <c r="D6" i="8" s="1"/>
  <c r="H65" i="7"/>
  <c r="AA62" i="7" s="1"/>
  <c r="H96" i="7"/>
  <c r="AA93" i="7" s="1"/>
  <c r="D2" i="8" l="1"/>
  <c r="G5" i="8"/>
  <c r="K34" i="7"/>
  <c r="D4" i="8" s="1"/>
  <c r="F96" i="7" l="1"/>
  <c r="B96" i="7"/>
  <c r="A96" i="7"/>
  <c r="AO85" i="7"/>
  <c r="AI85" i="7"/>
  <c r="AC85" i="7"/>
  <c r="W85" i="7"/>
  <c r="Q85" i="7"/>
  <c r="AO84" i="7"/>
  <c r="AI84" i="7"/>
  <c r="AC84" i="7"/>
  <c r="W84" i="7"/>
  <c r="Q84" i="7"/>
  <c r="AO83" i="7"/>
  <c r="AI83" i="7"/>
  <c r="AC83" i="7"/>
  <c r="W83" i="7"/>
  <c r="Q83" i="7"/>
  <c r="AO82" i="7"/>
  <c r="AI82" i="7"/>
  <c r="AC82" i="7"/>
  <c r="W82" i="7"/>
  <c r="Q82" i="7"/>
  <c r="AO81" i="7"/>
  <c r="AI81" i="7"/>
  <c r="AC81" i="7"/>
  <c r="W81" i="7"/>
  <c r="Q81" i="7"/>
  <c r="AO80" i="7"/>
  <c r="AI80" i="7"/>
  <c r="AC80" i="7"/>
  <c r="W80" i="7"/>
  <c r="Q80" i="7"/>
  <c r="AO79" i="7"/>
  <c r="AI79" i="7"/>
  <c r="AC79" i="7"/>
  <c r="W79" i="7"/>
  <c r="Q79" i="7"/>
  <c r="AO78" i="7"/>
  <c r="AI78" i="7"/>
  <c r="AC78" i="7"/>
  <c r="W78" i="7"/>
  <c r="Q78" i="7"/>
  <c r="AO77" i="7"/>
  <c r="AI77" i="7"/>
  <c r="AC77" i="7"/>
  <c r="W77" i="7"/>
  <c r="Q77" i="7"/>
  <c r="AO76" i="7"/>
  <c r="AI76" i="7"/>
  <c r="AC76" i="7"/>
  <c r="W76" i="7"/>
  <c r="Q76" i="7"/>
  <c r="AO75" i="7"/>
  <c r="AI75" i="7"/>
  <c r="AC75" i="7"/>
  <c r="W75" i="7"/>
  <c r="Q75" i="7"/>
  <c r="AO74" i="7"/>
  <c r="AI74" i="7"/>
  <c r="AC74" i="7"/>
  <c r="W74" i="7"/>
  <c r="Q74" i="7"/>
  <c r="AO73" i="7"/>
  <c r="AI73" i="7"/>
  <c r="AC73" i="7"/>
  <c r="W73" i="7"/>
  <c r="Q73" i="7"/>
  <c r="AO72" i="7"/>
  <c r="AI72" i="7"/>
  <c r="AC72" i="7"/>
  <c r="W72" i="7"/>
  <c r="Q72" i="7"/>
  <c r="AO71" i="7"/>
  <c r="AI71" i="7"/>
  <c r="AC71" i="7"/>
  <c r="W71" i="7"/>
  <c r="Q71" i="7"/>
  <c r="Q69" i="7" l="1"/>
  <c r="W69" i="7"/>
  <c r="AO69" i="7"/>
  <c r="AC69" i="7"/>
  <c r="AI69" i="7"/>
  <c r="E96" i="7" l="1"/>
  <c r="C7" i="8" s="1"/>
  <c r="E7" i="8" s="1"/>
  <c r="F65" i="7"/>
  <c r="Q40" i="7"/>
  <c r="Q41" i="7"/>
  <c r="Q42" i="7"/>
  <c r="Q43" i="7"/>
  <c r="Q44" i="7"/>
  <c r="Q45" i="7"/>
  <c r="Q46" i="7"/>
  <c r="Q47" i="7"/>
  <c r="Q48" i="7"/>
  <c r="Q49" i="7"/>
  <c r="Q50" i="7"/>
  <c r="Q51" i="7"/>
  <c r="Q52" i="7"/>
  <c r="Q53" i="7"/>
  <c r="Q54" i="7"/>
  <c r="W40" i="7"/>
  <c r="W41" i="7"/>
  <c r="W42" i="7"/>
  <c r="W43" i="7"/>
  <c r="W44" i="7"/>
  <c r="W45" i="7"/>
  <c r="W46" i="7"/>
  <c r="W47" i="7"/>
  <c r="W48" i="7"/>
  <c r="W49" i="7"/>
  <c r="W50" i="7"/>
  <c r="W51" i="7"/>
  <c r="W52" i="7"/>
  <c r="W53" i="7"/>
  <c r="W54" i="7"/>
  <c r="AC40" i="7"/>
  <c r="AC41" i="7"/>
  <c r="AC42" i="7"/>
  <c r="AC43" i="7"/>
  <c r="AC44" i="7"/>
  <c r="AC45" i="7"/>
  <c r="AC46" i="7"/>
  <c r="AC47" i="7"/>
  <c r="AC48" i="7"/>
  <c r="AC49" i="7"/>
  <c r="AC50" i="7"/>
  <c r="AC51" i="7"/>
  <c r="AC52" i="7"/>
  <c r="AC53" i="7"/>
  <c r="AC54" i="7"/>
  <c r="AI40" i="7"/>
  <c r="AI41" i="7"/>
  <c r="AI42" i="7"/>
  <c r="AI43" i="7"/>
  <c r="AI44" i="7"/>
  <c r="AI45" i="7"/>
  <c r="AI46" i="7"/>
  <c r="AI47" i="7"/>
  <c r="AI48" i="7"/>
  <c r="AI49" i="7"/>
  <c r="AI50" i="7"/>
  <c r="AI51" i="7"/>
  <c r="AI52" i="7"/>
  <c r="AI53" i="7"/>
  <c r="AI54" i="7"/>
  <c r="AO40" i="7"/>
  <c r="AO41" i="7"/>
  <c r="AO42" i="7"/>
  <c r="AO43" i="7"/>
  <c r="AO44" i="7"/>
  <c r="AO45" i="7"/>
  <c r="AO46" i="7"/>
  <c r="AO47" i="7"/>
  <c r="AO48" i="7"/>
  <c r="AO49" i="7"/>
  <c r="AO50" i="7"/>
  <c r="AO51" i="7"/>
  <c r="AO52" i="7"/>
  <c r="AO53" i="7"/>
  <c r="AO54" i="7"/>
  <c r="Q9" i="7"/>
  <c r="Q10" i="7"/>
  <c r="Q11" i="7"/>
  <c r="Q12" i="7"/>
  <c r="Q14" i="7"/>
  <c r="Q15" i="7"/>
  <c r="Q16" i="7"/>
  <c r="Q17" i="7"/>
  <c r="Q18" i="7"/>
  <c r="Q19" i="7"/>
  <c r="Q20" i="7"/>
  <c r="Q21" i="7"/>
  <c r="Q22" i="7"/>
  <c r="Q23" i="7"/>
  <c r="W9" i="7"/>
  <c r="W10" i="7"/>
  <c r="W11" i="7"/>
  <c r="W12" i="7"/>
  <c r="W14" i="7"/>
  <c r="W15" i="7"/>
  <c r="W16" i="7"/>
  <c r="W17" i="7"/>
  <c r="W18" i="7"/>
  <c r="W19" i="7"/>
  <c r="W20" i="7"/>
  <c r="W21" i="7"/>
  <c r="W22" i="7"/>
  <c r="W23" i="7"/>
  <c r="AC9" i="7"/>
  <c r="AC10" i="7"/>
  <c r="AC11" i="7"/>
  <c r="AC12" i="7"/>
  <c r="AC13" i="7"/>
  <c r="AC14" i="7"/>
  <c r="AC15" i="7"/>
  <c r="AC16" i="7"/>
  <c r="AC17" i="7"/>
  <c r="AC18" i="7"/>
  <c r="AC19" i="7"/>
  <c r="AC20" i="7"/>
  <c r="AC21" i="7"/>
  <c r="AC22" i="7"/>
  <c r="AC23" i="7"/>
  <c r="AI9" i="7"/>
  <c r="AI10" i="7"/>
  <c r="AI11" i="7"/>
  <c r="AI12" i="7"/>
  <c r="AI13" i="7"/>
  <c r="AI14" i="7"/>
  <c r="AI15" i="7"/>
  <c r="AI16" i="7"/>
  <c r="AI17" i="7"/>
  <c r="AI18" i="7"/>
  <c r="AI19" i="7"/>
  <c r="AI20" i="7"/>
  <c r="AI21" i="7"/>
  <c r="AI22" i="7"/>
  <c r="AI23" i="7"/>
  <c r="AO9" i="7"/>
  <c r="AO10" i="7"/>
  <c r="AO11" i="7"/>
  <c r="AO12" i="7"/>
  <c r="AO13" i="7"/>
  <c r="AO14" i="7"/>
  <c r="AO15" i="7"/>
  <c r="AO16" i="7"/>
  <c r="AO17" i="7"/>
  <c r="AO18" i="7"/>
  <c r="AO19" i="7"/>
  <c r="AO20" i="7"/>
  <c r="AO21" i="7"/>
  <c r="AO22" i="7"/>
  <c r="AO23" i="7"/>
  <c r="B65" i="7"/>
  <c r="A65" i="7"/>
  <c r="B34" i="7"/>
  <c r="A34" i="7"/>
  <c r="Q7" i="7" l="1"/>
  <c r="C96" i="7"/>
  <c r="W7" i="7"/>
  <c r="Q38" i="7"/>
  <c r="W38" i="7"/>
  <c r="AC38" i="7"/>
  <c r="AI38" i="7"/>
  <c r="AO38" i="7"/>
  <c r="AC7" i="7"/>
  <c r="AO7" i="7"/>
  <c r="AI7" i="7"/>
  <c r="E34" i="7" l="1"/>
  <c r="E65" i="7"/>
  <c r="C6" i="8" s="1"/>
  <c r="F5" i="8" l="1"/>
  <c r="E6" i="8"/>
  <c r="H5" i="8" s="1"/>
  <c r="C34" i="7"/>
  <c r="C4" i="8"/>
  <c r="C65" i="7"/>
  <c r="E4" i="8" l="1"/>
  <c r="C2" i="8"/>
  <c r="E2" i="8" l="1"/>
</calcChain>
</file>

<file path=xl/sharedStrings.xml><?xml version="1.0" encoding="utf-8"?>
<sst xmlns="http://schemas.openxmlformats.org/spreadsheetml/2006/main" count="4748" uniqueCount="202">
  <si>
    <t>PBS element</t>
  </si>
  <si>
    <t>WBS Section 02 Project Management</t>
  </si>
  <si>
    <t>Labor</t>
  </si>
  <si>
    <t>Type</t>
  </si>
  <si>
    <t>Duration</t>
  </si>
  <si>
    <t>Months</t>
  </si>
  <si>
    <t>WBS Section 04 Procurement, Fabrication, &amp; Validation</t>
  </si>
  <si>
    <t xml:space="preserve">WBS Section 03 Design </t>
  </si>
  <si>
    <t>WBS Section 05 Cold Commissioning</t>
  </si>
  <si>
    <t>Deliverable Name</t>
  </si>
  <si>
    <t>Sub-deliverables</t>
  </si>
  <si>
    <t>Name</t>
  </si>
  <si>
    <t>Excluded</t>
  </si>
  <si>
    <t>PBS or WBS</t>
  </si>
  <si>
    <t>Major Procurements (≥ 50k€)</t>
  </si>
  <si>
    <t>Senior Scientist</t>
  </si>
  <si>
    <t>Scientist</t>
  </si>
  <si>
    <t>Post Doc</t>
  </si>
  <si>
    <t>Senior Engineer</t>
  </si>
  <si>
    <t>Engineer</t>
  </si>
  <si>
    <t>Junior Engineer</t>
  </si>
  <si>
    <t>Senior Technician</t>
  </si>
  <si>
    <t>Technician</t>
  </si>
  <si>
    <t>Junior Technician</t>
  </si>
  <si>
    <t>Craftsman</t>
  </si>
  <si>
    <t>Consultant C1</t>
  </si>
  <si>
    <t>Consultant C2</t>
  </si>
  <si>
    <t>Admin Assistant</t>
  </si>
  <si>
    <t>Personal/Team Assistant</t>
  </si>
  <si>
    <t>Total Cost</t>
  </si>
  <si>
    <t>Total Labor hours</t>
  </si>
  <si>
    <t>Total Labor cost</t>
  </si>
  <si>
    <t>Total Duration</t>
  </si>
  <si>
    <t>Total non-labor</t>
  </si>
  <si>
    <t>description</t>
  </si>
  <si>
    <t>Responsible</t>
  </si>
  <si>
    <t>%</t>
  </si>
  <si>
    <t xml:space="preserve">In-Kind </t>
  </si>
  <si>
    <t>Non-Labour Costs</t>
  </si>
  <si>
    <t>WBS Section 06 Cold Commissioning</t>
  </si>
  <si>
    <t>WBS Section 05 Construction and installation activities</t>
  </si>
  <si>
    <t>Total</t>
  </si>
  <si>
    <t>h</t>
  </si>
  <si>
    <t xml:space="preserve"> Cost/h</t>
  </si>
  <si>
    <t>Copy and paste rows 4 through 28 for each deliverable</t>
  </si>
  <si>
    <t>Feeder</t>
  </si>
  <si>
    <t>Adjustment Insert</t>
  </si>
  <si>
    <t>Adjustment Bunker</t>
  </si>
  <si>
    <t>13.6.9.1.2.1</t>
  </si>
  <si>
    <t>Selene Guide 1</t>
  </si>
  <si>
    <t>13.6.9.1.2.2</t>
  </si>
  <si>
    <t>Selene Guide 2</t>
  </si>
  <si>
    <t>None</t>
  </si>
  <si>
    <t>No</t>
  </si>
  <si>
    <t>13.6.9.1.3</t>
  </si>
  <si>
    <t>Chopper System</t>
  </si>
  <si>
    <t>13.6.9.1.4.3.1</t>
  </si>
  <si>
    <t>Virtual Source</t>
  </si>
  <si>
    <t>13.6.9.1.5.3</t>
  </si>
  <si>
    <t>Neutron Polarization System</t>
  </si>
  <si>
    <t>Polarizers</t>
  </si>
  <si>
    <t>13.6.9.1.5.2</t>
  </si>
  <si>
    <t>Frame Overlap Mirrors</t>
  </si>
  <si>
    <t>Mirror</t>
  </si>
  <si>
    <t>13.6.9.1.5.4</t>
  </si>
  <si>
    <t>Neutron Spin Flippers</t>
  </si>
  <si>
    <t>Flipper 1</t>
  </si>
  <si>
    <t>Flipper 2</t>
  </si>
  <si>
    <t>Flipper 1a</t>
  </si>
  <si>
    <t>Power Supplies</t>
  </si>
  <si>
    <t>Supermirrors Vertical</t>
  </si>
  <si>
    <t>Supermirrors Horizontal</t>
  </si>
  <si>
    <t>Guide Field</t>
  </si>
  <si>
    <t>13.6.9.1.6.1</t>
  </si>
  <si>
    <t>Beam Monitors</t>
  </si>
  <si>
    <t>13.6.9.1.6.2</t>
  </si>
  <si>
    <t>Flux Measurement Assembly</t>
  </si>
  <si>
    <t>13.6.9.1.9.1</t>
  </si>
  <si>
    <t>Beam Delivery Vacuum System</t>
  </si>
  <si>
    <t>13.6.9.1.9.2</t>
  </si>
  <si>
    <t>Chopper Vacuum System</t>
  </si>
  <si>
    <t>13.6.9.1.9.4</t>
  </si>
  <si>
    <t>Flight Tube Vacuum System</t>
  </si>
  <si>
    <t>13.6.9.1.8.1</t>
  </si>
  <si>
    <t>PSS</t>
  </si>
  <si>
    <t>13.6.9.1.8.5</t>
  </si>
  <si>
    <t>Fast Shutter</t>
  </si>
  <si>
    <t>13.6.9.1.8.6</t>
  </si>
  <si>
    <t>Beamstop</t>
  </si>
  <si>
    <t>13.6.9.1.10.1</t>
  </si>
  <si>
    <t>In-Bunker Shielding</t>
  </si>
  <si>
    <t>13.6.9.1.10.2</t>
  </si>
  <si>
    <t>Beamline Shielding</t>
  </si>
  <si>
    <t>13.6.9.1.10.3</t>
  </si>
  <si>
    <t>Neutron Guide Shielding</t>
  </si>
  <si>
    <t>Selene 1 Block 1</t>
  </si>
  <si>
    <t>Selene 1 Block 2</t>
  </si>
  <si>
    <t>Selene 1 Block 3</t>
  </si>
  <si>
    <t>Selene 2 Masks</t>
  </si>
  <si>
    <t>Insert Block</t>
  </si>
  <si>
    <t>FeNi Before Chopper</t>
  </si>
  <si>
    <t>W After VS</t>
  </si>
  <si>
    <t>Walls</t>
  </si>
  <si>
    <t>Ceiling</t>
  </si>
  <si>
    <t>Keystomes</t>
  </si>
  <si>
    <t>Pump Station</t>
  </si>
  <si>
    <t>2xPump Station</t>
  </si>
  <si>
    <t>4xPneumatic Gate Valve</t>
  </si>
  <si>
    <t>Housing</t>
  </si>
  <si>
    <t>Long Feeder Bellow</t>
  </si>
  <si>
    <t>Feeder Housing</t>
  </si>
  <si>
    <t>Selene 1 Housing</t>
  </si>
  <si>
    <t>Selene 2 Housing</t>
  </si>
  <si>
    <t>4xStandard Bellows</t>
  </si>
  <si>
    <t>Standard Tubings</t>
  </si>
  <si>
    <t>Saphire Window</t>
  </si>
  <si>
    <t>Other Components</t>
  </si>
  <si>
    <t>Optics Box</t>
  </si>
  <si>
    <t>WBS Section 03 Design</t>
  </si>
  <si>
    <t>WBS Sections: Non Labor</t>
  </si>
  <si>
    <t>Supermirrors Feeder</t>
  </si>
  <si>
    <t>Total Non Labor WBS Sec. 04</t>
  </si>
  <si>
    <t>Total Non Labor WBS Sec. 05</t>
  </si>
  <si>
    <t>Total Non Labor WBS Sec. 06</t>
  </si>
  <si>
    <t>Non Labor Costs WBS Sec. 03</t>
  </si>
  <si>
    <t>Total Non-Labor cost</t>
  </si>
  <si>
    <t>13.6.9.1.1.1</t>
  </si>
  <si>
    <t>PSI - Projectleader</t>
  </si>
  <si>
    <t>PSI - Senior Scientist</t>
  </si>
  <si>
    <t>PSI - Technician, Postdoc</t>
  </si>
  <si>
    <t xml:space="preserve">CFr/Euro = </t>
  </si>
  <si>
    <t>PSI - PHD</t>
  </si>
  <si>
    <t>Total non-labor cost</t>
  </si>
  <si>
    <t>Segment Adjusters</t>
  </si>
  <si>
    <t>Granite Carrier</t>
  </si>
  <si>
    <t>Carrier Bearing</t>
  </si>
  <si>
    <t>Chopper</t>
  </si>
  <si>
    <t>Polarizer Bearing</t>
  </si>
  <si>
    <t>Mirror Bearing</t>
  </si>
  <si>
    <t>Flipper Bearing</t>
  </si>
  <si>
    <t>Beam Monitor Bearing</t>
  </si>
  <si>
    <t>Measurement Assembly</t>
  </si>
  <si>
    <t>Chopper Bearing</t>
  </si>
  <si>
    <t>14 Machinefeet (ISOLOC)</t>
  </si>
  <si>
    <t>Li-Shutter</t>
  </si>
  <si>
    <t>Li-Shutter Mechanics</t>
  </si>
  <si>
    <t>Pb-Shutter</t>
  </si>
  <si>
    <t>Pb-Shutter Mechanics</t>
  </si>
  <si>
    <t>Pb-Cover VS</t>
  </si>
  <si>
    <t>Absolute Interferometer</t>
  </si>
  <si>
    <t>Chopper Socket</t>
  </si>
  <si>
    <t>PM</t>
  </si>
  <si>
    <t>Prod</t>
  </si>
  <si>
    <t>Inst</t>
  </si>
  <si>
    <t>Comm</t>
  </si>
  <si>
    <t>Project  Admin. Support</t>
  </si>
  <si>
    <t>PSI - Craftsman,  Admin.</t>
  </si>
  <si>
    <t xml:space="preserve">PSI - Scientist, Engineer </t>
  </si>
  <si>
    <t xml:space="preserve"> WBS Spreadsheet</t>
  </si>
  <si>
    <t>Design</t>
  </si>
  <si>
    <t>Item</t>
  </si>
  <si>
    <t>PBS</t>
  </si>
  <si>
    <t>Both</t>
  </si>
  <si>
    <t>13.6.9.1</t>
  </si>
  <si>
    <t>Beam Transport and Conditioning System</t>
  </si>
  <si>
    <t>Total Labor [k€]</t>
  </si>
  <si>
    <t>Total non-Labor  [k€]</t>
  </si>
  <si>
    <t>Both  [k€]</t>
  </si>
  <si>
    <t>13.6.9.1.2</t>
  </si>
  <si>
    <t>Beam Delivery System</t>
  </si>
  <si>
    <t>non-Labor</t>
  </si>
  <si>
    <t>13.6.9.1.4.3.2</t>
  </si>
  <si>
    <t>In-Cave Slit Assembly</t>
  </si>
  <si>
    <t>13.6.9.1.4</t>
  </si>
  <si>
    <t>Beam Geometry Conditioning</t>
  </si>
  <si>
    <t>13.6.9.1.5</t>
  </si>
  <si>
    <t>Beam Filtering System</t>
  </si>
  <si>
    <t>13.6.9.1.6</t>
  </si>
  <si>
    <t>Beam Validation</t>
  </si>
  <si>
    <t>13.6.9.1.9</t>
  </si>
  <si>
    <t>13.6.9.1.8</t>
  </si>
  <si>
    <t>13.6.9.1.10</t>
  </si>
  <si>
    <t>Vacuum System</t>
  </si>
  <si>
    <t>Beam Cut Off</t>
  </si>
  <si>
    <t>Shielding</t>
  </si>
  <si>
    <t>Work 02 [d]</t>
  </si>
  <si>
    <t>Work 03 [d]</t>
  </si>
  <si>
    <t>Work 04 [d]</t>
  </si>
  <si>
    <t>Work 05 [d]</t>
  </si>
  <si>
    <t>Work 06 [d]</t>
  </si>
  <si>
    <t>Insert Housing</t>
  </si>
  <si>
    <t>PSI - Electro Technician</t>
  </si>
  <si>
    <t>PSI - Electronic Technician</t>
  </si>
  <si>
    <t>Adjuster Test Equipment</t>
  </si>
  <si>
    <t>ESS Quote for PSS (labor / non-labor)</t>
  </si>
  <si>
    <t>Bunker Wall-modification</t>
  </si>
  <si>
    <t>200mm Steel-Layer</t>
  </si>
  <si>
    <t>Shipping (CH - SE)</t>
  </si>
  <si>
    <t>In-Cave Shutter</t>
  </si>
  <si>
    <t>Shielding Adjustment</t>
  </si>
  <si>
    <t>Shutter Mount</t>
  </si>
  <si>
    <t>Foundation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</si>
</sst>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€-2]\ #,##0;[Red]\-[$€-2]\ #,##0"/>
    <numFmt numFmtId="165" formatCode="#,##0_ ;[Red]\-#,##0\ "/>
    <numFmt numFmtId="166" formatCode="[$€-2]\ #,##0.00"/>
    <numFmt numFmtId="167" formatCode="#,##0.000"/>
    <numFmt numFmtId="168" formatCode="0.0"/>
  </numFmts>
  <fonts count="12" x14ac:knownFonts="1">
    <font>
      <sz val="16"/>
      <color theme="1"/>
      <name val="Times New Roman"/>
      <family val="2"/>
    </font>
    <font>
      <b/>
      <sz val="16"/>
      <color theme="1"/>
      <name val="Times New Roman"/>
      <family val="2"/>
    </font>
    <font>
      <u/>
      <sz val="16"/>
      <color theme="10"/>
      <name val="Times New Roman"/>
      <family val="2"/>
    </font>
    <font>
      <u/>
      <sz val="16"/>
      <color theme="11"/>
      <name val="Times New Roman"/>
      <family val="2"/>
    </font>
    <font>
      <b/>
      <sz val="16"/>
      <name val="Times New Roman"/>
      <family val="1"/>
    </font>
    <font>
      <sz val="16"/>
      <name val="Times New Roman"/>
      <family val="1"/>
    </font>
    <font>
      <b/>
      <sz val="22"/>
      <color theme="1"/>
      <name val="Times New Roman"/>
      <family val="1"/>
    </font>
    <font>
      <b/>
      <sz val="18"/>
      <color theme="1"/>
      <name val="Times New Roman"/>
      <family val="1"/>
    </font>
    <font>
      <b/>
      <sz val="20"/>
      <color theme="1"/>
      <name val="Times New Roman"/>
      <family val="1"/>
    </font>
    <font>
      <sz val="16"/>
      <color theme="1"/>
      <name val="Times New Roman"/>
      <family val="1"/>
    </font>
    <font>
      <i/>
      <sz val="16"/>
      <color theme="1"/>
      <name val="Times New Roman"/>
      <family val="1"/>
    </font>
    <font>
      <b/>
      <i/>
      <sz val="2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9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8">
    <xf numFmtId="0" fontId="0" fillId="0" borderId="0" xfId="0"/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Protection="1">
      <protection locked="0"/>
    </xf>
    <xf numFmtId="164" fontId="5" fillId="2" borderId="0" xfId="0" applyNumberFormat="1" applyFont="1" applyFill="1" applyBorder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5" fillId="0" borderId="0" xfId="0" applyFont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165" fontId="4" fillId="0" borderId="0" xfId="0" applyNumberFormat="1" applyFont="1" applyAlignment="1" applyProtection="1">
      <alignment horizontal="center"/>
      <protection locked="0"/>
    </xf>
    <xf numFmtId="164" fontId="5" fillId="0" borderId="0" xfId="0" applyNumberFormat="1" applyFont="1" applyProtection="1">
      <protection locked="0"/>
    </xf>
    <xf numFmtId="0" fontId="5" fillId="2" borderId="0" xfId="0" applyFont="1" applyFill="1" applyProtection="1">
      <protection locked="0"/>
    </xf>
    <xf numFmtId="0" fontId="4" fillId="0" borderId="0" xfId="0" applyFont="1" applyAlignment="1" applyProtection="1">
      <alignment horizontal="right"/>
      <protection locked="0"/>
    </xf>
    <xf numFmtId="164" fontId="5" fillId="2" borderId="0" xfId="0" applyNumberFormat="1" applyFont="1" applyFill="1" applyProtection="1">
      <protection locked="0"/>
    </xf>
    <xf numFmtId="164" fontId="5" fillId="0" borderId="0" xfId="0" applyNumberFormat="1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</xf>
    <xf numFmtId="0" fontId="5" fillId="0" borderId="0" xfId="0" applyFont="1" applyBorder="1" applyProtection="1"/>
    <xf numFmtId="164" fontId="5" fillId="0" borderId="0" xfId="0" applyNumberFormat="1" applyFont="1" applyBorder="1" applyProtection="1"/>
    <xf numFmtId="0" fontId="1" fillId="0" borderId="0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166" fontId="4" fillId="0" borderId="0" xfId="0" applyNumberFormat="1" applyFont="1" applyAlignment="1" applyProtection="1">
      <alignment horizontal="center"/>
      <protection locked="0"/>
    </xf>
    <xf numFmtId="166" fontId="5" fillId="0" borderId="0" xfId="0" applyNumberFormat="1" applyFont="1" applyProtection="1">
      <protection locked="0"/>
    </xf>
    <xf numFmtId="166" fontId="5" fillId="0" borderId="0" xfId="0" applyNumberFormat="1" applyFont="1" applyBorder="1" applyProtection="1"/>
    <xf numFmtId="166" fontId="5" fillId="2" borderId="0" xfId="0" applyNumberFormat="1" applyFont="1" applyFill="1" applyBorder="1" applyProtection="1">
      <protection locked="0"/>
    </xf>
    <xf numFmtId="166" fontId="4" fillId="0" borderId="0" xfId="0" applyNumberFormat="1" applyFont="1" applyProtection="1">
      <protection locked="0"/>
    </xf>
    <xf numFmtId="166" fontId="5" fillId="0" borderId="0" xfId="0" applyNumberFormat="1" applyFont="1" applyAlignment="1" applyProtection="1">
      <alignment horizontal="right"/>
      <protection locked="0"/>
    </xf>
    <xf numFmtId="164" fontId="4" fillId="0" borderId="0" xfId="0" applyNumberFormat="1" applyFont="1" applyBorder="1" applyAlignment="1" applyProtection="1">
      <alignment horizontal="center"/>
    </xf>
    <xf numFmtId="164" fontId="1" fillId="0" borderId="0" xfId="0" applyNumberFormat="1" applyFont="1" applyBorder="1" applyAlignment="1" applyProtection="1">
      <alignment horizontal="center"/>
    </xf>
    <xf numFmtId="0" fontId="0" fillId="0" borderId="0" xfId="0" applyFill="1"/>
    <xf numFmtId="0" fontId="4" fillId="0" borderId="0" xfId="0" applyFont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164" fontId="5" fillId="2" borderId="0" xfId="0" applyNumberFormat="1" applyFont="1" applyFill="1" applyBorder="1" applyAlignment="1" applyProtection="1">
      <alignment horizontal="center"/>
      <protection locked="0"/>
    </xf>
    <xf numFmtId="164" fontId="5" fillId="0" borderId="0" xfId="0" applyNumberFormat="1" applyFont="1" applyAlignment="1" applyProtection="1">
      <alignment horizontal="center"/>
      <protection locked="0"/>
    </xf>
    <xf numFmtId="164" fontId="5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/>
      <protection locked="0"/>
    </xf>
    <xf numFmtId="167" fontId="0" fillId="0" borderId="0" xfId="0" applyNumberFormat="1"/>
    <xf numFmtId="167" fontId="0" fillId="0" borderId="0" xfId="0" applyNumberFormat="1" applyFill="1"/>
    <xf numFmtId="167" fontId="6" fillId="0" borderId="0" xfId="0" applyNumberFormat="1" applyFont="1" applyFill="1" applyAlignment="1">
      <alignment vertical="center" textRotation="90" wrapText="1"/>
    </xf>
    <xf numFmtId="167" fontId="0" fillId="0" borderId="0" xfId="0" applyNumberFormat="1" applyFill="1" applyAlignment="1">
      <alignment wrapText="1"/>
    </xf>
    <xf numFmtId="167" fontId="6" fillId="0" borderId="0" xfId="0" applyNumberFormat="1" applyFont="1" applyFill="1" applyAlignment="1">
      <alignment vertical="center"/>
    </xf>
    <xf numFmtId="0" fontId="7" fillId="0" borderId="0" xfId="0" applyFont="1"/>
    <xf numFmtId="0" fontId="8" fillId="0" borderId="0" xfId="0" applyFont="1"/>
    <xf numFmtId="167" fontId="7" fillId="0" borderId="0" xfId="0" applyNumberFormat="1" applyFont="1"/>
    <xf numFmtId="0" fontId="9" fillId="0" borderId="0" xfId="0" applyFont="1"/>
    <xf numFmtId="0" fontId="9" fillId="0" borderId="0" xfId="0" applyFont="1" applyFill="1"/>
    <xf numFmtId="0" fontId="10" fillId="0" borderId="0" xfId="0" applyFont="1"/>
    <xf numFmtId="167" fontId="10" fillId="0" borderId="0" xfId="0" applyNumberFormat="1" applyFont="1"/>
    <xf numFmtId="0" fontId="10" fillId="0" borderId="0" xfId="0" applyFont="1" applyFill="1"/>
    <xf numFmtId="167" fontId="10" fillId="0" borderId="0" xfId="0" applyNumberFormat="1" applyFont="1" applyFill="1"/>
    <xf numFmtId="167" fontId="11" fillId="0" borderId="0" xfId="0" applyNumberFormat="1" applyFont="1" applyFill="1" applyAlignment="1">
      <alignment vertical="center" textRotation="90" wrapText="1"/>
    </xf>
    <xf numFmtId="167" fontId="10" fillId="0" borderId="0" xfId="0" applyNumberFormat="1" applyFont="1" applyFill="1" applyAlignment="1">
      <alignment wrapText="1"/>
    </xf>
    <xf numFmtId="168" fontId="7" fillId="0" borderId="0" xfId="0" applyNumberFormat="1" applyFont="1"/>
    <xf numFmtId="168" fontId="9" fillId="0" borderId="0" xfId="0" applyNumberFormat="1" applyFont="1"/>
    <xf numFmtId="0" fontId="4" fillId="0" borderId="0" xfId="0" applyFont="1" applyAlignment="1" applyProtection="1">
      <alignment horizontal="center"/>
      <protection locked="0"/>
    </xf>
    <xf numFmtId="166" fontId="5" fillId="0" borderId="0" xfId="0" applyNumberFormat="1" applyFont="1" applyFill="1" applyProtection="1"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right"/>
      <protection locked="0"/>
    </xf>
  </cellXfs>
  <cellStyles count="9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F93"/>
  <sheetViews>
    <sheetView tabSelected="1" zoomScale="70" zoomScaleNormal="70" workbookViewId="0">
      <selection activeCell="C3" sqref="C3"/>
    </sheetView>
  </sheetViews>
  <sheetFormatPr defaultRowHeight="20.25" x14ac:dyDescent="0.3"/>
  <cols>
    <col min="1" max="1" width="16.36328125" customWidth="1"/>
    <col min="2" max="2" width="37" customWidth="1"/>
    <col min="3" max="3" width="19.81640625" customWidth="1"/>
    <col min="4" max="4" width="24.08984375" customWidth="1"/>
    <col min="5" max="5" width="11.81640625" customWidth="1"/>
    <col min="6" max="6" width="10.54296875" hidden="1" customWidth="1"/>
    <col min="7" max="7" width="11.7265625" hidden="1" customWidth="1"/>
    <col min="8" max="8" width="13.1796875" hidden="1" customWidth="1"/>
    <col min="10" max="10" width="12.7265625" customWidth="1"/>
    <col min="11" max="11" width="11.90625" customWidth="1"/>
    <col min="12" max="12" width="11.54296875" customWidth="1"/>
    <col min="13" max="13" width="10.7265625" customWidth="1"/>
    <col min="14" max="14" width="12.54296875" customWidth="1"/>
    <col min="27" max="27" width="26.7265625" bestFit="1" customWidth="1"/>
  </cols>
  <sheetData>
    <row r="1" spans="1:32" ht="25.5" x14ac:dyDescent="0.35">
      <c r="A1" s="51" t="s">
        <v>161</v>
      </c>
      <c r="B1" s="51" t="s">
        <v>160</v>
      </c>
      <c r="C1" s="51" t="s">
        <v>165</v>
      </c>
      <c r="D1" s="51" t="s">
        <v>166</v>
      </c>
      <c r="E1" s="51" t="s">
        <v>167</v>
      </c>
      <c r="F1" t="s">
        <v>2</v>
      </c>
      <c r="G1" t="s">
        <v>170</v>
      </c>
      <c r="H1" t="s">
        <v>162</v>
      </c>
      <c r="J1" s="50" t="s">
        <v>185</v>
      </c>
      <c r="K1" s="50" t="s">
        <v>186</v>
      </c>
      <c r="L1" s="50" t="s">
        <v>187</v>
      </c>
      <c r="M1" s="50" t="s">
        <v>188</v>
      </c>
      <c r="N1" s="50" t="s">
        <v>189</v>
      </c>
      <c r="AB1" t="s">
        <v>151</v>
      </c>
      <c r="AC1" t="s">
        <v>159</v>
      </c>
      <c r="AD1" t="s">
        <v>152</v>
      </c>
      <c r="AE1" t="s">
        <v>153</v>
      </c>
      <c r="AF1" t="s">
        <v>154</v>
      </c>
    </row>
    <row r="2" spans="1:32" ht="22.5" x14ac:dyDescent="0.3">
      <c r="A2" s="50" t="s">
        <v>163</v>
      </c>
      <c r="B2" s="50" t="s">
        <v>164</v>
      </c>
      <c r="C2" s="52">
        <f>SUM(C3:C107)</f>
        <v>2190.7795988990824</v>
      </c>
      <c r="D2" s="52">
        <f>SUM(D3:D107)</f>
        <v>6074.4988256880742</v>
      </c>
      <c r="E2" s="52">
        <f>C2+D2</f>
        <v>8265.2784245871571</v>
      </c>
      <c r="F2" s="45"/>
      <c r="G2" s="45"/>
      <c r="H2" s="45"/>
      <c r="J2" s="61">
        <f>SUM(J3:J107)</f>
        <v>220</v>
      </c>
      <c r="K2" s="61">
        <f>SUM(K3:K107)</f>
        <v>985.71428571428578</v>
      </c>
      <c r="L2" s="61">
        <f>SUM(L3:L107)</f>
        <v>695.4761904761906</v>
      </c>
      <c r="M2" s="61">
        <f>SUM(M3:M107)</f>
        <v>702.9761904761906</v>
      </c>
      <c r="N2" s="61">
        <f>SUM(N3:N107)</f>
        <v>454.76190476190482</v>
      </c>
      <c r="AA2" s="63" t="s">
        <v>2</v>
      </c>
      <c r="AB2">
        <f>SUM(AB4:AB24)</f>
        <v>1848</v>
      </c>
      <c r="AC2">
        <f t="shared" ref="AC2:AF2" si="0">SUM(AC4:AC24)</f>
        <v>8280</v>
      </c>
      <c r="AD2">
        <f t="shared" si="0"/>
        <v>5842</v>
      </c>
      <c r="AE2">
        <f t="shared" si="0"/>
        <v>5905</v>
      </c>
      <c r="AF2">
        <f t="shared" si="0"/>
        <v>3820</v>
      </c>
    </row>
    <row r="3" spans="1:32" x14ac:dyDescent="0.3">
      <c r="C3" s="45"/>
      <c r="D3" s="45"/>
      <c r="E3" s="45"/>
      <c r="F3" s="45"/>
      <c r="G3" s="45"/>
      <c r="H3" s="45"/>
      <c r="J3" s="62"/>
      <c r="K3" s="62"/>
      <c r="L3" s="62"/>
      <c r="M3" s="62"/>
      <c r="N3" s="62"/>
      <c r="AA3" s="63" t="s">
        <v>3</v>
      </c>
    </row>
    <row r="4" spans="1:32" x14ac:dyDescent="0.3">
      <c r="A4" t="str">
        <f>'Detail Sheet 1'!A$5</f>
        <v>13.6.9.1.1.1</v>
      </c>
      <c r="B4" t="str">
        <f>'Detail Sheet 1'!B$5</f>
        <v>Feeder</v>
      </c>
      <c r="C4" s="45">
        <f>'Detail Sheet 1'!E$34/1000</f>
        <v>157.35148000000001</v>
      </c>
      <c r="D4" s="45">
        <f>'Detail Sheet 1'!K$34/1000</f>
        <v>445</v>
      </c>
      <c r="E4" s="45">
        <f t="shared" ref="E4:E27" si="1">C4+D4</f>
        <v>602.35148000000004</v>
      </c>
      <c r="F4" s="45"/>
      <c r="G4" s="45"/>
      <c r="H4" s="45"/>
      <c r="J4" s="62">
        <f>SUM('Detail Sheet 1'!$P$9:$P$29)/8.4</f>
        <v>10</v>
      </c>
      <c r="K4" s="62">
        <f>SUM('Detail Sheet 1'!$V$9:$V$29)/8.4</f>
        <v>122.85714285714285</v>
      </c>
      <c r="L4" s="62">
        <f>SUM('Detail Sheet 1'!$AB$9:$AB$29)/8.4</f>
        <v>41.904761904761905</v>
      </c>
      <c r="M4" s="62">
        <f>SUM('Detail Sheet 1'!$AH$9:$AH$29)/8.4</f>
        <v>30</v>
      </c>
      <c r="N4" s="62">
        <f>SUM('Detail Sheet 1'!$AN$9:$AN$29)/8.4</f>
        <v>15</v>
      </c>
      <c r="AA4" s="2" t="s">
        <v>15</v>
      </c>
      <c r="AB4">
        <f>SUM('Detail Sheet 1:Detail Sheet 7'!P9)+SUM('Detail Sheet 1:Detail Sheet 7'!P40)+SUM('Detail Sheet 1:Detail Sheet 7'!P71)+SUM('Detail Sheet 1:Detail Sheet 7'!P102)</f>
        <v>0</v>
      </c>
      <c r="AC4">
        <f>SUM('Detail Sheet 1:Detail Sheet 7'!V9)+SUM('Detail Sheet 1:Detail Sheet 7'!V40)+SUM('Detail Sheet 1:Detail Sheet 7'!V71)+SUM('Detail Sheet 1:Detail Sheet 7'!V102)</f>
        <v>0</v>
      </c>
      <c r="AD4">
        <f>SUM('Detail Sheet 1:Detail Sheet 7'!AB9)+SUM('Detail Sheet 1:Detail Sheet 7'!AB40)+SUM('Detail Sheet 1:Detail Sheet 7'!AB71)+SUM('Detail Sheet 1:Detail Sheet 7'!AB102)</f>
        <v>0</v>
      </c>
      <c r="AE4">
        <f>SUM('Detail Sheet 1:Detail Sheet 7'!AH9)+SUM('Detail Sheet 1:Detail Sheet 7'!AH40)+SUM('Detail Sheet 1:Detail Sheet 7'!AH71)+SUM('Detail Sheet 1:Detail Sheet 7'!AH102)</f>
        <v>0</v>
      </c>
      <c r="AF4">
        <f>SUM('Detail Sheet 1:Detail Sheet 7'!AN9)+SUM('Detail Sheet 1:Detail Sheet 7'!AN40)+SUM('Detail Sheet 1:Detail Sheet 7'!AN71)+SUM('Detail Sheet 1:Detail Sheet 7'!AN102)</f>
        <v>0</v>
      </c>
    </row>
    <row r="5" spans="1:32" s="55" customFormat="1" x14ac:dyDescent="0.3">
      <c r="A5" s="55" t="s">
        <v>168</v>
      </c>
      <c r="B5" s="55" t="s">
        <v>169</v>
      </c>
      <c r="C5" s="56"/>
      <c r="D5" s="56"/>
      <c r="E5" s="56"/>
      <c r="F5" s="56">
        <f>C6+C7</f>
        <v>689.91048000000001</v>
      </c>
      <c r="G5" s="56">
        <f t="shared" ref="G5:H5" si="2">D6+D7</f>
        <v>2862.9908256880735</v>
      </c>
      <c r="H5" s="56">
        <f t="shared" si="2"/>
        <v>3552.9013056880735</v>
      </c>
      <c r="J5" s="62"/>
      <c r="K5" s="62"/>
      <c r="L5" s="62"/>
      <c r="M5" s="62"/>
      <c r="N5" s="62"/>
      <c r="AA5" s="2" t="s">
        <v>16</v>
      </c>
      <c r="AB5">
        <f>SUM('Detail Sheet 1:Detail Sheet 7'!P10)+SUM('Detail Sheet 1:Detail Sheet 7'!P41)+SUM('Detail Sheet 1:Detail Sheet 7'!P72)+SUM('Detail Sheet 1:Detail Sheet 7'!P103)</f>
        <v>0</v>
      </c>
      <c r="AC5">
        <f>SUM('Detail Sheet 1:Detail Sheet 7'!V10)+SUM('Detail Sheet 1:Detail Sheet 7'!V41)+SUM('Detail Sheet 1:Detail Sheet 7'!V72)+SUM('Detail Sheet 1:Detail Sheet 7'!V103)</f>
        <v>0</v>
      </c>
      <c r="AD5">
        <f>SUM('Detail Sheet 1:Detail Sheet 7'!AB10)+SUM('Detail Sheet 1:Detail Sheet 7'!AB41)+SUM('Detail Sheet 1:Detail Sheet 7'!AB72)+SUM('Detail Sheet 1:Detail Sheet 7'!AB103)</f>
        <v>0</v>
      </c>
      <c r="AE5">
        <f>SUM('Detail Sheet 1:Detail Sheet 7'!AH10)+SUM('Detail Sheet 1:Detail Sheet 7'!AH41)+SUM('Detail Sheet 1:Detail Sheet 7'!AH72)+SUM('Detail Sheet 1:Detail Sheet 7'!AH103)</f>
        <v>0</v>
      </c>
      <c r="AF5">
        <f>SUM('Detail Sheet 1:Detail Sheet 7'!AN10)+SUM('Detail Sheet 1:Detail Sheet 7'!AN41)+SUM('Detail Sheet 1:Detail Sheet 7'!AN72)+SUM('Detail Sheet 1:Detail Sheet 7'!AN103)</f>
        <v>0</v>
      </c>
    </row>
    <row r="6" spans="1:32" x14ac:dyDescent="0.3">
      <c r="A6" t="str">
        <f>'Detail Sheet 1'!A$36</f>
        <v>13.6.9.1.2.1</v>
      </c>
      <c r="B6" t="str">
        <f>'Detail Sheet 1'!B$36</f>
        <v>Selene Guide 1</v>
      </c>
      <c r="C6" s="45">
        <f>'Detail Sheet 1'!E$65/1000</f>
        <v>313.12511999999998</v>
      </c>
      <c r="D6" s="45">
        <f>'Detail Sheet 1'!K$65/1000</f>
        <v>1431.4954128440368</v>
      </c>
      <c r="E6" s="45">
        <f t="shared" si="1"/>
        <v>1744.6205328440367</v>
      </c>
      <c r="F6" s="45"/>
      <c r="G6" s="45"/>
      <c r="H6" s="45"/>
      <c r="J6" s="62">
        <f>SUM('Detail Sheet 1'!$P$40:$P$60)/8.4</f>
        <v>20</v>
      </c>
      <c r="K6" s="62">
        <f>SUM('Detail Sheet 1'!$V$40:$V$60)/8.4</f>
        <v>130</v>
      </c>
      <c r="L6" s="62">
        <f>SUM('Detail Sheet 1'!$AB$40:$AB$60)/8.4</f>
        <v>70</v>
      </c>
      <c r="M6" s="62">
        <f>SUM('Detail Sheet 1'!$AH$40:$AH$60)/8.4</f>
        <v>130</v>
      </c>
      <c r="N6" s="62">
        <f>SUM('Detail Sheet 1'!$AN$40:$AN$60)/8.4</f>
        <v>60</v>
      </c>
      <c r="AA6" s="2" t="s">
        <v>17</v>
      </c>
      <c r="AB6">
        <f>SUM('Detail Sheet 1:Detail Sheet 7'!P11)+SUM('Detail Sheet 1:Detail Sheet 7'!P42)+SUM('Detail Sheet 1:Detail Sheet 7'!P73)+SUM('Detail Sheet 1:Detail Sheet 7'!P104)</f>
        <v>0</v>
      </c>
      <c r="AC6">
        <f>SUM('Detail Sheet 1:Detail Sheet 7'!V11)+SUM('Detail Sheet 1:Detail Sheet 7'!V42)+SUM('Detail Sheet 1:Detail Sheet 7'!V73)+SUM('Detail Sheet 1:Detail Sheet 7'!V104)</f>
        <v>0</v>
      </c>
      <c r="AD6">
        <f>SUM('Detail Sheet 1:Detail Sheet 7'!AB11)+SUM('Detail Sheet 1:Detail Sheet 7'!AB42)+SUM('Detail Sheet 1:Detail Sheet 7'!AB73)+SUM('Detail Sheet 1:Detail Sheet 7'!AB104)</f>
        <v>0</v>
      </c>
      <c r="AE6">
        <f>SUM('Detail Sheet 1:Detail Sheet 7'!AH11)+SUM('Detail Sheet 1:Detail Sheet 7'!AH42)+SUM('Detail Sheet 1:Detail Sheet 7'!AH73)+SUM('Detail Sheet 1:Detail Sheet 7'!AH104)</f>
        <v>0</v>
      </c>
      <c r="AF6">
        <f>SUM('Detail Sheet 1:Detail Sheet 7'!AN11)+SUM('Detail Sheet 1:Detail Sheet 7'!AN42)+SUM('Detail Sheet 1:Detail Sheet 7'!AN73)+SUM('Detail Sheet 1:Detail Sheet 7'!AN104)</f>
        <v>0</v>
      </c>
    </row>
    <row r="7" spans="1:32" x14ac:dyDescent="0.3">
      <c r="A7" t="str">
        <f>'Detail Sheet 1'!A$67</f>
        <v>13.6.9.1.2.2</v>
      </c>
      <c r="B7" t="str">
        <f>'Detail Sheet 1'!B$67</f>
        <v>Selene Guide 2</v>
      </c>
      <c r="C7" s="45">
        <f>'Detail Sheet 1'!E$96/1000</f>
        <v>376.78536000000003</v>
      </c>
      <c r="D7" s="45">
        <f>'Detail Sheet 1'!K$96/1000</f>
        <v>1431.4954128440368</v>
      </c>
      <c r="E7" s="45">
        <f t="shared" si="1"/>
        <v>1808.2807728440368</v>
      </c>
      <c r="F7" s="45"/>
      <c r="G7" s="45"/>
      <c r="H7" s="45"/>
      <c r="J7" s="62">
        <f>SUM('Detail Sheet 1'!$P$71:$P$91)/8.4</f>
        <v>20</v>
      </c>
      <c r="K7" s="62">
        <f>SUM('Detail Sheet 1'!$V$71:$V$91)/8.4</f>
        <v>130</v>
      </c>
      <c r="L7" s="62">
        <f>SUM('Detail Sheet 1'!$AB$71:$AB$91)/8.4</f>
        <v>70</v>
      </c>
      <c r="M7" s="62">
        <f>SUM('Detail Sheet 1'!$AH$71:$AH$91)/8.4</f>
        <v>210</v>
      </c>
      <c r="N7" s="62">
        <f>SUM('Detail Sheet 1'!$AN$71:$AN$91)/8.4</f>
        <v>100</v>
      </c>
      <c r="AA7" s="2" t="s">
        <v>18</v>
      </c>
      <c r="AB7">
        <f>SUM('Detail Sheet 1:Detail Sheet 7'!P12)+SUM('Detail Sheet 1:Detail Sheet 7'!P43)+SUM('Detail Sheet 1:Detail Sheet 7'!P74)+SUM('Detail Sheet 1:Detail Sheet 7'!P105)</f>
        <v>0</v>
      </c>
      <c r="AC7">
        <f>SUM('Detail Sheet 1:Detail Sheet 7'!V12)+SUM('Detail Sheet 1:Detail Sheet 7'!V43)+SUM('Detail Sheet 1:Detail Sheet 7'!V74)+SUM('Detail Sheet 1:Detail Sheet 7'!V105)</f>
        <v>0</v>
      </c>
      <c r="AD7">
        <f>SUM('Detail Sheet 1:Detail Sheet 7'!AB12)+SUM('Detail Sheet 1:Detail Sheet 7'!AB43)+SUM('Detail Sheet 1:Detail Sheet 7'!AB74)+SUM('Detail Sheet 1:Detail Sheet 7'!AB105)</f>
        <v>0</v>
      </c>
      <c r="AE7">
        <f>SUM('Detail Sheet 1:Detail Sheet 7'!AH12)+SUM('Detail Sheet 1:Detail Sheet 7'!AH43)+SUM('Detail Sheet 1:Detail Sheet 7'!AH74)+SUM('Detail Sheet 1:Detail Sheet 7'!AH105)</f>
        <v>0</v>
      </c>
      <c r="AF7">
        <f>SUM('Detail Sheet 1:Detail Sheet 7'!AN12)+SUM('Detail Sheet 1:Detail Sheet 7'!AN43)+SUM('Detail Sheet 1:Detail Sheet 7'!AN74)+SUM('Detail Sheet 1:Detail Sheet 7'!AN105)</f>
        <v>0</v>
      </c>
    </row>
    <row r="8" spans="1:32" x14ac:dyDescent="0.3">
      <c r="C8" s="45"/>
      <c r="D8" s="45"/>
      <c r="E8" s="45"/>
      <c r="F8" s="45"/>
      <c r="G8" s="45"/>
      <c r="H8" s="45"/>
      <c r="J8" s="62"/>
      <c r="K8" s="62"/>
      <c r="L8" s="62"/>
      <c r="M8" s="62"/>
      <c r="N8" s="62"/>
      <c r="AA8" s="2" t="s">
        <v>19</v>
      </c>
      <c r="AB8">
        <f>SUM('Detail Sheet 1:Detail Sheet 7'!P13)+SUM('Detail Sheet 1:Detail Sheet 7'!P44)+SUM('Detail Sheet 1:Detail Sheet 7'!P75)+SUM('Detail Sheet 1:Detail Sheet 7'!P106)</f>
        <v>0</v>
      </c>
      <c r="AC8">
        <f>SUM('Detail Sheet 1:Detail Sheet 7'!V13)+SUM('Detail Sheet 1:Detail Sheet 7'!V44)+SUM('Detail Sheet 1:Detail Sheet 7'!V75)+SUM('Detail Sheet 1:Detail Sheet 7'!V106)</f>
        <v>0</v>
      </c>
      <c r="AD8">
        <f>SUM('Detail Sheet 1:Detail Sheet 7'!AB13)+SUM('Detail Sheet 1:Detail Sheet 7'!AB44)+SUM('Detail Sheet 1:Detail Sheet 7'!AB75)+SUM('Detail Sheet 1:Detail Sheet 7'!AB106)</f>
        <v>0</v>
      </c>
      <c r="AE8">
        <f>SUM('Detail Sheet 1:Detail Sheet 7'!AH13)+SUM('Detail Sheet 1:Detail Sheet 7'!AH44)+SUM('Detail Sheet 1:Detail Sheet 7'!AH75)+SUM('Detail Sheet 1:Detail Sheet 7'!AH106)</f>
        <v>0</v>
      </c>
      <c r="AF8">
        <f>SUM('Detail Sheet 1:Detail Sheet 7'!AN13)+SUM('Detail Sheet 1:Detail Sheet 7'!AN44)+SUM('Detail Sheet 1:Detail Sheet 7'!AN75)+SUM('Detail Sheet 1:Detail Sheet 7'!AN106)</f>
        <v>0</v>
      </c>
    </row>
    <row r="9" spans="1:32" x14ac:dyDescent="0.3">
      <c r="A9" t="str">
        <f>'Detail Sheet 2'!A5</f>
        <v>13.6.9.1.3</v>
      </c>
      <c r="B9" t="str">
        <f>'Detail Sheet 2'!B5</f>
        <v>Chopper System</v>
      </c>
      <c r="C9" s="45">
        <f>'Detail Sheet 2'!E$34/1000</f>
        <v>69.682199999999995</v>
      </c>
      <c r="D9" s="45">
        <f>'Detail Sheet 2'!K$34/1000</f>
        <v>125</v>
      </c>
      <c r="E9" s="45">
        <f t="shared" si="1"/>
        <v>194.68219999999999</v>
      </c>
      <c r="F9" s="45"/>
      <c r="G9" s="45"/>
      <c r="H9" s="45"/>
      <c r="J9" s="62">
        <f>SUM('Detail Sheet 2'!$P$9:$P$29)/8.4</f>
        <v>10</v>
      </c>
      <c r="K9" s="62">
        <f>SUM('Detail Sheet 2'!$V$9:$V$29)/8.4</f>
        <v>15</v>
      </c>
      <c r="L9" s="62">
        <f>SUM('Detail Sheet 2'!$AB$9:$AB$29)/8.4</f>
        <v>15</v>
      </c>
      <c r="M9" s="62">
        <f>SUM('Detail Sheet 2'!$AH$9:$AH$29)/8.4</f>
        <v>35</v>
      </c>
      <c r="N9" s="62">
        <f>SUM('Detail Sheet 2'!$AN$9:$AN$29)/8.4</f>
        <v>25</v>
      </c>
      <c r="AA9" s="2" t="s">
        <v>20</v>
      </c>
      <c r="AB9">
        <f>SUM('Detail Sheet 1:Detail Sheet 7'!P14)+SUM('Detail Sheet 1:Detail Sheet 7'!P45)+SUM('Detail Sheet 1:Detail Sheet 7'!P76)+SUM('Detail Sheet 1:Detail Sheet 7'!P107)</f>
        <v>0</v>
      </c>
      <c r="AC9">
        <f>SUM('Detail Sheet 1:Detail Sheet 7'!V14)+SUM('Detail Sheet 1:Detail Sheet 7'!V45)+SUM('Detail Sheet 1:Detail Sheet 7'!V76)+SUM('Detail Sheet 1:Detail Sheet 7'!V107)</f>
        <v>0</v>
      </c>
      <c r="AD9">
        <f>SUM('Detail Sheet 1:Detail Sheet 7'!AB14)+SUM('Detail Sheet 1:Detail Sheet 7'!AB45)+SUM('Detail Sheet 1:Detail Sheet 7'!AB76)+SUM('Detail Sheet 1:Detail Sheet 7'!AB107)</f>
        <v>0</v>
      </c>
      <c r="AE9">
        <f>SUM('Detail Sheet 1:Detail Sheet 7'!AH14)+SUM('Detail Sheet 1:Detail Sheet 7'!AH45)+SUM('Detail Sheet 1:Detail Sheet 7'!AH76)+SUM('Detail Sheet 1:Detail Sheet 7'!AH107)</f>
        <v>0</v>
      </c>
      <c r="AF9">
        <f>SUM('Detail Sheet 1:Detail Sheet 7'!AN14)+SUM('Detail Sheet 1:Detail Sheet 7'!AN45)+SUM('Detail Sheet 1:Detail Sheet 7'!AN76)+SUM('Detail Sheet 1:Detail Sheet 7'!AN107)</f>
        <v>0</v>
      </c>
    </row>
    <row r="10" spans="1:32" s="55" customFormat="1" x14ac:dyDescent="0.3">
      <c r="A10" s="55" t="s">
        <v>173</v>
      </c>
      <c r="B10" s="55" t="s">
        <v>174</v>
      </c>
      <c r="C10" s="56"/>
      <c r="D10" s="56"/>
      <c r="E10" s="56"/>
      <c r="F10" s="56">
        <f>C11+C12</f>
        <v>171.24324000000001</v>
      </c>
      <c r="G10" s="56">
        <f t="shared" ref="G10:H10" si="3">D11+D12</f>
        <v>170</v>
      </c>
      <c r="H10" s="56">
        <f t="shared" si="3"/>
        <v>341.24324000000001</v>
      </c>
      <c r="J10" s="62"/>
      <c r="K10" s="62"/>
      <c r="L10" s="62"/>
      <c r="M10" s="62"/>
      <c r="N10" s="62"/>
      <c r="AA10" s="2" t="s">
        <v>21</v>
      </c>
      <c r="AB10">
        <f>SUM('Detail Sheet 1:Detail Sheet 7'!P15)+SUM('Detail Sheet 1:Detail Sheet 7'!P46)+SUM('Detail Sheet 1:Detail Sheet 7'!P77)+SUM('Detail Sheet 1:Detail Sheet 7'!P108)</f>
        <v>0</v>
      </c>
      <c r="AC10">
        <f>SUM('Detail Sheet 1:Detail Sheet 7'!V15)+SUM('Detail Sheet 1:Detail Sheet 7'!V46)+SUM('Detail Sheet 1:Detail Sheet 7'!V77)+SUM('Detail Sheet 1:Detail Sheet 7'!V108)</f>
        <v>0</v>
      </c>
      <c r="AD10">
        <f>SUM('Detail Sheet 1:Detail Sheet 7'!AB15)+SUM('Detail Sheet 1:Detail Sheet 7'!AB46)+SUM('Detail Sheet 1:Detail Sheet 7'!AB77)+SUM('Detail Sheet 1:Detail Sheet 7'!AB108)</f>
        <v>0</v>
      </c>
      <c r="AE10">
        <f>SUM('Detail Sheet 1:Detail Sheet 7'!AH15)+SUM('Detail Sheet 1:Detail Sheet 7'!AH46)+SUM('Detail Sheet 1:Detail Sheet 7'!AH77)+SUM('Detail Sheet 1:Detail Sheet 7'!AH108)</f>
        <v>0</v>
      </c>
      <c r="AF10">
        <f>SUM('Detail Sheet 1:Detail Sheet 7'!AN15)+SUM('Detail Sheet 1:Detail Sheet 7'!AN46)+SUM('Detail Sheet 1:Detail Sheet 7'!AN77)+SUM('Detail Sheet 1:Detail Sheet 7'!AN108)</f>
        <v>0</v>
      </c>
    </row>
    <row r="11" spans="1:32" x14ac:dyDescent="0.3">
      <c r="A11" t="str">
        <f>'Detail Sheet 2'!A36</f>
        <v>13.6.9.1.4.3.1</v>
      </c>
      <c r="B11" t="str">
        <f>'Detail Sheet 2'!B36</f>
        <v>Virtual Source</v>
      </c>
      <c r="C11" s="45">
        <f>'Detail Sheet 2'!E$65/1000</f>
        <v>103.34352000000001</v>
      </c>
      <c r="D11" s="45">
        <f>'Detail Sheet 2'!K$65/1000</f>
        <v>105</v>
      </c>
      <c r="E11" s="45">
        <f t="shared" si="1"/>
        <v>208.34352000000001</v>
      </c>
      <c r="F11" s="45"/>
      <c r="G11" s="45"/>
      <c r="H11" s="45"/>
      <c r="J11" s="62">
        <f>SUM('Detail Sheet 2'!$P$40:$P$60)/8.4</f>
        <v>10</v>
      </c>
      <c r="K11" s="62">
        <f>SUM('Detail Sheet 2'!$V$40:$V$60)/8.4</f>
        <v>60</v>
      </c>
      <c r="L11" s="62">
        <f>SUM('Detail Sheet 2'!$AB$40:$AB$60)/8.4</f>
        <v>15</v>
      </c>
      <c r="M11" s="62">
        <f>SUM('Detail Sheet 2'!$AH$40:$AH$60)/8.4</f>
        <v>45</v>
      </c>
      <c r="N11" s="62">
        <f>SUM('Detail Sheet 2'!$AN$40:$AN$60)/8.4</f>
        <v>20</v>
      </c>
      <c r="AA11" s="2" t="s">
        <v>22</v>
      </c>
      <c r="AB11">
        <f>SUM('Detail Sheet 1:Detail Sheet 7'!P16)+SUM('Detail Sheet 1:Detail Sheet 7'!P47)+SUM('Detail Sheet 1:Detail Sheet 7'!P78)+SUM('Detail Sheet 1:Detail Sheet 7'!P109)</f>
        <v>0</v>
      </c>
      <c r="AC11">
        <f>SUM('Detail Sheet 1:Detail Sheet 7'!V16)+SUM('Detail Sheet 1:Detail Sheet 7'!V47)+SUM('Detail Sheet 1:Detail Sheet 7'!V78)+SUM('Detail Sheet 1:Detail Sheet 7'!V109)</f>
        <v>0</v>
      </c>
      <c r="AD11">
        <f>SUM('Detail Sheet 1:Detail Sheet 7'!AB16)+SUM('Detail Sheet 1:Detail Sheet 7'!AB47)+SUM('Detail Sheet 1:Detail Sheet 7'!AB78)+SUM('Detail Sheet 1:Detail Sheet 7'!AB109)</f>
        <v>84</v>
      </c>
      <c r="AE11">
        <f>SUM('Detail Sheet 1:Detail Sheet 7'!AH16)+SUM('Detail Sheet 1:Detail Sheet 7'!AH47)+SUM('Detail Sheet 1:Detail Sheet 7'!AH78)+SUM('Detail Sheet 1:Detail Sheet 7'!AH109)</f>
        <v>1334</v>
      </c>
      <c r="AF11">
        <f>SUM('Detail Sheet 1:Detail Sheet 7'!AN16)+SUM('Detail Sheet 1:Detail Sheet 7'!AN47)+SUM('Detail Sheet 1:Detail Sheet 7'!AN78)+SUM('Detail Sheet 1:Detail Sheet 7'!AN109)</f>
        <v>568</v>
      </c>
    </row>
    <row r="12" spans="1:32" x14ac:dyDescent="0.3">
      <c r="A12" t="str">
        <f>'Detail Sheet 2'!A67</f>
        <v>13.6.9.1.4.3.2</v>
      </c>
      <c r="B12" t="str">
        <f>'Detail Sheet 2'!B67</f>
        <v>In-Cave Slit Assembly</v>
      </c>
      <c r="C12" s="45">
        <f>'Detail Sheet 2'!E$96/1000</f>
        <v>67.899720000000002</v>
      </c>
      <c r="D12" s="45">
        <f>'Detail Sheet 2'!K$96/1000</f>
        <v>65</v>
      </c>
      <c r="E12" s="45">
        <f t="shared" si="1"/>
        <v>132.89972</v>
      </c>
      <c r="F12" s="45"/>
      <c r="G12" s="45"/>
      <c r="H12" s="45"/>
      <c r="J12" s="62">
        <f>SUM('Detail Sheet 2'!$P$71:$P$91)/8.4</f>
        <v>10</v>
      </c>
      <c r="K12" s="62">
        <f>SUM('Detail Sheet 2'!$V$71:$V$91)/8.4</f>
        <v>25</v>
      </c>
      <c r="L12" s="62">
        <f>SUM('Detail Sheet 2'!$AB$71:$AB$91)/8.4</f>
        <v>30</v>
      </c>
      <c r="M12" s="62">
        <f>SUM('Detail Sheet 2'!$AH$71:$AH$91)/8.4</f>
        <v>15</v>
      </c>
      <c r="N12" s="62">
        <f>SUM('Detail Sheet 2'!$AN$71:$AN$91)/8.4</f>
        <v>15</v>
      </c>
      <c r="AA12" s="2" t="s">
        <v>23</v>
      </c>
      <c r="AB12">
        <f>SUM('Detail Sheet 1:Detail Sheet 7'!P17)+SUM('Detail Sheet 1:Detail Sheet 7'!P48)+SUM('Detail Sheet 1:Detail Sheet 7'!P79)+SUM('Detail Sheet 1:Detail Sheet 7'!P110)</f>
        <v>0</v>
      </c>
      <c r="AC12">
        <f>SUM('Detail Sheet 1:Detail Sheet 7'!V17)+SUM('Detail Sheet 1:Detail Sheet 7'!V48)+SUM('Detail Sheet 1:Detail Sheet 7'!V79)+SUM('Detail Sheet 1:Detail Sheet 7'!V110)</f>
        <v>0</v>
      </c>
      <c r="AD12">
        <f>SUM('Detail Sheet 1:Detail Sheet 7'!AB17)+SUM('Detail Sheet 1:Detail Sheet 7'!AB48)+SUM('Detail Sheet 1:Detail Sheet 7'!AB79)+SUM('Detail Sheet 1:Detail Sheet 7'!AB110)</f>
        <v>0</v>
      </c>
      <c r="AE12">
        <f>SUM('Detail Sheet 1:Detail Sheet 7'!AH17)+SUM('Detail Sheet 1:Detail Sheet 7'!AH48)+SUM('Detail Sheet 1:Detail Sheet 7'!AH79)+SUM('Detail Sheet 1:Detail Sheet 7'!AH110)</f>
        <v>0</v>
      </c>
      <c r="AF12">
        <f>SUM('Detail Sheet 1:Detail Sheet 7'!AN17)+SUM('Detail Sheet 1:Detail Sheet 7'!AN48)+SUM('Detail Sheet 1:Detail Sheet 7'!AN79)+SUM('Detail Sheet 1:Detail Sheet 7'!AN110)</f>
        <v>0</v>
      </c>
    </row>
    <row r="13" spans="1:32" x14ac:dyDescent="0.3">
      <c r="C13" s="45"/>
      <c r="D13" s="45"/>
      <c r="E13" s="45"/>
      <c r="F13" s="45"/>
      <c r="G13" s="45"/>
      <c r="H13" s="45"/>
      <c r="J13" s="62"/>
      <c r="K13" s="62"/>
      <c r="L13" s="62"/>
      <c r="M13" s="62"/>
      <c r="N13" s="62"/>
      <c r="AA13" s="2" t="s">
        <v>24</v>
      </c>
      <c r="AB13">
        <f>SUM('Detail Sheet 1:Detail Sheet 7'!P18)+SUM('Detail Sheet 1:Detail Sheet 7'!P49)+SUM('Detail Sheet 1:Detail Sheet 7'!P80)+SUM('Detail Sheet 1:Detail Sheet 7'!P111)</f>
        <v>0</v>
      </c>
      <c r="AC13">
        <f>SUM('Detail Sheet 1:Detail Sheet 7'!V18)+SUM('Detail Sheet 1:Detail Sheet 7'!V49)+SUM('Detail Sheet 1:Detail Sheet 7'!V80)+SUM('Detail Sheet 1:Detail Sheet 7'!V111)</f>
        <v>0</v>
      </c>
      <c r="AD13">
        <f>SUM('Detail Sheet 1:Detail Sheet 7'!AB18)+SUM('Detail Sheet 1:Detail Sheet 7'!AB49)+SUM('Detail Sheet 1:Detail Sheet 7'!AB80)+SUM('Detail Sheet 1:Detail Sheet 7'!AB111)</f>
        <v>168</v>
      </c>
      <c r="AE13">
        <f>SUM('Detail Sheet 1:Detail Sheet 7'!AH18)+SUM('Detail Sheet 1:Detail Sheet 7'!AH49)+SUM('Detail Sheet 1:Detail Sheet 7'!AH80)+SUM('Detail Sheet 1:Detail Sheet 7'!AH111)</f>
        <v>1249</v>
      </c>
      <c r="AF13">
        <f>SUM('Detail Sheet 1:Detail Sheet 7'!AN18)+SUM('Detail Sheet 1:Detail Sheet 7'!AN49)+SUM('Detail Sheet 1:Detail Sheet 7'!AN80)+SUM('Detail Sheet 1:Detail Sheet 7'!AN111)</f>
        <v>932</v>
      </c>
    </row>
    <row r="14" spans="1:32" s="55" customFormat="1" x14ac:dyDescent="0.3">
      <c r="A14" s="55" t="s">
        <v>175</v>
      </c>
      <c r="B14" s="55" t="s">
        <v>176</v>
      </c>
      <c r="C14" s="56"/>
      <c r="D14" s="56"/>
      <c r="E14" s="56"/>
      <c r="F14" s="56">
        <f>C15+C16+C17</f>
        <v>223.62740000000002</v>
      </c>
      <c r="G14" s="56">
        <f t="shared" ref="G14:H14" si="4">D15+D16+D17</f>
        <v>354.8</v>
      </c>
      <c r="H14" s="56">
        <f t="shared" si="4"/>
        <v>578.42740000000003</v>
      </c>
      <c r="J14" s="62"/>
      <c r="K14" s="62"/>
      <c r="L14" s="62"/>
      <c r="M14" s="62"/>
      <c r="N14" s="62"/>
      <c r="AA14" s="2" t="s">
        <v>25</v>
      </c>
      <c r="AB14">
        <f>SUM('Detail Sheet 1:Detail Sheet 7'!P19)+SUM('Detail Sheet 1:Detail Sheet 7'!P50)+SUM('Detail Sheet 1:Detail Sheet 7'!P81)+SUM('Detail Sheet 1:Detail Sheet 7'!P112)</f>
        <v>0</v>
      </c>
      <c r="AC14">
        <f>SUM('Detail Sheet 1:Detail Sheet 7'!V19)+SUM('Detail Sheet 1:Detail Sheet 7'!V50)+SUM('Detail Sheet 1:Detail Sheet 7'!V81)+SUM('Detail Sheet 1:Detail Sheet 7'!V112)</f>
        <v>0</v>
      </c>
      <c r="AD14">
        <f>SUM('Detail Sheet 1:Detail Sheet 7'!AB19)+SUM('Detail Sheet 1:Detail Sheet 7'!AB50)+SUM('Detail Sheet 1:Detail Sheet 7'!AB81)+SUM('Detail Sheet 1:Detail Sheet 7'!AB112)</f>
        <v>504</v>
      </c>
      <c r="AE14">
        <f>SUM('Detail Sheet 1:Detail Sheet 7'!AH19)+SUM('Detail Sheet 1:Detail Sheet 7'!AH50)+SUM('Detail Sheet 1:Detail Sheet 7'!AH81)+SUM('Detail Sheet 1:Detail Sheet 7'!AH112)</f>
        <v>0</v>
      </c>
      <c r="AF14">
        <f>SUM('Detail Sheet 1:Detail Sheet 7'!AN19)+SUM('Detail Sheet 1:Detail Sheet 7'!AN50)+SUM('Detail Sheet 1:Detail Sheet 7'!AN81)+SUM('Detail Sheet 1:Detail Sheet 7'!AN112)</f>
        <v>0</v>
      </c>
    </row>
    <row r="15" spans="1:32" x14ac:dyDescent="0.3">
      <c r="A15" t="str">
        <f>'Detail Sheet 3'!A5</f>
        <v>13.6.9.1.5.3</v>
      </c>
      <c r="B15" t="str">
        <f>'Detail Sheet 3'!B5</f>
        <v>Neutron Polarization System</v>
      </c>
      <c r="C15" s="45">
        <f>'Detail Sheet 3'!E$34/1000</f>
        <v>82.774860000000004</v>
      </c>
      <c r="D15" s="45">
        <f>'Detail Sheet 3'!K$34/1000</f>
        <v>229</v>
      </c>
      <c r="E15" s="45">
        <f t="shared" si="1"/>
        <v>311.77485999999999</v>
      </c>
      <c r="F15" s="45"/>
      <c r="G15" s="45"/>
      <c r="H15" s="45"/>
      <c r="J15" s="62">
        <f>SUM('Detail Sheet 3'!$P$9:$P$29)/8.4</f>
        <v>10</v>
      </c>
      <c r="K15" s="62">
        <f>SUM('Detail Sheet 3'!$V$9:$V$29)/8.4</f>
        <v>30</v>
      </c>
      <c r="L15" s="62">
        <f>SUM('Detail Sheet 3'!$AB$9:$AB$29)/8.4</f>
        <v>40</v>
      </c>
      <c r="M15" s="62">
        <f>SUM('Detail Sheet 3'!$AH$9:$AH$29)/8.4</f>
        <v>15</v>
      </c>
      <c r="N15" s="62">
        <f>SUM('Detail Sheet 3'!$AN$9:$AN$29)/8.4</f>
        <v>20</v>
      </c>
      <c r="AA15" s="2" t="s">
        <v>26</v>
      </c>
      <c r="AB15">
        <f>SUM('Detail Sheet 1:Detail Sheet 7'!P20)+SUM('Detail Sheet 1:Detail Sheet 7'!P51)+SUM('Detail Sheet 1:Detail Sheet 7'!P82)+SUM('Detail Sheet 1:Detail Sheet 7'!P113)</f>
        <v>0</v>
      </c>
      <c r="AC15">
        <f>SUM('Detail Sheet 1:Detail Sheet 7'!V20)+SUM('Detail Sheet 1:Detail Sheet 7'!V51)+SUM('Detail Sheet 1:Detail Sheet 7'!V82)+SUM('Detail Sheet 1:Detail Sheet 7'!V113)</f>
        <v>0</v>
      </c>
      <c r="AD15">
        <f>SUM('Detail Sheet 1:Detail Sheet 7'!AB20)+SUM('Detail Sheet 1:Detail Sheet 7'!AB51)+SUM('Detail Sheet 1:Detail Sheet 7'!AB82)+SUM('Detail Sheet 1:Detail Sheet 7'!AB113)</f>
        <v>3318</v>
      </c>
      <c r="AE15">
        <f>SUM('Detail Sheet 1:Detail Sheet 7'!AH20)+SUM('Detail Sheet 1:Detail Sheet 7'!AH51)+SUM('Detail Sheet 1:Detail Sheet 7'!AH82)+SUM('Detail Sheet 1:Detail Sheet 7'!AH113)</f>
        <v>1418</v>
      </c>
      <c r="AF15">
        <f>SUM('Detail Sheet 1:Detail Sheet 7'!AN20)+SUM('Detail Sheet 1:Detail Sheet 7'!AN51)+SUM('Detail Sheet 1:Detail Sheet 7'!AN82)+SUM('Detail Sheet 1:Detail Sheet 7'!AN113)</f>
        <v>210</v>
      </c>
    </row>
    <row r="16" spans="1:32" x14ac:dyDescent="0.3">
      <c r="A16" t="str">
        <f>'Detail Sheet 3'!A36</f>
        <v>13.6.9.1.5.2</v>
      </c>
      <c r="B16" t="str">
        <f>'Detail Sheet 3'!B36</f>
        <v>Frame Overlap Mirrors</v>
      </c>
      <c r="C16" s="45">
        <f>'Detail Sheet 3'!E$65/1000</f>
        <v>42.717940000000013</v>
      </c>
      <c r="D16" s="45">
        <f>'Detail Sheet 3'!K$65/1000</f>
        <v>65.8</v>
      </c>
      <c r="E16" s="45">
        <f t="shared" si="1"/>
        <v>108.51794000000001</v>
      </c>
      <c r="F16" s="45"/>
      <c r="G16" s="45"/>
      <c r="H16" s="45"/>
      <c r="J16" s="62">
        <f>SUM('Detail Sheet 3'!$P$40:$P$60)/8.4</f>
        <v>10</v>
      </c>
      <c r="K16" s="62">
        <f>SUM('Detail Sheet 3'!$V$40:$V$60)/8.4</f>
        <v>15</v>
      </c>
      <c r="L16" s="62">
        <f>SUM('Detail Sheet 3'!$AB$40:$AB$60)/8.4</f>
        <v>17.857142857142858</v>
      </c>
      <c r="M16" s="62">
        <f>SUM('Detail Sheet 3'!$AH$40:$AH$60)/8.4</f>
        <v>12.619047619047619</v>
      </c>
      <c r="N16" s="62">
        <f>SUM('Detail Sheet 3'!$AN$40:$AN$60)/8.4</f>
        <v>1.9047619047619047</v>
      </c>
      <c r="AA16" s="2" t="s">
        <v>27</v>
      </c>
      <c r="AB16">
        <f>SUM('Detail Sheet 1:Detail Sheet 7'!P21)+SUM('Detail Sheet 1:Detail Sheet 7'!P52)+SUM('Detail Sheet 1:Detail Sheet 7'!P83)+SUM('Detail Sheet 1:Detail Sheet 7'!P114)</f>
        <v>0</v>
      </c>
      <c r="AC16">
        <f>SUM('Detail Sheet 1:Detail Sheet 7'!V21)+SUM('Detail Sheet 1:Detail Sheet 7'!V52)+SUM('Detail Sheet 1:Detail Sheet 7'!V83)+SUM('Detail Sheet 1:Detail Sheet 7'!V114)</f>
        <v>0</v>
      </c>
      <c r="AD16">
        <f>SUM('Detail Sheet 1:Detail Sheet 7'!AB21)+SUM('Detail Sheet 1:Detail Sheet 7'!AB52)+SUM('Detail Sheet 1:Detail Sheet 7'!AB83)+SUM('Detail Sheet 1:Detail Sheet 7'!AB114)</f>
        <v>0</v>
      </c>
      <c r="AE16">
        <f>SUM('Detail Sheet 1:Detail Sheet 7'!AH21)+SUM('Detail Sheet 1:Detail Sheet 7'!AH52)+SUM('Detail Sheet 1:Detail Sheet 7'!AH83)+SUM('Detail Sheet 1:Detail Sheet 7'!AH114)</f>
        <v>0</v>
      </c>
      <c r="AF16">
        <f>SUM('Detail Sheet 1:Detail Sheet 7'!AN21)+SUM('Detail Sheet 1:Detail Sheet 7'!AN52)+SUM('Detail Sheet 1:Detail Sheet 7'!AN83)+SUM('Detail Sheet 1:Detail Sheet 7'!AN114)</f>
        <v>0</v>
      </c>
    </row>
    <row r="17" spans="1:32" x14ac:dyDescent="0.3">
      <c r="A17" t="str">
        <f>'Detail Sheet 3'!A67</f>
        <v>13.6.9.1.5.4</v>
      </c>
      <c r="B17" t="str">
        <f>'Detail Sheet 3'!B67</f>
        <v>Neutron Spin Flippers</v>
      </c>
      <c r="C17" s="45">
        <f>'Detail Sheet 3'!E$96/1000</f>
        <v>98.134600000000006</v>
      </c>
      <c r="D17" s="45">
        <f>'Detail Sheet 3'!K$96/1000</f>
        <v>60</v>
      </c>
      <c r="E17" s="45">
        <f t="shared" si="1"/>
        <v>158.13460000000001</v>
      </c>
      <c r="F17" s="45"/>
      <c r="G17" s="45"/>
      <c r="H17" s="45"/>
      <c r="J17" s="62">
        <f>SUM('Detail Sheet 3'!$P$71:$P$91)/8.4</f>
        <v>10</v>
      </c>
      <c r="K17" s="62">
        <f>SUM('Detail Sheet 3'!$V$71:$V$91)/8.4</f>
        <v>55</v>
      </c>
      <c r="L17" s="62">
        <f>SUM('Detail Sheet 3'!$AB$71:$AB$91)/8.4</f>
        <v>30</v>
      </c>
      <c r="M17" s="62">
        <f>SUM('Detail Sheet 3'!$AH$71:$AH$91)/8.4</f>
        <v>6.9047619047619042</v>
      </c>
      <c r="N17" s="62">
        <f>SUM('Detail Sheet 3'!$AN$71:$AN$91)/8.4</f>
        <v>25.952380952380953</v>
      </c>
      <c r="AA17" s="2" t="s">
        <v>155</v>
      </c>
      <c r="AB17">
        <f>SUM('Detail Sheet 1:Detail Sheet 7'!P22)+SUM('Detail Sheet 1:Detail Sheet 7'!P53)+SUM('Detail Sheet 1:Detail Sheet 7'!P84)+SUM('Detail Sheet 1:Detail Sheet 7'!P115)</f>
        <v>0</v>
      </c>
      <c r="AC17">
        <f>SUM('Detail Sheet 1:Detail Sheet 7'!V22)+SUM('Detail Sheet 1:Detail Sheet 7'!V53)+SUM('Detail Sheet 1:Detail Sheet 7'!V84)+SUM('Detail Sheet 1:Detail Sheet 7'!V115)</f>
        <v>0</v>
      </c>
      <c r="AD17">
        <f>SUM('Detail Sheet 1:Detail Sheet 7'!AB22)+SUM('Detail Sheet 1:Detail Sheet 7'!AB53)+SUM('Detail Sheet 1:Detail Sheet 7'!AB84)+SUM('Detail Sheet 1:Detail Sheet 7'!AB115)</f>
        <v>0</v>
      </c>
      <c r="AE17">
        <f>SUM('Detail Sheet 1:Detail Sheet 7'!AH22)+SUM('Detail Sheet 1:Detail Sheet 7'!AH53)+SUM('Detail Sheet 1:Detail Sheet 7'!AH84)+SUM('Detail Sheet 1:Detail Sheet 7'!AH115)</f>
        <v>0</v>
      </c>
      <c r="AF17">
        <f>SUM('Detail Sheet 1:Detail Sheet 7'!AN22)+SUM('Detail Sheet 1:Detail Sheet 7'!AN53)+SUM('Detail Sheet 1:Detail Sheet 7'!AN84)+SUM('Detail Sheet 1:Detail Sheet 7'!AN115)</f>
        <v>0</v>
      </c>
    </row>
    <row r="18" spans="1:32" x14ac:dyDescent="0.3">
      <c r="C18" s="45"/>
      <c r="D18" s="45"/>
      <c r="E18" s="45"/>
      <c r="F18" s="45"/>
      <c r="G18" s="45"/>
      <c r="H18" s="45"/>
      <c r="J18" s="62"/>
      <c r="K18" s="62"/>
      <c r="L18" s="62"/>
      <c r="M18" s="62"/>
      <c r="N18" s="62"/>
      <c r="AA18" s="2" t="s">
        <v>191</v>
      </c>
      <c r="AB18">
        <f>SUM('Detail Sheet 1:Detail Sheet 7'!P23)+SUM('Detail Sheet 1:Detail Sheet 7'!P54)+SUM('Detail Sheet 1:Detail Sheet 7'!P85)+SUM('Detail Sheet 1:Detail Sheet 7'!P116)</f>
        <v>0</v>
      </c>
      <c r="AC18">
        <f>SUM('Detail Sheet 1:Detail Sheet 7'!V23)+SUM('Detail Sheet 1:Detail Sheet 7'!V54)+SUM('Detail Sheet 1:Detail Sheet 7'!V85)+SUM('Detail Sheet 1:Detail Sheet 7'!V116)</f>
        <v>252</v>
      </c>
      <c r="AD18">
        <f>SUM('Detail Sheet 1:Detail Sheet 7'!AB23)+SUM('Detail Sheet 1:Detail Sheet 7'!AB54)+SUM('Detail Sheet 1:Detail Sheet 7'!AB85)+SUM('Detail Sheet 1:Detail Sheet 7'!AB116)</f>
        <v>0</v>
      </c>
      <c r="AE18">
        <f>SUM('Detail Sheet 1:Detail Sheet 7'!AH23)+SUM('Detail Sheet 1:Detail Sheet 7'!AH54)+SUM('Detail Sheet 1:Detail Sheet 7'!AH85)+SUM('Detail Sheet 1:Detail Sheet 7'!AH116)</f>
        <v>0</v>
      </c>
      <c r="AF18">
        <f>SUM('Detail Sheet 1:Detail Sheet 7'!AN23)+SUM('Detail Sheet 1:Detail Sheet 7'!AN54)+SUM('Detail Sheet 1:Detail Sheet 7'!AN85)+SUM('Detail Sheet 1:Detail Sheet 7'!AN116)</f>
        <v>0</v>
      </c>
    </row>
    <row r="19" spans="1:32" s="55" customFormat="1" x14ac:dyDescent="0.3">
      <c r="A19" s="55" t="s">
        <v>177</v>
      </c>
      <c r="B19" s="55" t="s">
        <v>178</v>
      </c>
      <c r="C19" s="56"/>
      <c r="D19" s="56"/>
      <c r="E19" s="56"/>
      <c r="F19" s="56">
        <f>D20+D21</f>
        <v>258</v>
      </c>
      <c r="G19" s="56">
        <f t="shared" ref="G19:H19" si="5">E20+E21</f>
        <v>372.06626</v>
      </c>
      <c r="H19" s="56">
        <f t="shared" si="5"/>
        <v>0</v>
      </c>
      <c r="J19" s="62"/>
      <c r="K19" s="62"/>
      <c r="L19" s="62"/>
      <c r="M19" s="62"/>
      <c r="N19" s="62"/>
      <c r="AA19" s="2" t="s">
        <v>127</v>
      </c>
      <c r="AB19">
        <f>SUM('Detail Sheet 1:Detail Sheet 7'!P24)+SUM('Detail Sheet 1:Detail Sheet 7'!P55)+SUM('Detail Sheet 1:Detail Sheet 7'!P86)+SUM('Detail Sheet 1:Detail Sheet 7'!P117)</f>
        <v>0</v>
      </c>
      <c r="AC19">
        <f>SUM('Detail Sheet 1:Detail Sheet 7'!V24)+SUM('Detail Sheet 1:Detail Sheet 7'!V55)+SUM('Detail Sheet 1:Detail Sheet 7'!V86)+SUM('Detail Sheet 1:Detail Sheet 7'!V117)</f>
        <v>0</v>
      </c>
      <c r="AD19">
        <f>SUM('Detail Sheet 1:Detail Sheet 7'!AB24)+SUM('Detail Sheet 1:Detail Sheet 7'!AB55)+SUM('Detail Sheet 1:Detail Sheet 7'!AB86)+SUM('Detail Sheet 1:Detail Sheet 7'!AB117)</f>
        <v>0</v>
      </c>
      <c r="AE19">
        <f>SUM('Detail Sheet 1:Detail Sheet 7'!AH24)+SUM('Detail Sheet 1:Detail Sheet 7'!AH55)+SUM('Detail Sheet 1:Detail Sheet 7'!AH86)+SUM('Detail Sheet 1:Detail Sheet 7'!AH117)</f>
        <v>0</v>
      </c>
      <c r="AF19">
        <f>SUM('Detail Sheet 1:Detail Sheet 7'!AN24)+SUM('Detail Sheet 1:Detail Sheet 7'!AN55)+SUM('Detail Sheet 1:Detail Sheet 7'!AN86)+SUM('Detail Sheet 1:Detail Sheet 7'!AN117)</f>
        <v>16</v>
      </c>
    </row>
    <row r="20" spans="1:32" x14ac:dyDescent="0.3">
      <c r="A20" t="str">
        <f>'Detail Sheet 4'!A5</f>
        <v>13.6.9.1.6.1</v>
      </c>
      <c r="B20" t="str">
        <f>'Detail Sheet 4'!B5</f>
        <v>Beam Monitors</v>
      </c>
      <c r="C20" s="45">
        <f>'Detail Sheet 4'!E$34/1000</f>
        <v>40.454920000000008</v>
      </c>
      <c r="D20" s="45">
        <f>'Detail Sheet 4'!K$34/1000</f>
        <v>35</v>
      </c>
      <c r="E20" s="45">
        <f t="shared" si="1"/>
        <v>75.454920000000016</v>
      </c>
      <c r="F20" s="45"/>
      <c r="G20" s="45"/>
      <c r="H20" s="45"/>
      <c r="J20" s="62">
        <f>SUM('Detail Sheet 4'!$P$9:$P$29)/8.4</f>
        <v>10</v>
      </c>
      <c r="K20" s="62">
        <f>SUM('Detail Sheet 4'!$V$9:$V$29)/8.4</f>
        <v>15</v>
      </c>
      <c r="L20" s="62">
        <f>SUM('Detail Sheet 4'!$AB$9:$AB$29)/8.4</f>
        <v>15</v>
      </c>
      <c r="M20" s="62">
        <f>SUM('Detail Sheet 4'!$AH$9:$AH$29)/8.4</f>
        <v>10.952380952380953</v>
      </c>
      <c r="N20" s="62">
        <f>SUM('Detail Sheet 4'!$AN$9:$AN$29)/8.4</f>
        <v>9.761904761904761</v>
      </c>
      <c r="AA20" s="2" t="s">
        <v>128</v>
      </c>
      <c r="AB20">
        <f>SUM('Detail Sheet 1:Detail Sheet 7'!P25)+SUM('Detail Sheet 1:Detail Sheet 7'!P56)+SUM('Detail Sheet 1:Detail Sheet 7'!P87)+SUM('Detail Sheet 1:Detail Sheet 7'!P118)</f>
        <v>924</v>
      </c>
      <c r="AC20">
        <f>SUM('Detail Sheet 1:Detail Sheet 7'!V25)+SUM('Detail Sheet 1:Detail Sheet 7'!V56)+SUM('Detail Sheet 1:Detail Sheet 7'!V87)+SUM('Detail Sheet 1:Detail Sheet 7'!V118)</f>
        <v>2628</v>
      </c>
      <c r="AD20">
        <f>SUM('Detail Sheet 1:Detail Sheet 7'!AB25)+SUM('Detail Sheet 1:Detail Sheet 7'!AB56)+SUM('Detail Sheet 1:Detail Sheet 7'!AB87)+SUM('Detail Sheet 1:Detail Sheet 7'!AB118)</f>
        <v>168</v>
      </c>
      <c r="AE20">
        <f>SUM('Detail Sheet 1:Detail Sheet 7'!AH25)+SUM('Detail Sheet 1:Detail Sheet 7'!AH56)+SUM('Detail Sheet 1:Detail Sheet 7'!AH87)+SUM('Detail Sheet 1:Detail Sheet 7'!AH118)</f>
        <v>336</v>
      </c>
      <c r="AF20">
        <f>SUM('Detail Sheet 1:Detail Sheet 7'!AN25)+SUM('Detail Sheet 1:Detail Sheet 7'!AN56)+SUM('Detail Sheet 1:Detail Sheet 7'!AN87)+SUM('Detail Sheet 1:Detail Sheet 7'!AN118)</f>
        <v>946</v>
      </c>
    </row>
    <row r="21" spans="1:32" x14ac:dyDescent="0.3">
      <c r="A21" t="str">
        <f>'Detail Sheet 4'!A36</f>
        <v>13.6.9.1.6.2</v>
      </c>
      <c r="B21" t="str">
        <f>'Detail Sheet 4'!B36</f>
        <v>Flux Measurement Assembly</v>
      </c>
      <c r="C21" s="45">
        <f>'Detail Sheet 4'!E$65/1000</f>
        <v>73.611339999999998</v>
      </c>
      <c r="D21" s="45">
        <f>'Detail Sheet 4'!K$65/1000</f>
        <v>223</v>
      </c>
      <c r="E21" s="45">
        <f t="shared" si="1"/>
        <v>296.61133999999998</v>
      </c>
      <c r="F21" s="45"/>
      <c r="G21" s="45"/>
      <c r="H21" s="45"/>
      <c r="J21" s="62">
        <f>SUM('Detail Sheet 4'!$P$40:$P$60)/8.4</f>
        <v>10</v>
      </c>
      <c r="K21" s="62">
        <f>SUM('Detail Sheet 4'!$V$40:$V$60)/8.4</f>
        <v>45</v>
      </c>
      <c r="L21" s="62">
        <f>SUM('Detail Sheet 4'!$AB$40:$AB$60)/8.4</f>
        <v>21.904761904761905</v>
      </c>
      <c r="M21" s="62">
        <f>SUM('Detail Sheet 4'!$AH$40:$AH$60)/8.4</f>
        <v>10</v>
      </c>
      <c r="N21" s="62">
        <f>SUM('Detail Sheet 4'!$AN$40:$AN$60)/8.4</f>
        <v>15</v>
      </c>
      <c r="AA21" s="2" t="s">
        <v>157</v>
      </c>
      <c r="AB21">
        <f>SUM('Detail Sheet 1:Detail Sheet 7'!P26)+SUM('Detail Sheet 1:Detail Sheet 7'!P57)+SUM('Detail Sheet 1:Detail Sheet 7'!P88)+SUM('Detail Sheet 1:Detail Sheet 7'!P119)</f>
        <v>924</v>
      </c>
      <c r="AC21">
        <f>SUM('Detail Sheet 1:Detail Sheet 7'!V26)+SUM('Detail Sheet 1:Detail Sheet 7'!V57)+SUM('Detail Sheet 1:Detail Sheet 7'!V88)+SUM('Detail Sheet 1:Detail Sheet 7'!V119)</f>
        <v>3696</v>
      </c>
      <c r="AD21">
        <f>SUM('Detail Sheet 1:Detail Sheet 7'!AB26)+SUM('Detail Sheet 1:Detail Sheet 7'!AB57)+SUM('Detail Sheet 1:Detail Sheet 7'!AB88)+SUM('Detail Sheet 1:Detail Sheet 7'!AB119)</f>
        <v>660</v>
      </c>
      <c r="AE21">
        <f>SUM('Detail Sheet 1:Detail Sheet 7'!AH26)+SUM('Detail Sheet 1:Detail Sheet 7'!AH57)+SUM('Detail Sheet 1:Detail Sheet 7'!AH88)+SUM('Detail Sheet 1:Detail Sheet 7'!AH119)</f>
        <v>732</v>
      </c>
      <c r="AF21">
        <f>SUM('Detail Sheet 1:Detail Sheet 7'!AN26)+SUM('Detail Sheet 1:Detail Sheet 7'!AN57)+SUM('Detail Sheet 1:Detail Sheet 7'!AN88)+SUM('Detail Sheet 1:Detail Sheet 7'!AN119)</f>
        <v>1022</v>
      </c>
    </row>
    <row r="22" spans="1:32" x14ac:dyDescent="0.3">
      <c r="A22" t="str">
        <f>'Detail Sheet 4'!A67</f>
        <v>No</v>
      </c>
      <c r="B22" t="str">
        <f>'Detail Sheet 4'!B67</f>
        <v>None</v>
      </c>
      <c r="C22" s="45">
        <f>'Detail Sheet 4'!E$96/1000</f>
        <v>0</v>
      </c>
      <c r="D22" s="45">
        <f>'Detail Sheet 4'!K$96/1000</f>
        <v>0</v>
      </c>
      <c r="E22" s="45">
        <f t="shared" si="1"/>
        <v>0</v>
      </c>
      <c r="F22" s="45"/>
      <c r="G22" s="45"/>
      <c r="H22" s="45"/>
      <c r="J22" s="62">
        <f>SUM('Detail Sheet 4'!$P$71:$P$91)/8.4</f>
        <v>0</v>
      </c>
      <c r="K22" s="62">
        <f>SUM('Detail Sheet 4'!$V$71:$V$91)/8.4</f>
        <v>0</v>
      </c>
      <c r="L22" s="62">
        <f>SUM('Detail Sheet 4'!$AB$71:$AB$91)/8.4</f>
        <v>0</v>
      </c>
      <c r="M22" s="62">
        <f>SUM('Detail Sheet 4'!$AH$71:$AH$91)/8.4</f>
        <v>0</v>
      </c>
      <c r="N22" s="62">
        <f>SUM('Detail Sheet 4'!$AN$71:$AN$91)/8.4</f>
        <v>0</v>
      </c>
      <c r="AA22" s="2" t="s">
        <v>129</v>
      </c>
      <c r="AB22">
        <f>SUM('Detail Sheet 1:Detail Sheet 7'!P27)+SUM('Detail Sheet 1:Detail Sheet 7'!P58)+SUM('Detail Sheet 1:Detail Sheet 7'!P89)+SUM('Detail Sheet 1:Detail Sheet 7'!P120)</f>
        <v>0</v>
      </c>
      <c r="AC22">
        <f>SUM('Detail Sheet 1:Detail Sheet 7'!V27)+SUM('Detail Sheet 1:Detail Sheet 7'!V58)+SUM('Detail Sheet 1:Detail Sheet 7'!V89)+SUM('Detail Sheet 1:Detail Sheet 7'!V120)</f>
        <v>1512</v>
      </c>
      <c r="AD22">
        <f>SUM('Detail Sheet 1:Detail Sheet 7'!AB27)+SUM('Detail Sheet 1:Detail Sheet 7'!AB58)+SUM('Detail Sheet 1:Detail Sheet 7'!AB89)+SUM('Detail Sheet 1:Detail Sheet 7'!AB120)</f>
        <v>310</v>
      </c>
      <c r="AE22">
        <f>SUM('Detail Sheet 1:Detail Sheet 7'!AH27)+SUM('Detail Sheet 1:Detail Sheet 7'!AH58)+SUM('Detail Sheet 1:Detail Sheet 7'!AH89)+SUM('Detail Sheet 1:Detail Sheet 7'!AH120)</f>
        <v>646</v>
      </c>
      <c r="AF22">
        <f>SUM('Detail Sheet 1:Detail Sheet 7'!AN27)+SUM('Detail Sheet 1:Detail Sheet 7'!AN58)+SUM('Detail Sheet 1:Detail Sheet 7'!AN89)+SUM('Detail Sheet 1:Detail Sheet 7'!AN120)</f>
        <v>42</v>
      </c>
    </row>
    <row r="23" spans="1:32" x14ac:dyDescent="0.3">
      <c r="C23" s="45"/>
      <c r="D23" s="45"/>
      <c r="E23" s="45"/>
      <c r="F23" s="45"/>
      <c r="G23" s="45"/>
      <c r="H23" s="45"/>
      <c r="J23" s="62"/>
      <c r="K23" s="62"/>
      <c r="L23" s="62"/>
      <c r="M23" s="62"/>
      <c r="N23" s="62"/>
      <c r="AA23" s="2" t="s">
        <v>156</v>
      </c>
      <c r="AB23">
        <f>SUM('Detail Sheet 1:Detail Sheet 7'!P28)+SUM('Detail Sheet 1:Detail Sheet 7'!P59)+SUM('Detail Sheet 1:Detail Sheet 7'!P90)+SUM('Detail Sheet 1:Detail Sheet 7'!P121)</f>
        <v>0</v>
      </c>
      <c r="AC23">
        <f>SUM('Detail Sheet 1:Detail Sheet 7'!V28)+SUM('Detail Sheet 1:Detail Sheet 7'!V59)+SUM('Detail Sheet 1:Detail Sheet 7'!V90)+SUM('Detail Sheet 1:Detail Sheet 7'!V121)</f>
        <v>192</v>
      </c>
      <c r="AD23">
        <f>SUM('Detail Sheet 1:Detail Sheet 7'!AB28)+SUM('Detail Sheet 1:Detail Sheet 7'!AB59)+SUM('Detail Sheet 1:Detail Sheet 7'!AB90)+SUM('Detail Sheet 1:Detail Sheet 7'!AB121)</f>
        <v>630</v>
      </c>
      <c r="AE23">
        <f>SUM('Detail Sheet 1:Detail Sheet 7'!AH28)+SUM('Detail Sheet 1:Detail Sheet 7'!AH59)+SUM('Detail Sheet 1:Detail Sheet 7'!AH90)+SUM('Detail Sheet 1:Detail Sheet 7'!AH121)</f>
        <v>190</v>
      </c>
      <c r="AF23">
        <f>SUM('Detail Sheet 1:Detail Sheet 7'!AN28)+SUM('Detail Sheet 1:Detail Sheet 7'!AN59)+SUM('Detail Sheet 1:Detail Sheet 7'!AN90)+SUM('Detail Sheet 1:Detail Sheet 7'!AN121)</f>
        <v>84</v>
      </c>
    </row>
    <row r="24" spans="1:32" s="55" customFormat="1" x14ac:dyDescent="0.3">
      <c r="A24" s="55" t="s">
        <v>179</v>
      </c>
      <c r="B24" s="55" t="s">
        <v>182</v>
      </c>
      <c r="C24" s="56"/>
      <c r="D24" s="56"/>
      <c r="E24" s="56"/>
      <c r="F24" s="56">
        <f>C25+C26+C27</f>
        <v>142.20280000000002</v>
      </c>
      <c r="G24" s="56">
        <f t="shared" ref="G24:H24" si="6">D25+D26+D27</f>
        <v>433.70799999999997</v>
      </c>
      <c r="H24" s="56">
        <f t="shared" si="6"/>
        <v>575.91080000000011</v>
      </c>
      <c r="J24" s="62"/>
      <c r="K24" s="62"/>
      <c r="L24" s="62"/>
      <c r="M24" s="62"/>
      <c r="N24" s="62"/>
      <c r="AA24" s="2" t="s">
        <v>131</v>
      </c>
      <c r="AB24">
        <f>SUM('Detail Sheet 1:Detail Sheet 7'!P29)+SUM('Detail Sheet 1:Detail Sheet 7'!P60)+SUM('Detail Sheet 1:Detail Sheet 7'!P91)+SUM('Detail Sheet 1:Detail Sheet 7'!P122)</f>
        <v>0</v>
      </c>
      <c r="AC24">
        <f>SUM('Detail Sheet 1:Detail Sheet 7'!V29)+SUM('Detail Sheet 1:Detail Sheet 7'!V60)+SUM('Detail Sheet 1:Detail Sheet 7'!V91)+SUM('Detail Sheet 1:Detail Sheet 7'!V122)</f>
        <v>0</v>
      </c>
      <c r="AD24">
        <f>SUM('Detail Sheet 1:Detail Sheet 7'!AB29)+SUM('Detail Sheet 1:Detail Sheet 7'!AB60)+SUM('Detail Sheet 1:Detail Sheet 7'!AB91)+SUM('Detail Sheet 1:Detail Sheet 7'!AB122)</f>
        <v>0</v>
      </c>
      <c r="AE24">
        <f>SUM('Detail Sheet 1:Detail Sheet 7'!AH29)+SUM('Detail Sheet 1:Detail Sheet 7'!AH60)+SUM('Detail Sheet 1:Detail Sheet 7'!AH91)+SUM('Detail Sheet 1:Detail Sheet 7'!AH122)</f>
        <v>0</v>
      </c>
      <c r="AF24">
        <f>SUM('Detail Sheet 1:Detail Sheet 7'!AN29)+SUM('Detail Sheet 1:Detail Sheet 7'!AN60)+SUM('Detail Sheet 1:Detail Sheet 7'!AN91)+SUM('Detail Sheet 1:Detail Sheet 7'!AN122)</f>
        <v>0</v>
      </c>
    </row>
    <row r="25" spans="1:32" x14ac:dyDescent="0.3">
      <c r="A25" t="str">
        <f>'Detail Sheet 5'!A$5</f>
        <v>13.6.9.1.9.1</v>
      </c>
      <c r="B25" t="str">
        <f>'Detail Sheet 5'!B$5</f>
        <v>Beam Delivery Vacuum System</v>
      </c>
      <c r="C25" s="45">
        <f>'Detail Sheet 5'!E$34/1000</f>
        <v>80.859680000000012</v>
      </c>
      <c r="D25" s="45">
        <f>'Detail Sheet 5'!K$34/1000</f>
        <v>376.21600000000001</v>
      </c>
      <c r="E25" s="45">
        <f t="shared" si="1"/>
        <v>457.07568000000003</v>
      </c>
      <c r="F25" s="45"/>
      <c r="G25" s="45"/>
      <c r="H25" s="45"/>
      <c r="J25" s="62">
        <f>SUM('Detail Sheet 5'!$P$9:$P$29)/8.4</f>
        <v>10</v>
      </c>
      <c r="K25" s="62">
        <f>SUM('Detail Sheet 5'!$V$9:$V$29)/8.4</f>
        <v>35</v>
      </c>
      <c r="L25" s="62">
        <f>SUM('Detail Sheet 5'!$AB$9:$AB$29)/8.4</f>
        <v>25</v>
      </c>
      <c r="M25" s="62">
        <f>SUM('Detail Sheet 5'!$AH$9:$AH$29)/8.4</f>
        <v>14.761904761904761</v>
      </c>
      <c r="N25" s="62">
        <f>SUM('Detail Sheet 5'!$AN$9:$AN$29)/8.4</f>
        <v>20</v>
      </c>
    </row>
    <row r="26" spans="1:32" x14ac:dyDescent="0.3">
      <c r="A26" t="str">
        <f>'Detail Sheet 5'!A$36</f>
        <v>13.6.9.1.9.2</v>
      </c>
      <c r="B26" t="str">
        <f>'Detail Sheet 5'!B$36</f>
        <v>Chopper Vacuum System</v>
      </c>
      <c r="C26" s="45">
        <f>'Detail Sheet 5'!E$65/1000</f>
        <v>29.324320000000004</v>
      </c>
      <c r="D26" s="45">
        <f>'Detail Sheet 5'!K$65/1000</f>
        <v>27.664000000000001</v>
      </c>
      <c r="E26" s="45">
        <f t="shared" si="1"/>
        <v>56.988320000000002</v>
      </c>
      <c r="F26" s="45"/>
      <c r="G26" s="45"/>
      <c r="H26" s="45"/>
      <c r="J26" s="62">
        <f>SUM('Detail Sheet 5'!$P$40:$P$60)/8.4</f>
        <v>10</v>
      </c>
      <c r="K26" s="62">
        <f>SUM('Detail Sheet 5'!$V$40:$V$60)/8.4</f>
        <v>11.904761904761905</v>
      </c>
      <c r="L26" s="62">
        <f>SUM('Detail Sheet 5'!$AB$40:$AB$60)/8.4</f>
        <v>10</v>
      </c>
      <c r="M26" s="62">
        <f>SUM('Detail Sheet 5'!$AH$40:$AH$60)/8.4</f>
        <v>1.4285714285714286</v>
      </c>
      <c r="N26" s="62">
        <f>SUM('Detail Sheet 5'!$AN$40:$AN$60)/8.4</f>
        <v>4.7619047619047619</v>
      </c>
    </row>
    <row r="27" spans="1:32" x14ac:dyDescent="0.3">
      <c r="A27" t="str">
        <f>'Detail Sheet 5'!A$67</f>
        <v>13.6.9.1.9.4</v>
      </c>
      <c r="B27" t="str">
        <f>'Detail Sheet 5'!B$67</f>
        <v>Flight Tube Vacuum System</v>
      </c>
      <c r="C27" s="45">
        <f>'Detail Sheet 5'!E$96/1000</f>
        <v>32.018800000000006</v>
      </c>
      <c r="D27" s="45">
        <f>'Detail Sheet 5'!K$96/1000</f>
        <v>29.827999999999999</v>
      </c>
      <c r="E27" s="45">
        <f t="shared" si="1"/>
        <v>61.846800000000002</v>
      </c>
      <c r="F27" s="45"/>
      <c r="G27" s="45"/>
      <c r="H27" s="45"/>
      <c r="J27" s="62">
        <f>SUM('Detail Sheet 5'!$P$71:$P$91)/8.4</f>
        <v>10</v>
      </c>
      <c r="K27" s="62">
        <f>SUM('Detail Sheet 5'!$V$71:$V$91)/8.4</f>
        <v>15</v>
      </c>
      <c r="L27" s="62">
        <f>SUM('Detail Sheet 5'!$AB$71:$AB$91)/8.4</f>
        <v>5.9523809523809526</v>
      </c>
      <c r="M27" s="62">
        <f>SUM('Detail Sheet 5'!$AH$71:$AH$91)/8.4</f>
        <v>5.7142857142857144</v>
      </c>
      <c r="N27" s="62">
        <f>SUM('Detail Sheet 5'!$AN$71:$AN$91)/8.4</f>
        <v>6.6666666666666661</v>
      </c>
    </row>
    <row r="28" spans="1:32" x14ac:dyDescent="0.3">
      <c r="B28" s="35"/>
      <c r="C28" s="46"/>
      <c r="D28" s="46"/>
      <c r="E28" s="46"/>
      <c r="F28" s="45"/>
      <c r="G28" s="45"/>
      <c r="H28" s="45"/>
      <c r="J28" s="62"/>
      <c r="K28" s="62"/>
      <c r="L28" s="62"/>
      <c r="M28" s="62"/>
      <c r="N28" s="62"/>
    </row>
    <row r="29" spans="1:32" s="55" customFormat="1" x14ac:dyDescent="0.3">
      <c r="A29" s="55" t="s">
        <v>180</v>
      </c>
      <c r="B29" s="57" t="s">
        <v>183</v>
      </c>
      <c r="C29" s="58"/>
      <c r="D29" s="58"/>
      <c r="E29" s="58"/>
      <c r="F29" s="56">
        <f>C30+C31+C32</f>
        <v>113.51400000000001</v>
      </c>
      <c r="G29" s="56">
        <f t="shared" ref="G29:H29" si="7">D30+D31+D32</f>
        <v>219</v>
      </c>
      <c r="H29" s="56">
        <f t="shared" si="7"/>
        <v>332.51400000000001</v>
      </c>
      <c r="J29" s="62"/>
      <c r="K29" s="62"/>
      <c r="L29" s="62"/>
      <c r="M29" s="62"/>
      <c r="N29" s="62"/>
    </row>
    <row r="30" spans="1:32" x14ac:dyDescent="0.3">
      <c r="A30" t="str">
        <f>'Detail Sheet 6'!A$5</f>
        <v>13.6.9.1.8.1</v>
      </c>
      <c r="B30" t="str">
        <f>'Detail Sheet 6'!B$5</f>
        <v>PSS</v>
      </c>
      <c r="C30" s="45">
        <f>'Detail Sheet 6'!E$34/1000</f>
        <v>8.2135200000000008</v>
      </c>
      <c r="D30" s="45">
        <f>'Detail Sheet 6'!K$34/1000</f>
        <v>127</v>
      </c>
      <c r="E30" s="45">
        <f t="shared" ref="E30:E32" si="8">C30+D30</f>
        <v>135.21351999999999</v>
      </c>
      <c r="F30" s="45"/>
      <c r="G30" s="45"/>
      <c r="H30" s="45"/>
      <c r="J30" s="62">
        <f>SUM('Detail Sheet 6'!$P$9:$P$29)/8.4</f>
        <v>10</v>
      </c>
      <c r="K30" s="62">
        <f>SUM('Detail Sheet 6'!$V$9:$V$29)/8.4</f>
        <v>0</v>
      </c>
      <c r="L30" s="62">
        <f>SUM('Detail Sheet 6'!$AB$9:$AB$29)/8.4</f>
        <v>0</v>
      </c>
      <c r="M30" s="62">
        <f>SUM('Detail Sheet 6'!$AH$9:$AH$29)/8.4</f>
        <v>0</v>
      </c>
      <c r="N30" s="62">
        <f>SUM('Detail Sheet 6'!$AN$9:$AN$29)/8.4</f>
        <v>0</v>
      </c>
    </row>
    <row r="31" spans="1:32" ht="21.75" customHeight="1" x14ac:dyDescent="0.3">
      <c r="A31" t="str">
        <f>'Detail Sheet 6'!A$36</f>
        <v>13.6.9.1.8.5</v>
      </c>
      <c r="B31" t="str">
        <f>'Detail Sheet 6'!B$36</f>
        <v>Fast Shutter</v>
      </c>
      <c r="C31" s="45">
        <f>'Detail Sheet 6'!E$65/1000</f>
        <v>71.928840000000008</v>
      </c>
      <c r="D31" s="45">
        <f>'Detail Sheet 6'!K$65/1000</f>
        <v>42</v>
      </c>
      <c r="E31" s="45">
        <f t="shared" si="8"/>
        <v>113.92884000000001</v>
      </c>
      <c r="F31" s="45"/>
      <c r="G31" s="45"/>
      <c r="H31" s="45"/>
      <c r="J31" s="62">
        <f>SUM('Detail Sheet 6'!$P$40:$P$60)/8.4</f>
        <v>10</v>
      </c>
      <c r="K31" s="62">
        <f>SUM('Detail Sheet 6'!$V$40:$V$60)/8.4</f>
        <v>20</v>
      </c>
      <c r="L31" s="62">
        <f>SUM('Detail Sheet 6'!$AB$40:$AB$60)/8.4</f>
        <v>41.904761904761905</v>
      </c>
      <c r="M31" s="62">
        <f>SUM('Detail Sheet 6'!$AH$40:$AH$60)/8.4</f>
        <v>30</v>
      </c>
      <c r="N31" s="62">
        <f>SUM('Detail Sheet 6'!$AN$40:$AN$60)/8.4</f>
        <v>5.9523809523809526</v>
      </c>
    </row>
    <row r="32" spans="1:32" x14ac:dyDescent="0.3">
      <c r="A32" t="str">
        <f>'Detail Sheet 6'!A$67</f>
        <v>13.6.9.1.8.6</v>
      </c>
      <c r="B32" t="str">
        <f>'Detail Sheet 6'!B$67</f>
        <v>Beamstop</v>
      </c>
      <c r="C32" s="45">
        <f>'Detail Sheet 6'!E$96/1000</f>
        <v>33.371639999999999</v>
      </c>
      <c r="D32" s="45">
        <f>'Detail Sheet 6'!K$96/1000</f>
        <v>50</v>
      </c>
      <c r="E32" s="45">
        <f t="shared" si="8"/>
        <v>83.371639999999999</v>
      </c>
      <c r="F32" s="45"/>
      <c r="G32" s="45"/>
      <c r="H32" s="45"/>
      <c r="J32" s="62">
        <f>SUM('Detail Sheet 6'!$P$71:$P$91)/8.4</f>
        <v>10</v>
      </c>
      <c r="K32" s="62">
        <f>SUM('Detail Sheet 6'!$V$71:$V$91)/8.4</f>
        <v>20.952380952380953</v>
      </c>
      <c r="L32" s="62">
        <f>SUM('Detail Sheet 6'!$AB$71:$AB$91)/8.4</f>
        <v>5.9523809523809526</v>
      </c>
      <c r="M32" s="62">
        <f>SUM('Detail Sheet 6'!$AH$71:$AH$91)/8.4</f>
        <v>8.8095238095238084</v>
      </c>
      <c r="N32" s="62">
        <f>SUM('Detail Sheet 6'!$AN$71:$AN$91)/8.4</f>
        <v>0</v>
      </c>
    </row>
    <row r="33" spans="1:14" x14ac:dyDescent="0.3">
      <c r="C33" s="47"/>
      <c r="D33" s="48"/>
      <c r="E33" s="48"/>
      <c r="F33" s="45"/>
      <c r="G33" s="45"/>
      <c r="H33" s="45"/>
      <c r="J33" s="62"/>
      <c r="K33" s="62"/>
      <c r="L33" s="62"/>
      <c r="M33" s="62"/>
      <c r="N33" s="62"/>
    </row>
    <row r="34" spans="1:14" s="55" customFormat="1" x14ac:dyDescent="0.3">
      <c r="A34" s="55" t="s">
        <v>181</v>
      </c>
      <c r="B34" s="55" t="s">
        <v>184</v>
      </c>
      <c r="C34" s="59"/>
      <c r="D34" s="60"/>
      <c r="E34" s="60"/>
      <c r="F34" s="56">
        <f>C35+C36+C37</f>
        <v>509.18173889908257</v>
      </c>
      <c r="G34" s="56">
        <f t="shared" ref="G34:H34" si="9">D35+D36+D37</f>
        <v>1206</v>
      </c>
      <c r="H34" s="56">
        <f t="shared" si="9"/>
        <v>1715.1817388990826</v>
      </c>
      <c r="J34" s="62"/>
      <c r="K34" s="62"/>
      <c r="L34" s="62"/>
      <c r="M34" s="62"/>
      <c r="N34" s="62"/>
    </row>
    <row r="35" spans="1:14" x14ac:dyDescent="0.3">
      <c r="A35" t="str">
        <f>'Detail Sheet 7'!A$5</f>
        <v>13.6.9.1.10.1</v>
      </c>
      <c r="B35" t="str">
        <f>'Detail Sheet 7'!B$5</f>
        <v>In-Bunker Shielding</v>
      </c>
      <c r="C35" s="45">
        <f>'Detail Sheet 7'!E$34/1000</f>
        <v>216.60126</v>
      </c>
      <c r="D35" s="45">
        <f>'Detail Sheet 7'!K$34/1000</f>
        <v>445</v>
      </c>
      <c r="E35" s="45">
        <f t="shared" ref="E35:E37" si="10">C35+D35</f>
        <v>661.60126000000002</v>
      </c>
      <c r="F35" s="45"/>
      <c r="G35" s="45"/>
      <c r="H35" s="45"/>
      <c r="J35" s="62">
        <f>SUM('Detail Sheet 7'!$P$9:$P$29)/8.4</f>
        <v>10</v>
      </c>
      <c r="K35" s="62">
        <f>SUM('Detail Sheet 7'!$V$9:$V$29)/8.4</f>
        <v>100</v>
      </c>
      <c r="L35" s="62">
        <f>SUM('Detail Sheet 7'!$AB$9:$AB$29)/8.4</f>
        <v>100</v>
      </c>
      <c r="M35" s="62">
        <f>SUM('Detail Sheet 7'!$AH$9:$AH$29)/8.4</f>
        <v>41.785714285714285</v>
      </c>
      <c r="N35" s="62">
        <f>SUM('Detail Sheet 7'!$AN$9:$AN$29)/8.4</f>
        <v>60</v>
      </c>
    </row>
    <row r="36" spans="1:14" x14ac:dyDescent="0.3">
      <c r="A36" t="str">
        <f>'Detail Sheet 7'!A$36</f>
        <v>13.6.9.1.10.2</v>
      </c>
      <c r="B36" t="str">
        <f>'Detail Sheet 7'!B$36</f>
        <v>Beamline Shielding</v>
      </c>
      <c r="C36" s="45">
        <f>'Detail Sheet 7'!E$65/1000</f>
        <v>152.63773889908259</v>
      </c>
      <c r="D36" s="45">
        <f>'Detail Sheet 7'!K$65/1000</f>
        <v>481</v>
      </c>
      <c r="E36" s="45">
        <f t="shared" si="10"/>
        <v>633.63773889908259</v>
      </c>
      <c r="F36" s="45"/>
      <c r="G36" s="45"/>
      <c r="H36" s="45"/>
      <c r="J36" s="62">
        <f>SUM('Detail Sheet 7'!$P$40:$P$60)/8.4</f>
        <v>10</v>
      </c>
      <c r="K36" s="62">
        <f>SUM('Detail Sheet 7'!$V$40:$V$60)/8.4</f>
        <v>80</v>
      </c>
      <c r="L36" s="62">
        <f>SUM('Detail Sheet 7'!$AB$40:$AB$60)/8.4</f>
        <v>75</v>
      </c>
      <c r="M36" s="62">
        <f>SUM('Detail Sheet 7'!$AH$40:$AH$60)/8.4</f>
        <v>60</v>
      </c>
      <c r="N36" s="62">
        <f>SUM('Detail Sheet 7'!$AN$40:$AN$60)/8.4</f>
        <v>9.761904761904761</v>
      </c>
    </row>
    <row r="37" spans="1:14" x14ac:dyDescent="0.3">
      <c r="A37" t="str">
        <f>'Detail Sheet 7'!A$67</f>
        <v>13.6.9.1.10.3</v>
      </c>
      <c r="B37" t="str">
        <f>'Detail Sheet 7'!B$67</f>
        <v>Neutron Guide Shielding</v>
      </c>
      <c r="C37" s="45">
        <f>'Detail Sheet 7'!E$96/1000</f>
        <v>139.94273999999999</v>
      </c>
      <c r="D37" s="45">
        <f>'Detail Sheet 7'!K$96/1000</f>
        <v>280</v>
      </c>
      <c r="E37" s="45">
        <f t="shared" si="10"/>
        <v>419.94273999999996</v>
      </c>
      <c r="F37" s="45"/>
      <c r="G37" s="45"/>
      <c r="H37" s="45"/>
      <c r="J37" s="62">
        <f>SUM('Detail Sheet 7'!$P$71:$P$91)/8.4</f>
        <v>10</v>
      </c>
      <c r="K37" s="62">
        <f>SUM('Detail Sheet 7'!$V$71:$V$91)/8.4</f>
        <v>60</v>
      </c>
      <c r="L37" s="62">
        <f>SUM('Detail Sheet 7'!$AB$71:$AB$91)/8.4</f>
        <v>65</v>
      </c>
      <c r="M37" s="62">
        <f>SUM('Detail Sheet 7'!$AH$71:$AH$91)/8.4</f>
        <v>20</v>
      </c>
      <c r="N37" s="62">
        <f>SUM('Detail Sheet 7'!$AN$71:$AN$91)/8.4</f>
        <v>40</v>
      </c>
    </row>
    <row r="38" spans="1:14" x14ac:dyDescent="0.3">
      <c r="B38" s="35"/>
      <c r="C38" s="47"/>
      <c r="D38" s="46"/>
      <c r="E38" s="46"/>
      <c r="F38" s="54"/>
      <c r="G38" s="54"/>
      <c r="H38" s="53"/>
    </row>
    <row r="39" spans="1:14" ht="20.25" customHeight="1" x14ac:dyDescent="0.3">
      <c r="B39" s="35"/>
      <c r="C39" s="46"/>
      <c r="D39" s="49"/>
      <c r="E39" s="49"/>
      <c r="F39" s="54"/>
      <c r="G39" s="54"/>
      <c r="H39" s="53"/>
    </row>
    <row r="40" spans="1:14" ht="20.25" customHeight="1" x14ac:dyDescent="0.3">
      <c r="B40" s="35"/>
      <c r="C40" s="46"/>
      <c r="D40" s="49"/>
      <c r="E40" s="49"/>
      <c r="F40" s="54"/>
      <c r="G40" s="54"/>
      <c r="H40" s="53"/>
    </row>
    <row r="41" spans="1:14" ht="27" x14ac:dyDescent="0.3">
      <c r="B41" s="35"/>
      <c r="C41" s="46"/>
      <c r="D41" s="49"/>
      <c r="E41" s="46"/>
      <c r="F41" s="54"/>
      <c r="G41" s="54"/>
      <c r="H41" s="53"/>
    </row>
    <row r="42" spans="1:14" x14ac:dyDescent="0.3">
      <c r="B42" s="35"/>
      <c r="C42" s="46"/>
      <c r="D42" s="46"/>
      <c r="E42" s="46"/>
      <c r="F42" s="35"/>
      <c r="G42" s="35"/>
    </row>
    <row r="43" spans="1:14" x14ac:dyDescent="0.3">
      <c r="B43" s="35"/>
      <c r="C43" s="46"/>
      <c r="D43" s="46"/>
      <c r="E43" s="46"/>
      <c r="F43" s="35"/>
      <c r="G43" s="35"/>
    </row>
    <row r="44" spans="1:14" x14ac:dyDescent="0.3">
      <c r="C44" s="45"/>
      <c r="D44" s="45"/>
      <c r="E44" s="45"/>
    </row>
    <row r="45" spans="1:14" x14ac:dyDescent="0.3">
      <c r="C45" s="45"/>
      <c r="D45" s="45"/>
      <c r="E45" s="45"/>
    </row>
    <row r="46" spans="1:14" x14ac:dyDescent="0.3">
      <c r="C46" s="45"/>
      <c r="D46" s="45"/>
      <c r="E46" s="45"/>
    </row>
    <row r="47" spans="1:14" x14ac:dyDescent="0.3">
      <c r="C47" s="45"/>
      <c r="D47" s="45"/>
      <c r="E47" s="45"/>
    </row>
    <row r="48" spans="1:14" x14ac:dyDescent="0.3">
      <c r="C48" s="45"/>
      <c r="D48" s="45"/>
      <c r="E48" s="45"/>
    </row>
    <row r="49" spans="3:5" x14ac:dyDescent="0.3">
      <c r="C49" s="45"/>
      <c r="D49" s="45"/>
      <c r="E49" s="45"/>
    </row>
    <row r="50" spans="3:5" x14ac:dyDescent="0.3">
      <c r="C50" s="45"/>
      <c r="D50" s="45"/>
      <c r="E50" s="45"/>
    </row>
    <row r="51" spans="3:5" x14ac:dyDescent="0.3">
      <c r="C51" s="45"/>
      <c r="D51" s="45"/>
      <c r="E51" s="45"/>
    </row>
    <row r="52" spans="3:5" x14ac:dyDescent="0.3">
      <c r="C52" s="45"/>
      <c r="D52" s="45"/>
      <c r="E52" s="45"/>
    </row>
    <row r="53" spans="3:5" x14ac:dyDescent="0.3">
      <c r="C53" s="45"/>
      <c r="D53" s="45"/>
      <c r="E53" s="45"/>
    </row>
    <row r="54" spans="3:5" x14ac:dyDescent="0.3">
      <c r="C54" s="45"/>
      <c r="D54" s="45"/>
      <c r="E54" s="45"/>
    </row>
    <row r="55" spans="3:5" x14ac:dyDescent="0.3">
      <c r="C55" s="45"/>
      <c r="D55" s="45"/>
      <c r="E55" s="45"/>
    </row>
    <row r="56" spans="3:5" x14ac:dyDescent="0.3">
      <c r="C56" s="45"/>
      <c r="D56" s="45"/>
      <c r="E56" s="45"/>
    </row>
    <row r="57" spans="3:5" x14ac:dyDescent="0.3">
      <c r="C57" s="45"/>
      <c r="D57" s="45"/>
      <c r="E57" s="45"/>
    </row>
    <row r="58" spans="3:5" x14ac:dyDescent="0.3">
      <c r="C58" s="45"/>
      <c r="D58" s="45"/>
      <c r="E58" s="45"/>
    </row>
    <row r="59" spans="3:5" x14ac:dyDescent="0.3">
      <c r="C59" s="45"/>
      <c r="D59" s="45"/>
      <c r="E59" s="45"/>
    </row>
    <row r="60" spans="3:5" x14ac:dyDescent="0.3">
      <c r="C60" s="45"/>
      <c r="D60" s="45"/>
      <c r="E60" s="45"/>
    </row>
    <row r="61" spans="3:5" x14ac:dyDescent="0.3">
      <c r="C61" s="45"/>
      <c r="D61" s="45"/>
      <c r="E61" s="45"/>
    </row>
    <row r="62" spans="3:5" x14ac:dyDescent="0.3">
      <c r="C62" s="45"/>
      <c r="D62" s="45"/>
      <c r="E62" s="45"/>
    </row>
    <row r="63" spans="3:5" x14ac:dyDescent="0.3">
      <c r="C63" s="45"/>
      <c r="D63" s="45"/>
      <c r="E63" s="45"/>
    </row>
    <row r="64" spans="3:5" x14ac:dyDescent="0.3">
      <c r="C64" s="45"/>
      <c r="D64" s="45"/>
      <c r="E64" s="45"/>
    </row>
    <row r="65" spans="3:5" x14ac:dyDescent="0.3">
      <c r="C65" s="45"/>
      <c r="D65" s="45"/>
      <c r="E65" s="45"/>
    </row>
    <row r="66" spans="3:5" x14ac:dyDescent="0.3">
      <c r="C66" s="45"/>
      <c r="D66" s="45"/>
      <c r="E66" s="45"/>
    </row>
    <row r="67" spans="3:5" x14ac:dyDescent="0.3">
      <c r="C67" s="45"/>
      <c r="D67" s="45"/>
      <c r="E67" s="45"/>
    </row>
    <row r="68" spans="3:5" x14ac:dyDescent="0.3">
      <c r="C68" s="45"/>
      <c r="D68" s="45"/>
      <c r="E68" s="45"/>
    </row>
    <row r="69" spans="3:5" x14ac:dyDescent="0.3">
      <c r="C69" s="45"/>
      <c r="D69" s="45"/>
      <c r="E69" s="45"/>
    </row>
    <row r="70" spans="3:5" x14ac:dyDescent="0.3">
      <c r="C70" s="45"/>
      <c r="D70" s="45"/>
      <c r="E70" s="45"/>
    </row>
    <row r="71" spans="3:5" x14ac:dyDescent="0.3">
      <c r="C71" s="45"/>
      <c r="D71" s="45"/>
      <c r="E71" s="45"/>
    </row>
    <row r="72" spans="3:5" x14ac:dyDescent="0.3">
      <c r="C72" s="45"/>
      <c r="D72" s="45"/>
      <c r="E72" s="45"/>
    </row>
    <row r="73" spans="3:5" x14ac:dyDescent="0.3">
      <c r="C73" s="45"/>
      <c r="D73" s="45"/>
      <c r="E73" s="45"/>
    </row>
    <row r="74" spans="3:5" x14ac:dyDescent="0.3">
      <c r="C74" s="45"/>
      <c r="D74" s="45"/>
      <c r="E74" s="45"/>
    </row>
    <row r="75" spans="3:5" x14ac:dyDescent="0.3">
      <c r="C75" s="45"/>
      <c r="D75" s="45"/>
      <c r="E75" s="45"/>
    </row>
    <row r="76" spans="3:5" x14ac:dyDescent="0.3">
      <c r="C76" s="45"/>
      <c r="D76" s="45"/>
      <c r="E76" s="45"/>
    </row>
    <row r="77" spans="3:5" x14ac:dyDescent="0.3">
      <c r="C77" s="45"/>
      <c r="D77" s="45"/>
      <c r="E77" s="45"/>
    </row>
    <row r="78" spans="3:5" x14ac:dyDescent="0.3">
      <c r="C78" s="45"/>
      <c r="D78" s="45"/>
      <c r="E78" s="45"/>
    </row>
    <row r="79" spans="3:5" x14ac:dyDescent="0.3">
      <c r="C79" s="45"/>
      <c r="D79" s="45"/>
      <c r="E79" s="45"/>
    </row>
    <row r="80" spans="3:5" x14ac:dyDescent="0.3">
      <c r="C80" s="45"/>
      <c r="D80" s="45"/>
      <c r="E80" s="45"/>
    </row>
    <row r="81" spans="3:5" x14ac:dyDescent="0.3">
      <c r="C81" s="45"/>
      <c r="D81" s="45"/>
      <c r="E81" s="45"/>
    </row>
    <row r="82" spans="3:5" x14ac:dyDescent="0.3">
      <c r="C82" s="45"/>
      <c r="D82" s="45"/>
      <c r="E82" s="45"/>
    </row>
    <row r="83" spans="3:5" x14ac:dyDescent="0.3">
      <c r="C83" s="45"/>
      <c r="D83" s="45"/>
      <c r="E83" s="45"/>
    </row>
    <row r="84" spans="3:5" x14ac:dyDescent="0.3">
      <c r="C84" s="45"/>
      <c r="D84" s="45"/>
      <c r="E84" s="45"/>
    </row>
    <row r="85" spans="3:5" x14ac:dyDescent="0.3">
      <c r="C85" s="45"/>
      <c r="D85" s="45"/>
      <c r="E85" s="45"/>
    </row>
    <row r="86" spans="3:5" x14ac:dyDescent="0.3">
      <c r="C86" s="45"/>
      <c r="D86" s="45"/>
      <c r="E86" s="45"/>
    </row>
    <row r="87" spans="3:5" x14ac:dyDescent="0.3">
      <c r="C87" s="45"/>
      <c r="D87" s="45"/>
      <c r="E87" s="45"/>
    </row>
    <row r="88" spans="3:5" x14ac:dyDescent="0.3">
      <c r="C88" s="45"/>
      <c r="D88" s="45"/>
      <c r="E88" s="45"/>
    </row>
    <row r="89" spans="3:5" x14ac:dyDescent="0.3">
      <c r="C89" s="45"/>
      <c r="D89" s="45"/>
      <c r="E89" s="45"/>
    </row>
    <row r="90" spans="3:5" x14ac:dyDescent="0.3">
      <c r="C90" s="45"/>
      <c r="D90" s="45"/>
      <c r="E90" s="45"/>
    </row>
    <row r="91" spans="3:5" x14ac:dyDescent="0.3">
      <c r="C91" s="45"/>
      <c r="D91" s="45"/>
      <c r="E91" s="45"/>
    </row>
    <row r="92" spans="3:5" x14ac:dyDescent="0.3">
      <c r="C92" s="45"/>
      <c r="D92" s="45"/>
      <c r="E92" s="45"/>
    </row>
    <row r="93" spans="3:5" x14ac:dyDescent="0.3">
      <c r="C93" s="45"/>
      <c r="D93" s="45"/>
      <c r="E93" s="4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Q103"/>
  <sheetViews>
    <sheetView zoomScale="55" zoomScaleNormal="55" workbookViewId="0">
      <pane xSplit="5" ySplit="3" topLeftCell="K31" activePane="bottomRight" state="frozen"/>
      <selection pane="topRight" activeCell="E1" sqref="E1"/>
      <selection pane="bottomLeft" activeCell="A4" sqref="A4"/>
      <selection pane="bottomRight" activeCell="AS78" sqref="AS78"/>
    </sheetView>
  </sheetViews>
  <sheetFormatPr defaultColWidth="10.81640625" defaultRowHeight="20.25" outlineLevelRow="1" outlineLevelCol="1" x14ac:dyDescent="0.3"/>
  <cols>
    <col min="1" max="1" width="17.81640625" style="2" customWidth="1"/>
    <col min="2" max="3" width="18.1796875" style="2" customWidth="1"/>
    <col min="4" max="4" width="23.453125" style="2" hidden="1" customWidth="1"/>
    <col min="5" max="5" width="20.26953125" style="2" hidden="1" customWidth="1"/>
    <col min="6" max="6" width="23.81640625" style="2" hidden="1" customWidth="1"/>
    <col min="7" max="7" width="35" style="2" customWidth="1" outlineLevel="1"/>
    <col min="8" max="8" width="49.1796875" style="2" customWidth="1" outlineLevel="1"/>
    <col min="9" max="9" width="52.81640625" style="2" customWidth="1" outlineLevel="1"/>
    <col min="10" max="10" width="37.54296875" style="2" customWidth="1" outlineLevel="1"/>
    <col min="11" max="11" width="15.08984375" style="2" customWidth="1"/>
    <col min="12" max="12" width="26.36328125" style="2" hidden="1" customWidth="1"/>
    <col min="13" max="13" width="1.81640625" style="2" customWidth="1"/>
    <col min="14" max="14" width="22" style="2" customWidth="1"/>
    <col min="15" max="15" width="9.7265625" style="2" customWidth="1"/>
    <col min="16" max="16" width="8.1796875" style="3" customWidth="1"/>
    <col min="17" max="17" width="9.7265625" style="3" hidden="1" customWidth="1"/>
    <col min="18" max="18" width="7.6328125" style="3" hidden="1" customWidth="1"/>
    <col min="19" max="19" width="8" style="3" hidden="1" customWidth="1"/>
    <col min="20" max="20" width="23.36328125" style="3" hidden="1" customWidth="1"/>
    <col min="21" max="21" width="9.7265625" style="3" hidden="1" customWidth="1"/>
    <col min="22" max="22" width="8.1796875" style="3" customWidth="1"/>
    <col min="23" max="23" width="9.7265625" style="3" hidden="1" customWidth="1"/>
    <col min="24" max="24" width="7.6328125" style="3" hidden="1" customWidth="1"/>
    <col min="25" max="25" width="8" style="3" hidden="1" customWidth="1"/>
    <col min="26" max="26" width="23.36328125" style="3" hidden="1" customWidth="1"/>
    <col min="27" max="27" width="9.7265625" style="3" hidden="1" customWidth="1"/>
    <col min="28" max="28" width="8.1796875" style="3" customWidth="1"/>
    <col min="29" max="29" width="9.7265625" style="3" hidden="1" customWidth="1"/>
    <col min="30" max="30" width="7.6328125" style="3" hidden="1" customWidth="1"/>
    <col min="31" max="31" width="8" style="3" hidden="1" customWidth="1"/>
    <col min="32" max="32" width="23.36328125" style="3" hidden="1" customWidth="1"/>
    <col min="33" max="33" width="9.7265625" style="3" hidden="1" customWidth="1"/>
    <col min="34" max="34" width="8.1796875" style="3" customWidth="1"/>
    <col min="35" max="35" width="9.7265625" style="3" hidden="1" customWidth="1"/>
    <col min="36" max="36" width="7.6328125" style="3" hidden="1" customWidth="1"/>
    <col min="37" max="37" width="8" style="3" hidden="1" customWidth="1"/>
    <col min="38" max="38" width="23.36328125" style="3" hidden="1" customWidth="1"/>
    <col min="39" max="39" width="9.7265625" style="3" hidden="1" customWidth="1"/>
    <col min="40" max="40" width="8.1796875" style="3" customWidth="1"/>
    <col min="41" max="41" width="9.7265625" style="2" hidden="1" customWidth="1"/>
    <col min="42" max="42" width="7.6328125" style="2" hidden="1" customWidth="1"/>
    <col min="43" max="43" width="8" style="2" hidden="1" customWidth="1"/>
    <col min="44" max="16384" width="10.81640625" style="2"/>
  </cols>
  <sheetData>
    <row r="1" spans="1:43" x14ac:dyDescent="0.3">
      <c r="A1" s="1" t="s">
        <v>158</v>
      </c>
      <c r="B1" s="2" t="s">
        <v>44</v>
      </c>
      <c r="N1" s="2" t="s">
        <v>130</v>
      </c>
      <c r="O1" s="2">
        <v>1.0900000000000001</v>
      </c>
    </row>
    <row r="3" spans="1:43" ht="21" thickBot="1" x14ac:dyDescent="0.35">
      <c r="A3" s="37" t="s">
        <v>0</v>
      </c>
      <c r="B3" s="37" t="s">
        <v>9</v>
      </c>
      <c r="C3" s="37" t="s">
        <v>29</v>
      </c>
      <c r="D3" s="37" t="s">
        <v>30</v>
      </c>
      <c r="E3" s="37" t="s">
        <v>31</v>
      </c>
      <c r="F3" s="37" t="s">
        <v>32</v>
      </c>
      <c r="G3" s="65" t="s">
        <v>119</v>
      </c>
      <c r="H3" s="65"/>
      <c r="I3" s="65"/>
      <c r="J3" s="65"/>
      <c r="K3" s="37" t="s">
        <v>132</v>
      </c>
      <c r="L3" s="37" t="s">
        <v>14</v>
      </c>
      <c r="M3" s="5"/>
    </row>
    <row r="4" spans="1:43" s="10" customFormat="1" x14ac:dyDescent="0.3">
      <c r="A4" s="6"/>
      <c r="B4" s="6"/>
      <c r="C4" s="6"/>
      <c r="D4" s="7"/>
      <c r="E4" s="8"/>
      <c r="F4" s="7"/>
      <c r="G4" s="7"/>
      <c r="H4" s="7"/>
      <c r="I4" s="7"/>
      <c r="J4" s="7"/>
      <c r="K4" s="8"/>
      <c r="L4" s="8"/>
      <c r="M4" s="8"/>
      <c r="N4" s="7"/>
      <c r="O4" s="7"/>
      <c r="P4" s="9"/>
      <c r="Q4" s="40"/>
      <c r="R4" s="40"/>
      <c r="S4" s="9"/>
      <c r="T4" s="9"/>
      <c r="U4" s="9"/>
      <c r="V4" s="9"/>
      <c r="W4" s="40"/>
      <c r="X4" s="40"/>
      <c r="Y4" s="9"/>
      <c r="Z4" s="9"/>
      <c r="AA4" s="9"/>
      <c r="AB4" s="9"/>
      <c r="AC4" s="40"/>
      <c r="AD4" s="40"/>
      <c r="AE4" s="9"/>
      <c r="AF4" s="9"/>
      <c r="AG4" s="9"/>
      <c r="AH4" s="9"/>
      <c r="AI4" s="9"/>
      <c r="AJ4" s="9"/>
      <c r="AK4" s="9"/>
      <c r="AL4" s="9"/>
      <c r="AM4" s="9"/>
      <c r="AN4" s="9"/>
      <c r="AO4" s="7"/>
      <c r="AP4" s="7"/>
      <c r="AQ4" s="7"/>
    </row>
    <row r="5" spans="1:43" s="1" customFormat="1" outlineLevel="1" x14ac:dyDescent="0.3">
      <c r="A5" s="38" t="s">
        <v>126</v>
      </c>
      <c r="B5" s="38" t="s">
        <v>45</v>
      </c>
      <c r="C5" s="38"/>
      <c r="M5" s="11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</row>
    <row r="6" spans="1:43" s="1" customFormat="1" outlineLevel="1" x14ac:dyDescent="0.3">
      <c r="F6" s="38"/>
      <c r="G6" s="38"/>
      <c r="H6" s="38"/>
      <c r="I6" s="38"/>
      <c r="J6" s="38"/>
      <c r="K6" s="38"/>
      <c r="L6" s="38"/>
      <c r="M6" s="12"/>
      <c r="N6" s="67" t="s">
        <v>151</v>
      </c>
      <c r="O6" s="67"/>
      <c r="P6" s="67"/>
      <c r="Q6" s="67"/>
      <c r="R6" s="67"/>
      <c r="S6" s="67"/>
      <c r="T6" s="66" t="s">
        <v>159</v>
      </c>
      <c r="U6" s="66"/>
      <c r="V6" s="66"/>
      <c r="W6" s="66"/>
      <c r="X6" s="66"/>
      <c r="Y6" s="66"/>
      <c r="Z6" s="66" t="s">
        <v>152</v>
      </c>
      <c r="AA6" s="66"/>
      <c r="AB6" s="66"/>
      <c r="AC6" s="66"/>
      <c r="AD6" s="66"/>
      <c r="AE6" s="66"/>
      <c r="AF6" s="66" t="s">
        <v>153</v>
      </c>
      <c r="AG6" s="66"/>
      <c r="AH6" s="66"/>
      <c r="AI6" s="66"/>
      <c r="AJ6" s="66"/>
      <c r="AK6" s="66"/>
      <c r="AL6" s="66" t="s">
        <v>154</v>
      </c>
      <c r="AM6" s="66"/>
      <c r="AN6" s="66"/>
      <c r="AO6" s="66"/>
      <c r="AP6" s="66"/>
      <c r="AQ6" s="66"/>
    </row>
    <row r="7" spans="1:43" s="1" customFormat="1" outlineLevel="1" x14ac:dyDescent="0.3">
      <c r="A7" s="66" t="s">
        <v>10</v>
      </c>
      <c r="B7" s="66"/>
      <c r="C7" s="66"/>
      <c r="D7" s="66"/>
      <c r="E7" s="38" t="s">
        <v>12</v>
      </c>
      <c r="F7" s="38" t="s">
        <v>14</v>
      </c>
      <c r="G7" s="5" t="s">
        <v>118</v>
      </c>
      <c r="H7" s="5" t="s">
        <v>6</v>
      </c>
      <c r="I7" s="5" t="s">
        <v>40</v>
      </c>
      <c r="J7" s="5" t="s">
        <v>39</v>
      </c>
      <c r="M7" s="11"/>
      <c r="N7" s="38" t="s">
        <v>2</v>
      </c>
      <c r="O7" s="13" t="s">
        <v>29</v>
      </c>
      <c r="P7" s="14"/>
      <c r="Q7" s="41">
        <f>SUM(Q9:Q29)</f>
        <v>8213.52</v>
      </c>
      <c r="R7" s="38" t="s">
        <v>37</v>
      </c>
      <c r="S7" s="38" t="s">
        <v>4</v>
      </c>
      <c r="T7" s="38" t="s">
        <v>2</v>
      </c>
      <c r="U7" s="38" t="s">
        <v>29</v>
      </c>
      <c r="V7" s="14"/>
      <c r="W7" s="41">
        <f>SUM(W9:W29)</f>
        <v>86016.960000000006</v>
      </c>
      <c r="X7" s="38" t="s">
        <v>37</v>
      </c>
      <c r="Y7" s="38" t="s">
        <v>4</v>
      </c>
      <c r="Z7" s="38" t="s">
        <v>2</v>
      </c>
      <c r="AA7" s="38" t="s">
        <v>29</v>
      </c>
      <c r="AB7" s="14"/>
      <c r="AC7" s="41">
        <f>SUM(AC9:AC29)</f>
        <v>33390.879999999997</v>
      </c>
      <c r="AD7" s="38" t="s">
        <v>37</v>
      </c>
      <c r="AE7" s="38" t="s">
        <v>4</v>
      </c>
      <c r="AF7" s="38" t="s">
        <v>2</v>
      </c>
      <c r="AG7" s="38" t="s">
        <v>29</v>
      </c>
      <c r="AH7" s="14"/>
      <c r="AI7" s="41">
        <f>SUM(AI9:AI29)</f>
        <v>21837.06</v>
      </c>
      <c r="AJ7" s="38" t="s">
        <v>37</v>
      </c>
      <c r="AK7" s="38" t="s">
        <v>4</v>
      </c>
      <c r="AL7" s="38" t="s">
        <v>2</v>
      </c>
      <c r="AM7" s="38" t="s">
        <v>29</v>
      </c>
      <c r="AN7" s="14"/>
      <c r="AO7" s="15">
        <f>SUM(AO9:AO29)</f>
        <v>7893.06</v>
      </c>
      <c r="AP7" s="38" t="s">
        <v>37</v>
      </c>
      <c r="AQ7" s="38" t="s">
        <v>4</v>
      </c>
    </row>
    <row r="8" spans="1:43" s="1" customFormat="1" outlineLevel="1" x14ac:dyDescent="0.3">
      <c r="A8" s="38" t="s">
        <v>0</v>
      </c>
      <c r="B8" s="38" t="s">
        <v>11</v>
      </c>
      <c r="C8" s="38"/>
      <c r="D8" s="38" t="s">
        <v>35</v>
      </c>
      <c r="E8" s="38" t="s">
        <v>13</v>
      </c>
      <c r="F8" s="38" t="s">
        <v>34</v>
      </c>
      <c r="G8" s="27"/>
      <c r="H8" s="27"/>
      <c r="I8" s="27"/>
      <c r="J8" s="27"/>
      <c r="M8" s="11"/>
      <c r="N8" s="38" t="s">
        <v>3</v>
      </c>
      <c r="O8" s="38" t="s">
        <v>43</v>
      </c>
      <c r="P8" s="38" t="s">
        <v>42</v>
      </c>
      <c r="Q8" s="38" t="s">
        <v>41</v>
      </c>
      <c r="R8" s="38" t="s">
        <v>36</v>
      </c>
      <c r="S8" s="38" t="s">
        <v>5</v>
      </c>
      <c r="T8" s="38" t="s">
        <v>3</v>
      </c>
      <c r="U8" s="38" t="s">
        <v>43</v>
      </c>
      <c r="V8" s="38" t="s">
        <v>42</v>
      </c>
      <c r="W8" s="38" t="s">
        <v>41</v>
      </c>
      <c r="X8" s="38" t="s">
        <v>36</v>
      </c>
      <c r="Y8" s="38" t="s">
        <v>5</v>
      </c>
      <c r="Z8" s="38" t="s">
        <v>3</v>
      </c>
      <c r="AA8" s="38" t="s">
        <v>43</v>
      </c>
      <c r="AB8" s="38" t="s">
        <v>42</v>
      </c>
      <c r="AC8" s="38" t="s">
        <v>41</v>
      </c>
      <c r="AD8" s="38" t="s">
        <v>36</v>
      </c>
      <c r="AE8" s="38" t="s">
        <v>5</v>
      </c>
      <c r="AF8" s="38" t="s">
        <v>3</v>
      </c>
      <c r="AG8" s="38" t="s">
        <v>43</v>
      </c>
      <c r="AH8" s="38" t="s">
        <v>42</v>
      </c>
      <c r="AI8" s="38" t="s">
        <v>41</v>
      </c>
      <c r="AJ8" s="38" t="s">
        <v>36</v>
      </c>
      <c r="AK8" s="38" t="s">
        <v>5</v>
      </c>
      <c r="AL8" s="38" t="s">
        <v>3</v>
      </c>
      <c r="AM8" s="38" t="s">
        <v>43</v>
      </c>
      <c r="AN8" s="38" t="s">
        <v>42</v>
      </c>
      <c r="AO8" s="38" t="s">
        <v>41</v>
      </c>
      <c r="AP8" s="38" t="s">
        <v>36</v>
      </c>
      <c r="AQ8" s="38" t="s">
        <v>5</v>
      </c>
    </row>
    <row r="9" spans="1:43" outlineLevel="1" x14ac:dyDescent="0.3">
      <c r="A9" s="2" t="s">
        <v>126</v>
      </c>
      <c r="B9" s="2" t="s">
        <v>120</v>
      </c>
      <c r="E9" s="15"/>
      <c r="G9" s="2">
        <v>370000</v>
      </c>
      <c r="H9" s="64"/>
      <c r="I9" s="28"/>
      <c r="J9" s="28"/>
      <c r="K9" s="15">
        <f>SUM(G9:J9)</f>
        <v>370000</v>
      </c>
      <c r="M9" s="16"/>
      <c r="N9" s="2" t="s">
        <v>15</v>
      </c>
      <c r="O9" s="15">
        <v>77</v>
      </c>
      <c r="Q9" s="41">
        <f>O9*P9</f>
        <v>0</v>
      </c>
      <c r="R9" s="41"/>
      <c r="T9" s="3" t="s">
        <v>15</v>
      </c>
      <c r="U9" s="41">
        <v>77</v>
      </c>
      <c r="W9" s="41">
        <f>U9*V9</f>
        <v>0</v>
      </c>
      <c r="X9" s="41"/>
      <c r="Z9" s="3" t="s">
        <v>15</v>
      </c>
      <c r="AA9" s="41">
        <v>77</v>
      </c>
      <c r="AC9" s="41">
        <f>AA9*AB9</f>
        <v>0</v>
      </c>
      <c r="AD9" s="41"/>
      <c r="AF9" s="3" t="s">
        <v>15</v>
      </c>
      <c r="AG9" s="41">
        <v>77</v>
      </c>
      <c r="AI9" s="41">
        <f>AG9*AH9</f>
        <v>0</v>
      </c>
      <c r="AJ9" s="41"/>
      <c r="AL9" s="3" t="s">
        <v>15</v>
      </c>
      <c r="AM9" s="41">
        <v>77</v>
      </c>
      <c r="AO9" s="15">
        <f>AM9*AN9</f>
        <v>0</v>
      </c>
      <c r="AP9" s="15"/>
    </row>
    <row r="10" spans="1:43" outlineLevel="1" x14ac:dyDescent="0.3">
      <c r="B10" s="2" t="s">
        <v>46</v>
      </c>
      <c r="E10" s="15"/>
      <c r="G10" s="15">
        <v>20000</v>
      </c>
      <c r="H10" s="15"/>
      <c r="I10" s="28"/>
      <c r="J10" s="28"/>
      <c r="K10" s="15">
        <f t="shared" ref="K10:K22" si="0">SUM(G10:J10)</f>
        <v>20000</v>
      </c>
      <c r="M10" s="16"/>
      <c r="N10" s="2" t="s">
        <v>16</v>
      </c>
      <c r="O10" s="15">
        <v>60</v>
      </c>
      <c r="Q10" s="41">
        <f>O10*P10</f>
        <v>0</v>
      </c>
      <c r="R10" s="41"/>
      <c r="T10" s="3" t="s">
        <v>16</v>
      </c>
      <c r="U10" s="41">
        <v>60</v>
      </c>
      <c r="W10" s="41">
        <f t="shared" ref="W10:W22" si="1">U10*V10</f>
        <v>0</v>
      </c>
      <c r="X10" s="41"/>
      <c r="Z10" s="3" t="s">
        <v>16</v>
      </c>
      <c r="AA10" s="41">
        <v>60</v>
      </c>
      <c r="AC10" s="41">
        <f t="shared" ref="AC10:AC22" si="2">AA10*AB10</f>
        <v>0</v>
      </c>
      <c r="AD10" s="41"/>
      <c r="AF10" s="3" t="s">
        <v>16</v>
      </c>
      <c r="AG10" s="41">
        <v>60</v>
      </c>
      <c r="AI10" s="41">
        <f t="shared" ref="AI10:AI22" si="3">AG10*AH10</f>
        <v>0</v>
      </c>
      <c r="AJ10" s="41"/>
      <c r="AL10" s="3" t="s">
        <v>16</v>
      </c>
      <c r="AM10" s="41">
        <v>60</v>
      </c>
      <c r="AO10" s="15">
        <f t="shared" ref="AO10:AO22" si="4">AM10*AN10</f>
        <v>0</v>
      </c>
      <c r="AP10" s="15"/>
    </row>
    <row r="11" spans="1:43" outlineLevel="1" x14ac:dyDescent="0.3">
      <c r="B11" s="2" t="s">
        <v>47</v>
      </c>
      <c r="E11" s="15"/>
      <c r="F11" s="17"/>
      <c r="G11" s="32"/>
      <c r="H11" s="15">
        <v>40000</v>
      </c>
      <c r="I11" s="28"/>
      <c r="J11" s="28"/>
      <c r="K11" s="15">
        <f t="shared" si="0"/>
        <v>40000</v>
      </c>
      <c r="M11" s="16"/>
      <c r="N11" s="2" t="s">
        <v>17</v>
      </c>
      <c r="O11" s="15">
        <v>48</v>
      </c>
      <c r="Q11" s="41">
        <f t="shared" ref="Q11:Q22" si="5">O11*P11</f>
        <v>0</v>
      </c>
      <c r="R11" s="41"/>
      <c r="T11" s="3" t="s">
        <v>17</v>
      </c>
      <c r="U11" s="41">
        <v>48</v>
      </c>
      <c r="W11" s="41">
        <f t="shared" si="1"/>
        <v>0</v>
      </c>
      <c r="X11" s="41"/>
      <c r="Z11" s="3" t="s">
        <v>17</v>
      </c>
      <c r="AA11" s="41">
        <v>48</v>
      </c>
      <c r="AC11" s="41">
        <f t="shared" si="2"/>
        <v>0</v>
      </c>
      <c r="AD11" s="41"/>
      <c r="AF11" s="3" t="s">
        <v>17</v>
      </c>
      <c r="AG11" s="41">
        <v>48</v>
      </c>
      <c r="AI11" s="41">
        <f t="shared" si="3"/>
        <v>0</v>
      </c>
      <c r="AJ11" s="41"/>
      <c r="AL11" s="3" t="s">
        <v>17</v>
      </c>
      <c r="AM11" s="41">
        <v>48</v>
      </c>
      <c r="AO11" s="15">
        <f t="shared" si="4"/>
        <v>0</v>
      </c>
      <c r="AP11" s="15"/>
    </row>
    <row r="12" spans="1:43" outlineLevel="1" x14ac:dyDescent="0.3">
      <c r="B12" s="2" t="s">
        <v>190</v>
      </c>
      <c r="H12" s="15"/>
      <c r="I12" s="32"/>
      <c r="J12" s="32"/>
      <c r="K12" s="15">
        <f t="shared" si="0"/>
        <v>0</v>
      </c>
      <c r="M12" s="16"/>
      <c r="N12" s="2" t="s">
        <v>18</v>
      </c>
      <c r="O12" s="15">
        <v>77</v>
      </c>
      <c r="Q12" s="41">
        <f t="shared" si="5"/>
        <v>0</v>
      </c>
      <c r="R12" s="41"/>
      <c r="T12" s="3" t="s">
        <v>18</v>
      </c>
      <c r="U12" s="41">
        <v>77</v>
      </c>
      <c r="W12" s="41">
        <f t="shared" si="1"/>
        <v>0</v>
      </c>
      <c r="X12" s="41"/>
      <c r="Z12" s="3" t="s">
        <v>18</v>
      </c>
      <c r="AA12" s="41">
        <v>77</v>
      </c>
      <c r="AC12" s="41">
        <f t="shared" si="2"/>
        <v>0</v>
      </c>
      <c r="AD12" s="41"/>
      <c r="AF12" s="3" t="s">
        <v>18</v>
      </c>
      <c r="AG12" s="41">
        <v>77</v>
      </c>
      <c r="AI12" s="41">
        <f t="shared" si="3"/>
        <v>0</v>
      </c>
      <c r="AJ12" s="41"/>
      <c r="AL12" s="3" t="s">
        <v>18</v>
      </c>
      <c r="AM12" s="41">
        <v>77</v>
      </c>
      <c r="AO12" s="15">
        <f t="shared" si="4"/>
        <v>0</v>
      </c>
      <c r="AP12" s="15"/>
    </row>
    <row r="13" spans="1:43" outlineLevel="1" x14ac:dyDescent="0.3">
      <c r="B13" s="2" t="s">
        <v>197</v>
      </c>
      <c r="E13" s="15"/>
      <c r="F13" s="17"/>
      <c r="G13" s="32"/>
      <c r="H13" s="15">
        <v>15000</v>
      </c>
      <c r="I13" s="32"/>
      <c r="J13" s="32"/>
      <c r="K13" s="15">
        <f t="shared" si="0"/>
        <v>15000</v>
      </c>
      <c r="L13" s="15"/>
      <c r="M13" s="18"/>
      <c r="N13" s="2" t="s">
        <v>19</v>
      </c>
      <c r="O13" s="15">
        <v>60</v>
      </c>
      <c r="Q13" s="41">
        <f>O13*P13</f>
        <v>0</v>
      </c>
      <c r="R13" s="41"/>
      <c r="T13" s="3" t="s">
        <v>19</v>
      </c>
      <c r="U13" s="41">
        <v>60</v>
      </c>
      <c r="W13" s="41">
        <f t="shared" si="1"/>
        <v>0</v>
      </c>
      <c r="X13" s="41"/>
      <c r="Z13" s="3" t="s">
        <v>19</v>
      </c>
      <c r="AA13" s="41">
        <v>60</v>
      </c>
      <c r="AC13" s="41">
        <f t="shared" si="2"/>
        <v>0</v>
      </c>
      <c r="AD13" s="41"/>
      <c r="AF13" s="3" t="s">
        <v>19</v>
      </c>
      <c r="AG13" s="41">
        <v>60</v>
      </c>
      <c r="AI13" s="41">
        <f t="shared" si="3"/>
        <v>0</v>
      </c>
      <c r="AJ13" s="41"/>
      <c r="AL13" s="3" t="s">
        <v>19</v>
      </c>
      <c r="AM13" s="41">
        <v>60</v>
      </c>
      <c r="AO13" s="15">
        <f t="shared" si="4"/>
        <v>0</v>
      </c>
      <c r="AP13" s="15"/>
    </row>
    <row r="14" spans="1:43" outlineLevel="1" x14ac:dyDescent="0.3">
      <c r="E14" s="15"/>
      <c r="F14" s="17"/>
      <c r="G14" s="32"/>
      <c r="H14" s="15"/>
      <c r="I14" s="32"/>
      <c r="J14" s="32"/>
      <c r="K14" s="15">
        <f t="shared" si="0"/>
        <v>0</v>
      </c>
      <c r="M14" s="16"/>
      <c r="N14" s="2" t="s">
        <v>20</v>
      </c>
      <c r="O14" s="15">
        <v>48</v>
      </c>
      <c r="Q14" s="41">
        <f t="shared" si="5"/>
        <v>0</v>
      </c>
      <c r="R14" s="41"/>
      <c r="T14" s="3" t="s">
        <v>20</v>
      </c>
      <c r="U14" s="41">
        <v>48</v>
      </c>
      <c r="W14" s="41">
        <f t="shared" si="1"/>
        <v>0</v>
      </c>
      <c r="X14" s="41"/>
      <c r="Z14" s="3" t="s">
        <v>20</v>
      </c>
      <c r="AA14" s="41">
        <v>48</v>
      </c>
      <c r="AC14" s="41">
        <f t="shared" si="2"/>
        <v>0</v>
      </c>
      <c r="AD14" s="41"/>
      <c r="AF14" s="3" t="s">
        <v>20</v>
      </c>
      <c r="AG14" s="41">
        <v>48</v>
      </c>
      <c r="AI14" s="41">
        <f t="shared" si="3"/>
        <v>0</v>
      </c>
      <c r="AJ14" s="41"/>
      <c r="AL14" s="3" t="s">
        <v>20</v>
      </c>
      <c r="AM14" s="41">
        <v>48</v>
      </c>
      <c r="AO14" s="15">
        <f t="shared" si="4"/>
        <v>0</v>
      </c>
      <c r="AP14" s="15"/>
    </row>
    <row r="15" spans="1:43" outlineLevel="1" x14ac:dyDescent="0.3">
      <c r="F15" s="17"/>
      <c r="G15" s="32"/>
      <c r="H15" s="15"/>
      <c r="I15" s="32"/>
      <c r="J15" s="32"/>
      <c r="K15" s="15">
        <f t="shared" si="0"/>
        <v>0</v>
      </c>
      <c r="M15" s="16"/>
      <c r="N15" s="2" t="s">
        <v>21</v>
      </c>
      <c r="O15" s="15">
        <v>60</v>
      </c>
      <c r="Q15" s="41">
        <f t="shared" si="5"/>
        <v>0</v>
      </c>
      <c r="R15" s="41"/>
      <c r="T15" s="3" t="s">
        <v>21</v>
      </c>
      <c r="U15" s="41">
        <v>60</v>
      </c>
      <c r="W15" s="41">
        <f t="shared" si="1"/>
        <v>0</v>
      </c>
      <c r="X15" s="41"/>
      <c r="Z15" s="3" t="s">
        <v>21</v>
      </c>
      <c r="AA15" s="41">
        <v>60</v>
      </c>
      <c r="AC15" s="41">
        <f t="shared" si="2"/>
        <v>0</v>
      </c>
      <c r="AD15" s="41"/>
      <c r="AF15" s="3" t="s">
        <v>21</v>
      </c>
      <c r="AG15" s="41">
        <v>60</v>
      </c>
      <c r="AI15" s="41">
        <f t="shared" si="3"/>
        <v>0</v>
      </c>
      <c r="AJ15" s="41"/>
      <c r="AL15" s="3" t="s">
        <v>21</v>
      </c>
      <c r="AM15" s="41">
        <v>60</v>
      </c>
      <c r="AO15" s="15">
        <f t="shared" si="4"/>
        <v>0</v>
      </c>
      <c r="AP15" s="15"/>
    </row>
    <row r="16" spans="1:43" outlineLevel="1" x14ac:dyDescent="0.3">
      <c r="F16" s="17"/>
      <c r="G16" s="32"/>
      <c r="H16" s="15"/>
      <c r="I16" s="32"/>
      <c r="J16" s="32"/>
      <c r="K16" s="15">
        <f t="shared" si="0"/>
        <v>0</v>
      </c>
      <c r="M16" s="16"/>
      <c r="N16" s="2" t="s">
        <v>22</v>
      </c>
      <c r="O16" s="15">
        <v>48</v>
      </c>
      <c r="Q16" s="41">
        <f t="shared" si="5"/>
        <v>0</v>
      </c>
      <c r="R16" s="41"/>
      <c r="T16" s="3" t="s">
        <v>22</v>
      </c>
      <c r="U16" s="41">
        <v>48</v>
      </c>
      <c r="W16" s="41">
        <f t="shared" si="1"/>
        <v>0</v>
      </c>
      <c r="X16" s="41"/>
      <c r="Z16" s="3" t="s">
        <v>22</v>
      </c>
      <c r="AA16" s="41">
        <v>48</v>
      </c>
      <c r="AC16" s="41">
        <f t="shared" si="2"/>
        <v>0</v>
      </c>
      <c r="AD16" s="41"/>
      <c r="AF16" s="3" t="s">
        <v>22</v>
      </c>
      <c r="AG16" s="41">
        <v>48</v>
      </c>
      <c r="AH16" s="3">
        <v>42</v>
      </c>
      <c r="AI16" s="41">
        <f t="shared" si="3"/>
        <v>2016</v>
      </c>
      <c r="AJ16" s="41"/>
      <c r="AL16" s="3" t="s">
        <v>22</v>
      </c>
      <c r="AM16" s="41">
        <v>48</v>
      </c>
      <c r="AN16" s="3">
        <v>42</v>
      </c>
      <c r="AO16" s="15">
        <f t="shared" si="4"/>
        <v>2016</v>
      </c>
      <c r="AP16" s="15"/>
    </row>
    <row r="17" spans="5:42" outlineLevel="1" x14ac:dyDescent="0.3">
      <c r="G17" s="28"/>
      <c r="H17" s="15"/>
      <c r="I17" s="28"/>
      <c r="J17" s="28"/>
      <c r="K17" s="15">
        <f t="shared" si="0"/>
        <v>0</v>
      </c>
      <c r="M17" s="16"/>
      <c r="N17" s="2" t="s">
        <v>23</v>
      </c>
      <c r="O17" s="15">
        <v>40</v>
      </c>
      <c r="Q17" s="41">
        <f t="shared" si="5"/>
        <v>0</v>
      </c>
      <c r="R17" s="41"/>
      <c r="T17" s="3" t="s">
        <v>23</v>
      </c>
      <c r="U17" s="41">
        <v>40</v>
      </c>
      <c r="W17" s="41">
        <f t="shared" si="1"/>
        <v>0</v>
      </c>
      <c r="X17" s="41"/>
      <c r="Z17" s="3" t="s">
        <v>23</v>
      </c>
      <c r="AA17" s="41">
        <v>40</v>
      </c>
      <c r="AC17" s="41">
        <f t="shared" si="2"/>
        <v>0</v>
      </c>
      <c r="AD17" s="41"/>
      <c r="AF17" s="3" t="s">
        <v>23</v>
      </c>
      <c r="AG17" s="41">
        <v>40</v>
      </c>
      <c r="AI17" s="41">
        <f t="shared" si="3"/>
        <v>0</v>
      </c>
      <c r="AJ17" s="41"/>
      <c r="AL17" s="3" t="s">
        <v>23</v>
      </c>
      <c r="AM17" s="41">
        <v>40</v>
      </c>
      <c r="AO17" s="15">
        <f t="shared" si="4"/>
        <v>0</v>
      </c>
      <c r="AP17" s="15"/>
    </row>
    <row r="18" spans="5:42" outlineLevel="1" x14ac:dyDescent="0.3">
      <c r="G18" s="28"/>
      <c r="H18" s="15"/>
      <c r="I18" s="28"/>
      <c r="J18" s="28"/>
      <c r="K18" s="15">
        <f t="shared" si="0"/>
        <v>0</v>
      </c>
      <c r="M18" s="16"/>
      <c r="N18" s="2" t="s">
        <v>24</v>
      </c>
      <c r="O18" s="15">
        <v>48</v>
      </c>
      <c r="Q18" s="41">
        <f t="shared" si="5"/>
        <v>0</v>
      </c>
      <c r="R18" s="41"/>
      <c r="T18" s="3" t="s">
        <v>24</v>
      </c>
      <c r="U18" s="41">
        <v>48</v>
      </c>
      <c r="W18" s="41">
        <f t="shared" si="1"/>
        <v>0</v>
      </c>
      <c r="X18" s="41"/>
      <c r="Z18" s="3" t="s">
        <v>24</v>
      </c>
      <c r="AA18" s="41">
        <v>48</v>
      </c>
      <c r="AC18" s="41">
        <f t="shared" si="2"/>
        <v>0</v>
      </c>
      <c r="AD18" s="41"/>
      <c r="AF18" s="3" t="s">
        <v>24</v>
      </c>
      <c r="AG18" s="41">
        <v>48</v>
      </c>
      <c r="AI18" s="41">
        <f t="shared" si="3"/>
        <v>0</v>
      </c>
      <c r="AJ18" s="41"/>
      <c r="AL18" s="3" t="s">
        <v>24</v>
      </c>
      <c r="AM18" s="41">
        <v>48</v>
      </c>
      <c r="AN18" s="3">
        <v>42</v>
      </c>
      <c r="AO18" s="15">
        <f t="shared" si="4"/>
        <v>2016</v>
      </c>
      <c r="AP18" s="15"/>
    </row>
    <row r="19" spans="5:42" outlineLevel="1" x14ac:dyDescent="0.3">
      <c r="G19" s="28"/>
      <c r="H19" s="15"/>
      <c r="I19" s="28"/>
      <c r="J19" s="28"/>
      <c r="K19" s="15">
        <f t="shared" si="0"/>
        <v>0</v>
      </c>
      <c r="M19" s="16"/>
      <c r="N19" s="2" t="s">
        <v>25</v>
      </c>
      <c r="O19" s="15">
        <v>68</v>
      </c>
      <c r="Q19" s="41">
        <f t="shared" si="5"/>
        <v>0</v>
      </c>
      <c r="R19" s="41"/>
      <c r="T19" s="3" t="s">
        <v>25</v>
      </c>
      <c r="U19" s="41">
        <v>68</v>
      </c>
      <c r="W19" s="41">
        <f t="shared" si="1"/>
        <v>0</v>
      </c>
      <c r="X19" s="41"/>
      <c r="Z19" s="3" t="s">
        <v>25</v>
      </c>
      <c r="AA19" s="41">
        <v>68</v>
      </c>
      <c r="AC19" s="41">
        <f t="shared" si="2"/>
        <v>0</v>
      </c>
      <c r="AD19" s="41"/>
      <c r="AF19" s="3" t="s">
        <v>25</v>
      </c>
      <c r="AG19" s="41">
        <v>68</v>
      </c>
      <c r="AI19" s="41">
        <f t="shared" si="3"/>
        <v>0</v>
      </c>
      <c r="AJ19" s="41"/>
      <c r="AL19" s="3" t="s">
        <v>25</v>
      </c>
      <c r="AM19" s="41">
        <v>68</v>
      </c>
      <c r="AO19" s="15">
        <f t="shared" si="4"/>
        <v>0</v>
      </c>
      <c r="AP19" s="15"/>
    </row>
    <row r="20" spans="5:42" outlineLevel="1" x14ac:dyDescent="0.3">
      <c r="G20" s="28"/>
      <c r="H20" s="15"/>
      <c r="I20" s="28"/>
      <c r="J20" s="28"/>
      <c r="K20" s="15">
        <f t="shared" si="0"/>
        <v>0</v>
      </c>
      <c r="M20" s="16"/>
      <c r="N20" s="2" t="s">
        <v>26</v>
      </c>
      <c r="O20" s="15">
        <v>95</v>
      </c>
      <c r="Q20" s="41">
        <f t="shared" si="5"/>
        <v>0</v>
      </c>
      <c r="R20" s="41"/>
      <c r="T20" s="3" t="s">
        <v>26</v>
      </c>
      <c r="U20" s="41">
        <v>95</v>
      </c>
      <c r="W20" s="41">
        <f t="shared" si="1"/>
        <v>0</v>
      </c>
      <c r="X20" s="41"/>
      <c r="Z20" s="3" t="s">
        <v>26</v>
      </c>
      <c r="AA20" s="41">
        <v>95</v>
      </c>
      <c r="AB20" s="3">
        <v>336</v>
      </c>
      <c r="AC20" s="41">
        <f t="shared" si="2"/>
        <v>31920</v>
      </c>
      <c r="AD20" s="41"/>
      <c r="AF20" s="3" t="s">
        <v>26</v>
      </c>
      <c r="AG20" s="41">
        <v>95</v>
      </c>
      <c r="AH20" s="3">
        <v>168</v>
      </c>
      <c r="AI20" s="41">
        <f t="shared" si="3"/>
        <v>15960</v>
      </c>
      <c r="AJ20" s="41"/>
      <c r="AL20" s="3" t="s">
        <v>26</v>
      </c>
      <c r="AM20" s="41">
        <v>95</v>
      </c>
      <c r="AO20" s="15">
        <f t="shared" si="4"/>
        <v>0</v>
      </c>
      <c r="AP20" s="15"/>
    </row>
    <row r="21" spans="5:42" outlineLevel="1" x14ac:dyDescent="0.3">
      <c r="G21" s="28"/>
      <c r="H21" s="15"/>
      <c r="I21" s="28"/>
      <c r="J21" s="28"/>
      <c r="K21" s="15">
        <f t="shared" si="0"/>
        <v>0</v>
      </c>
      <c r="M21" s="16"/>
      <c r="N21" s="2" t="s">
        <v>27</v>
      </c>
      <c r="O21" s="15">
        <v>40</v>
      </c>
      <c r="Q21" s="41">
        <f t="shared" si="5"/>
        <v>0</v>
      </c>
      <c r="R21" s="41"/>
      <c r="T21" s="3" t="s">
        <v>27</v>
      </c>
      <c r="U21" s="41">
        <v>40</v>
      </c>
      <c r="W21" s="41">
        <f t="shared" si="1"/>
        <v>0</v>
      </c>
      <c r="X21" s="41"/>
      <c r="Z21" s="3" t="s">
        <v>27</v>
      </c>
      <c r="AA21" s="41">
        <v>40</v>
      </c>
      <c r="AC21" s="41">
        <f t="shared" si="2"/>
        <v>0</v>
      </c>
      <c r="AD21" s="41"/>
      <c r="AF21" s="3" t="s">
        <v>27</v>
      </c>
      <c r="AG21" s="41">
        <v>40</v>
      </c>
      <c r="AI21" s="41">
        <f t="shared" si="3"/>
        <v>0</v>
      </c>
      <c r="AJ21" s="41"/>
      <c r="AL21" s="3" t="s">
        <v>27</v>
      </c>
      <c r="AM21" s="41">
        <v>40</v>
      </c>
      <c r="AO21" s="15">
        <f t="shared" si="4"/>
        <v>0</v>
      </c>
      <c r="AP21" s="15"/>
    </row>
    <row r="22" spans="5:42" outlineLevel="1" x14ac:dyDescent="0.3">
      <c r="G22" s="28"/>
      <c r="H22" s="28"/>
      <c r="I22" s="28"/>
      <c r="J22" s="28"/>
      <c r="K22" s="15">
        <f t="shared" si="0"/>
        <v>0</v>
      </c>
      <c r="M22" s="16"/>
      <c r="N22" s="2" t="s">
        <v>155</v>
      </c>
      <c r="O22" s="15">
        <v>40</v>
      </c>
      <c r="Q22" s="41">
        <f t="shared" si="5"/>
        <v>0</v>
      </c>
      <c r="R22" s="41"/>
      <c r="T22" s="3" t="s">
        <v>155</v>
      </c>
      <c r="U22" s="41">
        <v>40</v>
      </c>
      <c r="W22" s="41">
        <f t="shared" si="1"/>
        <v>0</v>
      </c>
      <c r="X22" s="41"/>
      <c r="Z22" s="3" t="s">
        <v>155</v>
      </c>
      <c r="AA22" s="41">
        <v>40</v>
      </c>
      <c r="AC22" s="41">
        <f t="shared" si="2"/>
        <v>0</v>
      </c>
      <c r="AD22" s="41"/>
      <c r="AF22" s="3" t="s">
        <v>155</v>
      </c>
      <c r="AG22" s="41">
        <v>40</v>
      </c>
      <c r="AI22" s="41">
        <f t="shared" si="3"/>
        <v>0</v>
      </c>
      <c r="AJ22" s="41"/>
      <c r="AL22" s="3" t="s">
        <v>155</v>
      </c>
      <c r="AM22" s="41">
        <v>40</v>
      </c>
      <c r="AO22" s="15">
        <f t="shared" si="4"/>
        <v>0</v>
      </c>
      <c r="AP22" s="15"/>
    </row>
    <row r="23" spans="5:42" outlineLevel="1" x14ac:dyDescent="0.3">
      <c r="G23" s="28"/>
      <c r="H23" s="28"/>
      <c r="I23" s="28"/>
      <c r="J23" s="28"/>
      <c r="K23" s="15">
        <f>SUM(G23:J23)</f>
        <v>0</v>
      </c>
      <c r="M23" s="16"/>
      <c r="N23" s="2" t="s">
        <v>191</v>
      </c>
      <c r="O23" s="15">
        <v>40</v>
      </c>
      <c r="Q23" s="41">
        <f>O23*P23</f>
        <v>0</v>
      </c>
      <c r="R23" s="41"/>
      <c r="T23" s="3" t="s">
        <v>28</v>
      </c>
      <c r="U23" s="41">
        <v>40</v>
      </c>
      <c r="V23" s="3">
        <v>168</v>
      </c>
      <c r="W23" s="41">
        <f>U23*V23</f>
        <v>6720</v>
      </c>
      <c r="X23" s="41"/>
      <c r="Z23" s="3" t="s">
        <v>28</v>
      </c>
      <c r="AA23" s="41">
        <v>40</v>
      </c>
      <c r="AC23" s="41">
        <f>AA23*AB23</f>
        <v>0</v>
      </c>
      <c r="AD23" s="41"/>
      <c r="AF23" s="3" t="s">
        <v>28</v>
      </c>
      <c r="AG23" s="41">
        <v>40</v>
      </c>
      <c r="AI23" s="41">
        <f>AG23*AH23</f>
        <v>0</v>
      </c>
      <c r="AJ23" s="41"/>
      <c r="AL23" s="3" t="s">
        <v>28</v>
      </c>
      <c r="AM23" s="41">
        <v>40</v>
      </c>
      <c r="AO23" s="15">
        <f>AM23*AN23</f>
        <v>0</v>
      </c>
      <c r="AP23" s="15"/>
    </row>
    <row r="24" spans="5:42" outlineLevel="1" x14ac:dyDescent="0.3">
      <c r="G24" s="28"/>
      <c r="H24" s="28"/>
      <c r="I24" s="28"/>
      <c r="J24" s="28"/>
      <c r="K24" s="15">
        <f t="shared" ref="K24:K32" si="6">SUM(G24:J24)</f>
        <v>0</v>
      </c>
      <c r="M24" s="16"/>
      <c r="N24" s="2" t="s">
        <v>127</v>
      </c>
      <c r="O24" s="15">
        <f>110/$O$1</f>
        <v>100.91743119266054</v>
      </c>
      <c r="Q24" s="41">
        <f t="shared" ref="Q24:Q29" si="7">O24*P24</f>
        <v>0</v>
      </c>
      <c r="R24" s="41"/>
      <c r="T24" s="3" t="s">
        <v>127</v>
      </c>
      <c r="U24" s="41">
        <f>110/$O$1</f>
        <v>100.91743119266054</v>
      </c>
      <c r="W24" s="41">
        <f t="shared" ref="W24:W29" si="8">U24*V24</f>
        <v>0</v>
      </c>
      <c r="X24" s="41"/>
      <c r="Z24" s="3" t="s">
        <v>127</v>
      </c>
      <c r="AA24" s="41">
        <v>100.91743119266054</v>
      </c>
      <c r="AC24" s="41">
        <f t="shared" ref="AC24:AC29" si="9">AA24*AB24</f>
        <v>0</v>
      </c>
      <c r="AD24" s="41"/>
      <c r="AF24" s="3" t="s">
        <v>127</v>
      </c>
      <c r="AG24" s="41">
        <v>100.91743119266054</v>
      </c>
      <c r="AI24" s="41">
        <f t="shared" ref="AI24:AI29" si="10">AG24*AH24</f>
        <v>0</v>
      </c>
      <c r="AJ24" s="41"/>
      <c r="AL24" s="3" t="s">
        <v>127</v>
      </c>
      <c r="AM24" s="41">
        <v>100.91743119266054</v>
      </c>
      <c r="AO24" s="15">
        <f t="shared" ref="AO24:AO29" si="11">AM24*AN24</f>
        <v>0</v>
      </c>
      <c r="AP24" s="15"/>
    </row>
    <row r="25" spans="5:42" outlineLevel="1" x14ac:dyDescent="0.3">
      <c r="G25" s="28"/>
      <c r="H25" s="28"/>
      <c r="I25" s="28"/>
      <c r="J25" s="28"/>
      <c r="K25" s="15">
        <f t="shared" si="6"/>
        <v>0</v>
      </c>
      <c r="M25" s="16"/>
      <c r="N25" s="2" t="s">
        <v>128</v>
      </c>
      <c r="O25" s="15">
        <v>103.63</v>
      </c>
      <c r="P25" s="3">
        <v>42</v>
      </c>
      <c r="Q25" s="41">
        <f t="shared" si="7"/>
        <v>4352.46</v>
      </c>
      <c r="R25" s="41"/>
      <c r="T25" s="3" t="s">
        <v>128</v>
      </c>
      <c r="U25" s="41">
        <v>103.63</v>
      </c>
      <c r="V25" s="3">
        <v>168</v>
      </c>
      <c r="W25" s="41">
        <f t="shared" si="8"/>
        <v>17409.84</v>
      </c>
      <c r="X25" s="41"/>
      <c r="Z25" s="3" t="s">
        <v>128</v>
      </c>
      <c r="AA25" s="41">
        <v>103.63</v>
      </c>
      <c r="AC25" s="41">
        <f t="shared" si="9"/>
        <v>0</v>
      </c>
      <c r="AD25" s="41"/>
      <c r="AF25" s="3" t="s">
        <v>128</v>
      </c>
      <c r="AG25" s="41">
        <v>103.63</v>
      </c>
      <c r="AI25" s="41">
        <f t="shared" si="10"/>
        <v>0</v>
      </c>
      <c r="AJ25" s="41"/>
      <c r="AL25" s="3" t="s">
        <v>128</v>
      </c>
      <c r="AM25" s="41">
        <v>103.63</v>
      </c>
      <c r="AO25" s="15">
        <f t="shared" si="11"/>
        <v>0</v>
      </c>
      <c r="AP25" s="15"/>
    </row>
    <row r="26" spans="5:42" outlineLevel="1" x14ac:dyDescent="0.3">
      <c r="G26" s="28"/>
      <c r="H26" s="28"/>
      <c r="I26" s="28"/>
      <c r="J26" s="28"/>
      <c r="K26" s="15">
        <f t="shared" si="6"/>
        <v>0</v>
      </c>
      <c r="M26" s="16"/>
      <c r="N26" s="2" t="s">
        <v>157</v>
      </c>
      <c r="O26" s="15">
        <v>91.93</v>
      </c>
      <c r="P26" s="3">
        <v>42</v>
      </c>
      <c r="Q26" s="41">
        <f t="shared" si="7"/>
        <v>3861.0600000000004</v>
      </c>
      <c r="R26" s="41"/>
      <c r="T26" s="3" t="s">
        <v>157</v>
      </c>
      <c r="U26" s="41">
        <v>91.93</v>
      </c>
      <c r="V26" s="3">
        <v>336</v>
      </c>
      <c r="W26" s="41">
        <f t="shared" si="8"/>
        <v>30888.480000000003</v>
      </c>
      <c r="X26" s="41"/>
      <c r="Z26" s="3" t="s">
        <v>157</v>
      </c>
      <c r="AA26" s="41">
        <v>91.93</v>
      </c>
      <c r="AB26" s="3">
        <v>16</v>
      </c>
      <c r="AC26" s="41">
        <f t="shared" si="9"/>
        <v>1470.88</v>
      </c>
      <c r="AD26" s="41"/>
      <c r="AF26" s="3" t="s">
        <v>157</v>
      </c>
      <c r="AG26" s="41">
        <v>91.93</v>
      </c>
      <c r="AH26" s="3">
        <v>42</v>
      </c>
      <c r="AI26" s="41">
        <f t="shared" si="10"/>
        <v>3861.0600000000004</v>
      </c>
      <c r="AJ26" s="41"/>
      <c r="AL26" s="3" t="s">
        <v>157</v>
      </c>
      <c r="AM26" s="41">
        <v>91.93</v>
      </c>
      <c r="AN26" s="3">
        <v>42</v>
      </c>
      <c r="AO26" s="15">
        <f t="shared" si="11"/>
        <v>3861.0600000000004</v>
      </c>
      <c r="AP26" s="15"/>
    </row>
    <row r="27" spans="5:42" outlineLevel="1" x14ac:dyDescent="0.3">
      <c r="G27" s="28"/>
      <c r="H27" s="28"/>
      <c r="I27" s="28"/>
      <c r="J27" s="28"/>
      <c r="K27" s="15">
        <f t="shared" si="6"/>
        <v>0</v>
      </c>
      <c r="M27" s="16"/>
      <c r="N27" s="2" t="s">
        <v>129</v>
      </c>
      <c r="O27" s="15">
        <v>86.78</v>
      </c>
      <c r="Q27" s="41">
        <f t="shared" si="7"/>
        <v>0</v>
      </c>
      <c r="R27" s="41"/>
      <c r="T27" s="3" t="s">
        <v>129</v>
      </c>
      <c r="U27" s="41">
        <v>86.78</v>
      </c>
      <c r="V27" s="3">
        <v>336</v>
      </c>
      <c r="W27" s="41">
        <f t="shared" si="8"/>
        <v>29158.080000000002</v>
      </c>
      <c r="X27" s="41"/>
      <c r="Z27" s="3" t="s">
        <v>129</v>
      </c>
      <c r="AA27" s="41">
        <v>86.78</v>
      </c>
      <c r="AC27" s="41">
        <f t="shared" si="9"/>
        <v>0</v>
      </c>
      <c r="AD27" s="41"/>
      <c r="AF27" s="3" t="s">
        <v>129</v>
      </c>
      <c r="AG27" s="41">
        <v>86.78</v>
      </c>
      <c r="AI27" s="41">
        <f t="shared" si="10"/>
        <v>0</v>
      </c>
      <c r="AJ27" s="41"/>
      <c r="AL27" s="3" t="s">
        <v>129</v>
      </c>
      <c r="AM27" s="41">
        <v>86.78</v>
      </c>
      <c r="AO27" s="15">
        <f t="shared" si="11"/>
        <v>0</v>
      </c>
      <c r="AP27" s="15"/>
    </row>
    <row r="28" spans="5:42" outlineLevel="1" x14ac:dyDescent="0.3">
      <c r="G28" s="28"/>
      <c r="H28" s="28"/>
      <c r="I28" s="28"/>
      <c r="J28" s="28"/>
      <c r="K28" s="15">
        <f t="shared" si="6"/>
        <v>0</v>
      </c>
      <c r="M28" s="16"/>
      <c r="N28" s="2" t="s">
        <v>156</v>
      </c>
      <c r="O28" s="15">
        <v>76.69</v>
      </c>
      <c r="Q28" s="41">
        <f t="shared" si="7"/>
        <v>0</v>
      </c>
      <c r="R28" s="41"/>
      <c r="T28" s="3" t="s">
        <v>156</v>
      </c>
      <c r="U28" s="41">
        <v>76.69</v>
      </c>
      <c r="V28" s="3">
        <v>24</v>
      </c>
      <c r="W28" s="41">
        <f t="shared" si="8"/>
        <v>1840.56</v>
      </c>
      <c r="X28" s="41"/>
      <c r="Z28" s="3" t="s">
        <v>156</v>
      </c>
      <c r="AA28" s="41">
        <v>76.69</v>
      </c>
      <c r="AC28" s="41">
        <f t="shared" si="9"/>
        <v>0</v>
      </c>
      <c r="AD28" s="41"/>
      <c r="AF28" s="3" t="s">
        <v>156</v>
      </c>
      <c r="AG28" s="41">
        <v>76.69</v>
      </c>
      <c r="AI28" s="41">
        <f t="shared" si="10"/>
        <v>0</v>
      </c>
      <c r="AJ28" s="41"/>
      <c r="AL28" s="3" t="s">
        <v>156</v>
      </c>
      <c r="AM28" s="41">
        <v>76.69</v>
      </c>
      <c r="AO28" s="15">
        <f t="shared" si="11"/>
        <v>0</v>
      </c>
      <c r="AP28" s="15"/>
    </row>
    <row r="29" spans="5:42" outlineLevel="1" x14ac:dyDescent="0.3">
      <c r="G29" s="28"/>
      <c r="H29" s="28"/>
      <c r="I29" s="28"/>
      <c r="J29" s="28"/>
      <c r="K29" s="15">
        <f t="shared" si="6"/>
        <v>0</v>
      </c>
      <c r="M29" s="16"/>
      <c r="N29" s="2" t="s">
        <v>131</v>
      </c>
      <c r="O29" s="15">
        <v>76.69</v>
      </c>
      <c r="Q29" s="41">
        <f t="shared" si="7"/>
        <v>0</v>
      </c>
      <c r="R29" s="41"/>
      <c r="T29" s="3" t="s">
        <v>131</v>
      </c>
      <c r="U29" s="41">
        <v>76.69</v>
      </c>
      <c r="W29" s="41">
        <f t="shared" si="8"/>
        <v>0</v>
      </c>
      <c r="X29" s="41"/>
      <c r="Z29" s="3" t="s">
        <v>131</v>
      </c>
      <c r="AA29" s="41">
        <v>76.69</v>
      </c>
      <c r="AC29" s="41">
        <f t="shared" si="9"/>
        <v>0</v>
      </c>
      <c r="AD29" s="41"/>
      <c r="AF29" s="3" t="s">
        <v>131</v>
      </c>
      <c r="AG29" s="41">
        <v>76.69</v>
      </c>
      <c r="AI29" s="41">
        <f t="shared" si="10"/>
        <v>0</v>
      </c>
      <c r="AJ29" s="41"/>
      <c r="AL29" s="3" t="s">
        <v>131</v>
      </c>
      <c r="AM29" s="41">
        <v>76.69</v>
      </c>
      <c r="AO29" s="15">
        <f t="shared" si="11"/>
        <v>0</v>
      </c>
      <c r="AP29" s="15"/>
    </row>
    <row r="30" spans="5:42" outlineLevel="1" x14ac:dyDescent="0.3">
      <c r="G30" s="28"/>
      <c r="H30" s="28"/>
      <c r="I30" s="28"/>
      <c r="J30" s="28"/>
      <c r="K30" s="15">
        <f t="shared" si="6"/>
        <v>0</v>
      </c>
      <c r="M30" s="16"/>
      <c r="O30" s="15"/>
      <c r="Q30" s="41"/>
      <c r="R30" s="41"/>
      <c r="U30" s="41"/>
      <c r="W30" s="41"/>
      <c r="X30" s="41"/>
      <c r="AA30" s="41"/>
      <c r="AC30" s="41"/>
      <c r="AD30" s="41"/>
      <c r="AG30" s="41"/>
      <c r="AI30" s="41"/>
      <c r="AJ30" s="41"/>
      <c r="AM30" s="41"/>
      <c r="AO30" s="15"/>
      <c r="AP30" s="15"/>
    </row>
    <row r="31" spans="5:42" outlineLevel="1" x14ac:dyDescent="0.3">
      <c r="G31" s="28"/>
      <c r="H31" s="28"/>
      <c r="I31" s="28"/>
      <c r="J31" s="28"/>
      <c r="K31" s="15">
        <f t="shared" si="6"/>
        <v>0</v>
      </c>
      <c r="M31" s="16"/>
      <c r="N31" s="1" t="s">
        <v>38</v>
      </c>
      <c r="O31" s="15"/>
      <c r="Q31" s="41"/>
      <c r="R31" s="41"/>
      <c r="T31" s="38" t="s">
        <v>38</v>
      </c>
      <c r="U31" s="41">
        <f>G34</f>
        <v>390000</v>
      </c>
      <c r="W31" s="41"/>
      <c r="X31" s="41"/>
      <c r="Z31" s="38" t="s">
        <v>38</v>
      </c>
      <c r="AA31" s="41">
        <f>H34</f>
        <v>55000</v>
      </c>
      <c r="AC31" s="41"/>
      <c r="AD31" s="41"/>
      <c r="AF31" s="38" t="s">
        <v>38</v>
      </c>
      <c r="AG31" s="41">
        <f>I34</f>
        <v>0</v>
      </c>
      <c r="AI31" s="41"/>
      <c r="AJ31" s="41"/>
      <c r="AL31" s="38" t="s">
        <v>38</v>
      </c>
      <c r="AM31" s="41">
        <f>J34</f>
        <v>0</v>
      </c>
      <c r="AO31" s="15"/>
      <c r="AP31" s="15"/>
    </row>
    <row r="32" spans="5:42" outlineLevel="1" x14ac:dyDescent="0.3">
      <c r="E32" s="15"/>
      <c r="G32" s="28"/>
      <c r="H32" s="28"/>
      <c r="I32" s="28"/>
      <c r="J32" s="28"/>
      <c r="K32" s="15">
        <f t="shared" si="6"/>
        <v>0</v>
      </c>
      <c r="L32" s="15"/>
      <c r="M32" s="18"/>
      <c r="Q32" s="41"/>
      <c r="R32" s="41"/>
      <c r="W32" s="41"/>
      <c r="X32" s="41"/>
      <c r="AC32" s="41"/>
      <c r="AD32" s="41"/>
    </row>
    <row r="33" spans="1:43" outlineLevel="1" x14ac:dyDescent="0.3">
      <c r="D33" s="38" t="s">
        <v>30</v>
      </c>
      <c r="E33" s="38" t="s">
        <v>31</v>
      </c>
      <c r="F33" s="38" t="s">
        <v>32</v>
      </c>
      <c r="G33" s="27" t="s">
        <v>124</v>
      </c>
      <c r="H33" s="27" t="s">
        <v>121</v>
      </c>
      <c r="I33" s="27" t="s">
        <v>122</v>
      </c>
      <c r="J33" s="27" t="s">
        <v>123</v>
      </c>
      <c r="K33" s="38" t="s">
        <v>33</v>
      </c>
      <c r="L33" s="38" t="s">
        <v>14</v>
      </c>
      <c r="M33" s="12"/>
    </row>
    <row r="34" spans="1:43" s="10" customFormat="1" x14ac:dyDescent="0.3">
      <c r="A34" s="22" t="str">
        <f>A5</f>
        <v>13.6.9.1.1.1</v>
      </c>
      <c r="B34" s="22" t="str">
        <f>B5</f>
        <v>Feeder</v>
      </c>
      <c r="C34" s="33">
        <f>SUM(E34,K34)</f>
        <v>602351.48</v>
      </c>
      <c r="D34" s="23">
        <f>SUM(P9:P29)+SUM(V9:V29)+SUM(AB9:AB29)+SUM(AH9:AH29)+SUM(AN9:AN29)</f>
        <v>1846</v>
      </c>
      <c r="E34" s="24">
        <f>SUM(Q7+W7+AC7+AI7+AO7)</f>
        <v>157351.48000000001</v>
      </c>
      <c r="F34" s="23">
        <f>SUM(S9+Y9+AE9+AK9+AQ9)</f>
        <v>0</v>
      </c>
      <c r="G34" s="29">
        <f>SUM(G9:G32)</f>
        <v>390000</v>
      </c>
      <c r="H34" s="29">
        <f>SUM(H9:H32)</f>
        <v>55000</v>
      </c>
      <c r="I34" s="29">
        <f>SUM(I9:I32)</f>
        <v>0</v>
      </c>
      <c r="J34" s="29">
        <f>SUM(J9:J32)</f>
        <v>0</v>
      </c>
      <c r="K34" s="24">
        <f>SUM(K9:K32)</f>
        <v>445000</v>
      </c>
      <c r="L34" s="19"/>
      <c r="M34" s="8"/>
      <c r="P34" s="20"/>
      <c r="Q34" s="42"/>
      <c r="R34" s="42"/>
      <c r="S34" s="20"/>
      <c r="T34" s="20"/>
      <c r="U34" s="20"/>
      <c r="V34" s="20"/>
      <c r="W34" s="42"/>
      <c r="X34" s="42"/>
      <c r="Y34" s="20"/>
      <c r="Z34" s="20"/>
      <c r="AA34" s="20"/>
      <c r="AB34" s="20"/>
      <c r="AC34" s="42"/>
      <c r="AD34" s="42"/>
      <c r="AE34" s="20"/>
      <c r="AF34" s="20"/>
      <c r="AG34" s="20"/>
      <c r="AH34" s="20"/>
      <c r="AI34" s="20"/>
      <c r="AJ34" s="20"/>
      <c r="AK34" s="20"/>
      <c r="AL34" s="20"/>
      <c r="AM34" s="20"/>
      <c r="AN34" s="20"/>
    </row>
    <row r="35" spans="1:43" s="10" customFormat="1" x14ac:dyDescent="0.3">
      <c r="A35" s="6"/>
      <c r="B35" s="6"/>
      <c r="C35" s="6"/>
      <c r="D35" s="7"/>
      <c r="E35" s="8"/>
      <c r="F35" s="7"/>
      <c r="G35" s="30"/>
      <c r="H35" s="30"/>
      <c r="I35" s="30"/>
      <c r="J35" s="30"/>
      <c r="K35" s="8"/>
      <c r="L35" s="8"/>
      <c r="M35" s="8"/>
      <c r="N35" s="7"/>
      <c r="O35" s="7"/>
      <c r="P35" s="9"/>
      <c r="Q35" s="40"/>
      <c r="R35" s="40"/>
      <c r="S35" s="9"/>
      <c r="T35" s="9"/>
      <c r="U35" s="9"/>
      <c r="V35" s="9"/>
      <c r="W35" s="40"/>
      <c r="X35" s="40"/>
      <c r="Y35" s="9"/>
      <c r="Z35" s="9"/>
      <c r="AA35" s="9"/>
      <c r="AB35" s="9"/>
      <c r="AC35" s="40"/>
      <c r="AD35" s="40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7"/>
      <c r="AP35" s="7"/>
      <c r="AQ35" s="7"/>
    </row>
    <row r="36" spans="1:43" outlineLevel="1" x14ac:dyDescent="0.3">
      <c r="A36" s="21" t="s">
        <v>48</v>
      </c>
      <c r="B36" s="21" t="s">
        <v>49</v>
      </c>
      <c r="C36" s="21"/>
      <c r="D36" s="1"/>
      <c r="E36" s="1"/>
      <c r="F36" s="1"/>
      <c r="G36" s="31"/>
      <c r="H36" s="31"/>
      <c r="I36" s="31"/>
      <c r="J36" s="31"/>
      <c r="K36" s="1"/>
      <c r="L36" s="1"/>
      <c r="M36" s="11"/>
      <c r="N36" s="1"/>
      <c r="O36" s="1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1"/>
      <c r="AP36" s="1"/>
      <c r="AQ36" s="1"/>
    </row>
    <row r="37" spans="1:43" s="1" customFormat="1" outlineLevel="1" x14ac:dyDescent="0.3">
      <c r="F37" s="38"/>
      <c r="G37" s="38"/>
      <c r="H37" s="38"/>
      <c r="I37" s="38"/>
      <c r="J37" s="38"/>
      <c r="K37" s="38"/>
      <c r="L37" s="38"/>
      <c r="M37" s="12"/>
      <c r="N37" s="67" t="s">
        <v>151</v>
      </c>
      <c r="O37" s="67"/>
      <c r="P37" s="67"/>
      <c r="Q37" s="67"/>
      <c r="R37" s="67"/>
      <c r="S37" s="67"/>
      <c r="T37" s="66" t="s">
        <v>159</v>
      </c>
      <c r="U37" s="66"/>
      <c r="V37" s="66"/>
      <c r="W37" s="66"/>
      <c r="X37" s="66"/>
      <c r="Y37" s="66"/>
      <c r="Z37" s="66" t="s">
        <v>152</v>
      </c>
      <c r="AA37" s="66"/>
      <c r="AB37" s="66"/>
      <c r="AC37" s="66"/>
      <c r="AD37" s="66"/>
      <c r="AE37" s="66"/>
      <c r="AF37" s="66" t="s">
        <v>153</v>
      </c>
      <c r="AG37" s="66"/>
      <c r="AH37" s="66"/>
      <c r="AI37" s="66"/>
      <c r="AJ37" s="66"/>
      <c r="AK37" s="66"/>
      <c r="AL37" s="66" t="s">
        <v>154</v>
      </c>
      <c r="AM37" s="66"/>
      <c r="AN37" s="66"/>
      <c r="AO37" s="66"/>
      <c r="AP37" s="66"/>
      <c r="AQ37" s="66"/>
    </row>
    <row r="38" spans="1:43" outlineLevel="1" x14ac:dyDescent="0.3">
      <c r="A38" s="66" t="s">
        <v>10</v>
      </c>
      <c r="B38" s="66"/>
      <c r="C38" s="66"/>
      <c r="D38" s="66"/>
      <c r="E38" s="38" t="s">
        <v>12</v>
      </c>
      <c r="F38" s="38" t="s">
        <v>14</v>
      </c>
      <c r="G38" s="5" t="s">
        <v>118</v>
      </c>
      <c r="H38" s="5" t="s">
        <v>6</v>
      </c>
      <c r="I38" s="5" t="s">
        <v>40</v>
      </c>
      <c r="J38" s="5" t="s">
        <v>39</v>
      </c>
      <c r="K38" s="1"/>
      <c r="L38" s="1"/>
      <c r="M38" s="11"/>
      <c r="N38" s="38" t="s">
        <v>2</v>
      </c>
      <c r="O38" s="13" t="s">
        <v>29</v>
      </c>
      <c r="P38" s="14"/>
      <c r="Q38" s="41">
        <f>SUM(Q40:Q60)</f>
        <v>16427.04</v>
      </c>
      <c r="R38" s="38" t="s">
        <v>37</v>
      </c>
      <c r="S38" s="38" t="s">
        <v>4</v>
      </c>
      <c r="T38" s="38" t="s">
        <v>2</v>
      </c>
      <c r="U38" s="38" t="s">
        <v>29</v>
      </c>
      <c r="V38" s="14"/>
      <c r="W38" s="41">
        <f>SUM(W40:W60)</f>
        <v>105004.2</v>
      </c>
      <c r="X38" s="38" t="s">
        <v>37</v>
      </c>
      <c r="Y38" s="38" t="s">
        <v>4</v>
      </c>
      <c r="Z38" s="38" t="s">
        <v>2</v>
      </c>
      <c r="AA38" s="38" t="s">
        <v>29</v>
      </c>
      <c r="AB38" s="14"/>
      <c r="AC38" s="41">
        <f>SUM(AC40:AC60)</f>
        <v>56069.16</v>
      </c>
      <c r="AD38" s="38" t="s">
        <v>37</v>
      </c>
      <c r="AE38" s="38" t="s">
        <v>4</v>
      </c>
      <c r="AF38" s="38" t="s">
        <v>2</v>
      </c>
      <c r="AG38" s="38" t="s">
        <v>29</v>
      </c>
      <c r="AH38" s="14"/>
      <c r="AI38" s="41">
        <f>SUM(AI40:AI60)</f>
        <v>94706.64</v>
      </c>
      <c r="AJ38" s="38" t="s">
        <v>37</v>
      </c>
      <c r="AK38" s="38" t="s">
        <v>4</v>
      </c>
      <c r="AL38" s="38" t="s">
        <v>2</v>
      </c>
      <c r="AM38" s="38" t="s">
        <v>29</v>
      </c>
      <c r="AN38" s="14"/>
      <c r="AO38" s="15">
        <f>SUM(AO40:AO60)</f>
        <v>40918.080000000002</v>
      </c>
      <c r="AP38" s="38" t="s">
        <v>37</v>
      </c>
      <c r="AQ38" s="38" t="s">
        <v>4</v>
      </c>
    </row>
    <row r="39" spans="1:43" outlineLevel="1" x14ac:dyDescent="0.3">
      <c r="A39" s="38" t="s">
        <v>0</v>
      </c>
      <c r="B39" s="38" t="s">
        <v>11</v>
      </c>
      <c r="C39" s="38"/>
      <c r="D39" s="38" t="s">
        <v>35</v>
      </c>
      <c r="E39" s="38" t="s">
        <v>13</v>
      </c>
      <c r="F39" s="38" t="s">
        <v>34</v>
      </c>
      <c r="G39" s="27"/>
      <c r="H39" s="27"/>
      <c r="I39" s="27"/>
      <c r="J39" s="27"/>
      <c r="K39" s="1"/>
      <c r="L39" s="1"/>
      <c r="M39" s="11"/>
      <c r="N39" s="38" t="s">
        <v>3</v>
      </c>
      <c r="O39" s="38" t="s">
        <v>43</v>
      </c>
      <c r="P39" s="38" t="s">
        <v>42</v>
      </c>
      <c r="Q39" s="38" t="s">
        <v>41</v>
      </c>
      <c r="R39" s="38" t="s">
        <v>36</v>
      </c>
      <c r="S39" s="38" t="s">
        <v>5</v>
      </c>
      <c r="T39" s="38" t="s">
        <v>3</v>
      </c>
      <c r="U39" s="38" t="s">
        <v>43</v>
      </c>
      <c r="V39" s="38" t="s">
        <v>42</v>
      </c>
      <c r="W39" s="38" t="s">
        <v>41</v>
      </c>
      <c r="X39" s="38" t="s">
        <v>36</v>
      </c>
      <c r="Y39" s="38" t="s">
        <v>5</v>
      </c>
      <c r="Z39" s="38" t="s">
        <v>3</v>
      </c>
      <c r="AA39" s="38" t="s">
        <v>43</v>
      </c>
      <c r="AB39" s="38" t="s">
        <v>42</v>
      </c>
      <c r="AC39" s="38" t="s">
        <v>41</v>
      </c>
      <c r="AD39" s="38" t="s">
        <v>36</v>
      </c>
      <c r="AE39" s="38" t="s">
        <v>5</v>
      </c>
      <c r="AF39" s="38" t="s">
        <v>3</v>
      </c>
      <c r="AG39" s="38" t="s">
        <v>43</v>
      </c>
      <c r="AH39" s="38" t="s">
        <v>42</v>
      </c>
      <c r="AI39" s="38" t="s">
        <v>41</v>
      </c>
      <c r="AJ39" s="38" t="s">
        <v>36</v>
      </c>
      <c r="AK39" s="38" t="s">
        <v>5</v>
      </c>
      <c r="AL39" s="38" t="s">
        <v>3</v>
      </c>
      <c r="AM39" s="38" t="s">
        <v>43</v>
      </c>
      <c r="AN39" s="38" t="s">
        <v>42</v>
      </c>
      <c r="AO39" s="38" t="s">
        <v>41</v>
      </c>
      <c r="AP39" s="38" t="s">
        <v>36</v>
      </c>
      <c r="AQ39" s="38" t="s">
        <v>5</v>
      </c>
    </row>
    <row r="40" spans="1:43" outlineLevel="1" x14ac:dyDescent="0.3">
      <c r="B40" s="2" t="s">
        <v>70</v>
      </c>
      <c r="E40" s="15"/>
      <c r="G40" s="28">
        <v>600000</v>
      </c>
      <c r="H40" s="64"/>
      <c r="I40" s="28"/>
      <c r="J40" s="28"/>
      <c r="K40" s="15">
        <f t="shared" ref="K40:K44" si="12">SUM(G40:J40)</f>
        <v>600000</v>
      </c>
      <c r="M40" s="16"/>
      <c r="N40" s="2" t="s">
        <v>15</v>
      </c>
      <c r="O40" s="15">
        <v>77</v>
      </c>
      <c r="Q40" s="41">
        <f>O40*P40</f>
        <v>0</v>
      </c>
      <c r="R40" s="41"/>
      <c r="T40" s="3" t="s">
        <v>15</v>
      </c>
      <c r="U40" s="41">
        <v>77</v>
      </c>
      <c r="W40" s="41">
        <f>U40*V40</f>
        <v>0</v>
      </c>
      <c r="X40" s="41"/>
      <c r="Z40" s="3" t="s">
        <v>15</v>
      </c>
      <c r="AA40" s="41">
        <v>77</v>
      </c>
      <c r="AC40" s="41">
        <f>AA40*AB40</f>
        <v>0</v>
      </c>
      <c r="AD40" s="41"/>
      <c r="AF40" s="3" t="s">
        <v>15</v>
      </c>
      <c r="AG40" s="41">
        <v>77</v>
      </c>
      <c r="AI40" s="41">
        <f>AG40*AH40</f>
        <v>0</v>
      </c>
      <c r="AJ40" s="41"/>
      <c r="AL40" s="3" t="s">
        <v>15</v>
      </c>
      <c r="AM40" s="41">
        <v>77</v>
      </c>
      <c r="AO40" s="15">
        <f>AM40*AN40</f>
        <v>0</v>
      </c>
      <c r="AP40" s="15"/>
    </row>
    <row r="41" spans="1:43" outlineLevel="1" x14ac:dyDescent="0.3">
      <c r="B41" s="2" t="s">
        <v>71</v>
      </c>
      <c r="E41" s="15"/>
      <c r="G41" s="28">
        <v>300000</v>
      </c>
      <c r="H41" s="28"/>
      <c r="I41" s="28"/>
      <c r="J41" s="28"/>
      <c r="K41" s="15">
        <f t="shared" si="12"/>
        <v>300000</v>
      </c>
      <c r="M41" s="16"/>
      <c r="N41" s="2" t="s">
        <v>16</v>
      </c>
      <c r="O41" s="15">
        <v>60</v>
      </c>
      <c r="Q41" s="41">
        <f>O41*P41</f>
        <v>0</v>
      </c>
      <c r="R41" s="41"/>
      <c r="T41" s="3" t="s">
        <v>16</v>
      </c>
      <c r="U41" s="41">
        <v>60</v>
      </c>
      <c r="W41" s="41">
        <f t="shared" ref="W41:W53" si="13">U41*V41</f>
        <v>0</v>
      </c>
      <c r="X41" s="41"/>
      <c r="Z41" s="3" t="s">
        <v>16</v>
      </c>
      <c r="AA41" s="41">
        <v>60</v>
      </c>
      <c r="AC41" s="41">
        <f t="shared" ref="AC41:AC53" si="14">AA41*AB41</f>
        <v>0</v>
      </c>
      <c r="AD41" s="41"/>
      <c r="AF41" s="3" t="s">
        <v>16</v>
      </c>
      <c r="AG41" s="41">
        <v>60</v>
      </c>
      <c r="AI41" s="41">
        <f t="shared" ref="AI41:AI53" si="15">AG41*AH41</f>
        <v>0</v>
      </c>
      <c r="AJ41" s="41"/>
      <c r="AL41" s="3" t="s">
        <v>16</v>
      </c>
      <c r="AM41" s="41">
        <v>60</v>
      </c>
      <c r="AO41" s="15">
        <f t="shared" ref="AO41:AO53" si="16">AM41*AN41</f>
        <v>0</v>
      </c>
      <c r="AP41" s="15"/>
    </row>
    <row r="42" spans="1:43" outlineLevel="1" x14ac:dyDescent="0.3">
      <c r="B42" s="2" t="s">
        <v>134</v>
      </c>
      <c r="E42" s="15"/>
      <c r="G42" s="28">
        <f>119350/$O$1</f>
        <v>109495.41284403669</v>
      </c>
      <c r="H42" s="28"/>
      <c r="I42" s="28"/>
      <c r="J42" s="28"/>
      <c r="K42" s="15">
        <f t="shared" si="12"/>
        <v>109495.41284403669</v>
      </c>
      <c r="M42" s="16"/>
      <c r="N42" s="2" t="s">
        <v>17</v>
      </c>
      <c r="O42" s="15">
        <v>48</v>
      </c>
      <c r="Q42" s="41">
        <f t="shared" ref="Q42:Q53" si="17">O42*P42</f>
        <v>0</v>
      </c>
      <c r="R42" s="41"/>
      <c r="T42" s="3" t="s">
        <v>17</v>
      </c>
      <c r="U42" s="41">
        <v>48</v>
      </c>
      <c r="W42" s="41">
        <f t="shared" si="13"/>
        <v>0</v>
      </c>
      <c r="X42" s="41"/>
      <c r="Z42" s="3" t="s">
        <v>17</v>
      </c>
      <c r="AA42" s="41">
        <v>48</v>
      </c>
      <c r="AC42" s="41">
        <f t="shared" si="14"/>
        <v>0</v>
      </c>
      <c r="AD42" s="41"/>
      <c r="AF42" s="3" t="s">
        <v>17</v>
      </c>
      <c r="AG42" s="41">
        <v>48</v>
      </c>
      <c r="AI42" s="41">
        <f t="shared" si="15"/>
        <v>0</v>
      </c>
      <c r="AJ42" s="41"/>
      <c r="AL42" s="3" t="s">
        <v>17</v>
      </c>
      <c r="AM42" s="41">
        <v>48</v>
      </c>
      <c r="AO42" s="15">
        <f t="shared" si="16"/>
        <v>0</v>
      </c>
      <c r="AP42" s="15"/>
    </row>
    <row r="43" spans="1:43" outlineLevel="1" x14ac:dyDescent="0.3">
      <c r="B43" s="2" t="s">
        <v>135</v>
      </c>
      <c r="E43" s="15"/>
      <c r="F43" s="17"/>
      <c r="G43" s="28"/>
      <c r="H43" s="28">
        <v>10000</v>
      </c>
      <c r="I43" s="28"/>
      <c r="J43" s="28"/>
      <c r="K43" s="15">
        <f t="shared" si="12"/>
        <v>10000</v>
      </c>
      <c r="M43" s="16"/>
      <c r="N43" s="2" t="s">
        <v>18</v>
      </c>
      <c r="O43" s="15">
        <v>77</v>
      </c>
      <c r="Q43" s="41">
        <f t="shared" si="17"/>
        <v>0</v>
      </c>
      <c r="R43" s="41"/>
      <c r="T43" s="3" t="s">
        <v>18</v>
      </c>
      <c r="U43" s="41">
        <v>77</v>
      </c>
      <c r="W43" s="41">
        <f t="shared" si="13"/>
        <v>0</v>
      </c>
      <c r="X43" s="41"/>
      <c r="Z43" s="3" t="s">
        <v>18</v>
      </c>
      <c r="AA43" s="41">
        <v>77</v>
      </c>
      <c r="AC43" s="41">
        <f t="shared" si="14"/>
        <v>0</v>
      </c>
      <c r="AD43" s="41"/>
      <c r="AF43" s="3" t="s">
        <v>18</v>
      </c>
      <c r="AG43" s="41">
        <v>77</v>
      </c>
      <c r="AI43" s="41">
        <f t="shared" si="15"/>
        <v>0</v>
      </c>
      <c r="AJ43" s="41"/>
      <c r="AL43" s="3" t="s">
        <v>18</v>
      </c>
      <c r="AM43" s="41">
        <v>77</v>
      </c>
      <c r="AO43" s="15">
        <f t="shared" si="16"/>
        <v>0</v>
      </c>
      <c r="AP43" s="15"/>
    </row>
    <row r="44" spans="1:43" outlineLevel="1" x14ac:dyDescent="0.3">
      <c r="B44" s="2" t="s">
        <v>133</v>
      </c>
      <c r="E44" s="15"/>
      <c r="F44" s="17"/>
      <c r="G44" s="28"/>
      <c r="H44" s="28">
        <v>337000</v>
      </c>
      <c r="I44" s="28"/>
      <c r="J44" s="28"/>
      <c r="K44" s="15">
        <f t="shared" si="12"/>
        <v>337000</v>
      </c>
      <c r="L44" s="15"/>
      <c r="M44" s="18"/>
      <c r="N44" s="2" t="s">
        <v>19</v>
      </c>
      <c r="O44" s="15">
        <v>60</v>
      </c>
      <c r="Q44" s="41">
        <f t="shared" si="17"/>
        <v>0</v>
      </c>
      <c r="R44" s="41"/>
      <c r="T44" s="3" t="s">
        <v>19</v>
      </c>
      <c r="U44" s="41">
        <v>60</v>
      </c>
      <c r="W44" s="41">
        <f t="shared" si="13"/>
        <v>0</v>
      </c>
      <c r="X44" s="41"/>
      <c r="Z44" s="3" t="s">
        <v>19</v>
      </c>
      <c r="AA44" s="41">
        <v>60</v>
      </c>
      <c r="AC44" s="41">
        <f t="shared" si="14"/>
        <v>0</v>
      </c>
      <c r="AD44" s="41"/>
      <c r="AF44" s="3" t="s">
        <v>19</v>
      </c>
      <c r="AG44" s="41">
        <v>60</v>
      </c>
      <c r="AI44" s="41">
        <f t="shared" si="15"/>
        <v>0</v>
      </c>
      <c r="AJ44" s="41"/>
      <c r="AL44" s="3" t="s">
        <v>19</v>
      </c>
      <c r="AM44" s="41">
        <v>60</v>
      </c>
      <c r="AO44" s="15">
        <f t="shared" si="16"/>
        <v>0</v>
      </c>
      <c r="AP44" s="15"/>
    </row>
    <row r="45" spans="1:43" outlineLevel="1" x14ac:dyDescent="0.3">
      <c r="B45" s="2" t="s">
        <v>193</v>
      </c>
      <c r="E45" s="15"/>
      <c r="F45" s="17"/>
      <c r="G45" s="28"/>
      <c r="H45" s="28">
        <v>10000</v>
      </c>
      <c r="I45" s="28"/>
      <c r="J45" s="28"/>
      <c r="K45" s="15">
        <f>SUM(G45:J45)</f>
        <v>10000</v>
      </c>
      <c r="M45" s="16"/>
      <c r="N45" s="2" t="s">
        <v>20</v>
      </c>
      <c r="O45" s="15">
        <v>48</v>
      </c>
      <c r="Q45" s="41">
        <f t="shared" si="17"/>
        <v>0</v>
      </c>
      <c r="R45" s="41"/>
      <c r="T45" s="3" t="s">
        <v>20</v>
      </c>
      <c r="U45" s="41">
        <v>48</v>
      </c>
      <c r="W45" s="41">
        <f t="shared" si="13"/>
        <v>0</v>
      </c>
      <c r="X45" s="41"/>
      <c r="Z45" s="3" t="s">
        <v>20</v>
      </c>
      <c r="AA45" s="41">
        <v>48</v>
      </c>
      <c r="AC45" s="41">
        <f t="shared" si="14"/>
        <v>0</v>
      </c>
      <c r="AD45" s="41"/>
      <c r="AF45" s="3" t="s">
        <v>20</v>
      </c>
      <c r="AG45" s="41">
        <v>48</v>
      </c>
      <c r="AI45" s="41">
        <f t="shared" si="15"/>
        <v>0</v>
      </c>
      <c r="AJ45" s="41"/>
      <c r="AL45" s="3" t="s">
        <v>20</v>
      </c>
      <c r="AM45" s="41">
        <v>48</v>
      </c>
      <c r="AO45" s="15">
        <f t="shared" si="16"/>
        <v>0</v>
      </c>
      <c r="AP45" s="15"/>
    </row>
    <row r="46" spans="1:43" outlineLevel="1" x14ac:dyDescent="0.3">
      <c r="B46" s="2" t="s">
        <v>201</v>
      </c>
      <c r="F46" s="17"/>
      <c r="G46" s="28"/>
      <c r="H46" s="28">
        <v>50000</v>
      </c>
      <c r="I46" s="28"/>
      <c r="J46" s="28"/>
      <c r="K46" s="15">
        <f t="shared" ref="K46:K63" si="18">SUM(G46:J46)</f>
        <v>50000</v>
      </c>
      <c r="M46" s="16"/>
      <c r="N46" s="2" t="s">
        <v>21</v>
      </c>
      <c r="O46" s="15">
        <v>60</v>
      </c>
      <c r="Q46" s="41">
        <f t="shared" si="17"/>
        <v>0</v>
      </c>
      <c r="R46" s="41"/>
      <c r="T46" s="3" t="s">
        <v>21</v>
      </c>
      <c r="U46" s="41">
        <v>60</v>
      </c>
      <c r="W46" s="41">
        <f t="shared" si="13"/>
        <v>0</v>
      </c>
      <c r="X46" s="41"/>
      <c r="Z46" s="3" t="s">
        <v>21</v>
      </c>
      <c r="AA46" s="41">
        <v>60</v>
      </c>
      <c r="AC46" s="41">
        <f t="shared" si="14"/>
        <v>0</v>
      </c>
      <c r="AD46" s="41"/>
      <c r="AF46" s="3" t="s">
        <v>21</v>
      </c>
      <c r="AG46" s="41">
        <v>60</v>
      </c>
      <c r="AI46" s="41">
        <f t="shared" si="15"/>
        <v>0</v>
      </c>
      <c r="AJ46" s="41"/>
      <c r="AL46" s="3" t="s">
        <v>21</v>
      </c>
      <c r="AM46" s="41">
        <v>60</v>
      </c>
      <c r="AO46" s="15">
        <f t="shared" si="16"/>
        <v>0</v>
      </c>
      <c r="AP46" s="15"/>
    </row>
    <row r="47" spans="1:43" outlineLevel="1" x14ac:dyDescent="0.3">
      <c r="B47" s="2" t="s">
        <v>197</v>
      </c>
      <c r="F47" s="17"/>
      <c r="G47" s="28"/>
      <c r="H47" s="28"/>
      <c r="I47" s="28">
        <v>15000</v>
      </c>
      <c r="J47" s="28"/>
      <c r="K47" s="15">
        <f t="shared" si="18"/>
        <v>15000</v>
      </c>
      <c r="M47" s="16"/>
      <c r="N47" s="2" t="s">
        <v>22</v>
      </c>
      <c r="O47" s="15">
        <v>48</v>
      </c>
      <c r="Q47" s="41">
        <f t="shared" si="17"/>
        <v>0</v>
      </c>
      <c r="R47" s="41"/>
      <c r="T47" s="3" t="s">
        <v>22</v>
      </c>
      <c r="U47" s="41">
        <v>48</v>
      </c>
      <c r="W47" s="41">
        <f t="shared" si="13"/>
        <v>0</v>
      </c>
      <c r="X47" s="41"/>
      <c r="Z47" s="3" t="s">
        <v>22</v>
      </c>
      <c r="AA47" s="41">
        <v>48</v>
      </c>
      <c r="AC47" s="41">
        <f t="shared" si="14"/>
        <v>0</v>
      </c>
      <c r="AD47" s="41"/>
      <c r="AF47" s="3" t="s">
        <v>22</v>
      </c>
      <c r="AG47" s="41">
        <v>48</v>
      </c>
      <c r="AH47" s="3">
        <v>168</v>
      </c>
      <c r="AI47" s="41">
        <f t="shared" si="15"/>
        <v>8064</v>
      </c>
      <c r="AJ47" s="41"/>
      <c r="AL47" s="3" t="s">
        <v>22</v>
      </c>
      <c r="AM47" s="41">
        <v>48</v>
      </c>
      <c r="AO47" s="15">
        <f t="shared" si="16"/>
        <v>0</v>
      </c>
      <c r="AP47" s="15"/>
    </row>
    <row r="48" spans="1:43" outlineLevel="1" x14ac:dyDescent="0.3">
      <c r="G48" s="28"/>
      <c r="H48" s="28"/>
      <c r="I48" s="28"/>
      <c r="J48" s="28"/>
      <c r="K48" s="15">
        <f t="shared" si="18"/>
        <v>0</v>
      </c>
      <c r="M48" s="16"/>
      <c r="N48" s="2" t="s">
        <v>23</v>
      </c>
      <c r="O48" s="15">
        <v>40</v>
      </c>
      <c r="Q48" s="41">
        <f t="shared" si="17"/>
        <v>0</v>
      </c>
      <c r="R48" s="41"/>
      <c r="T48" s="3" t="s">
        <v>23</v>
      </c>
      <c r="U48" s="41">
        <v>40</v>
      </c>
      <c r="W48" s="41">
        <f t="shared" si="13"/>
        <v>0</v>
      </c>
      <c r="X48" s="41"/>
      <c r="Z48" s="3" t="s">
        <v>23</v>
      </c>
      <c r="AA48" s="41">
        <v>40</v>
      </c>
      <c r="AC48" s="41">
        <f t="shared" si="14"/>
        <v>0</v>
      </c>
      <c r="AD48" s="41"/>
      <c r="AF48" s="3" t="s">
        <v>23</v>
      </c>
      <c r="AG48" s="41">
        <v>40</v>
      </c>
      <c r="AI48" s="41">
        <f t="shared" si="15"/>
        <v>0</v>
      </c>
      <c r="AJ48" s="41"/>
      <c r="AL48" s="3" t="s">
        <v>23</v>
      </c>
      <c r="AM48" s="41">
        <v>40</v>
      </c>
      <c r="AO48" s="15">
        <f t="shared" si="16"/>
        <v>0</v>
      </c>
      <c r="AP48" s="15"/>
    </row>
    <row r="49" spans="4:42" outlineLevel="1" x14ac:dyDescent="0.3">
      <c r="G49" s="28"/>
      <c r="H49" s="28"/>
      <c r="I49" s="28"/>
      <c r="J49" s="28"/>
      <c r="K49" s="15">
        <f t="shared" si="18"/>
        <v>0</v>
      </c>
      <c r="M49" s="16"/>
      <c r="N49" s="2" t="s">
        <v>24</v>
      </c>
      <c r="O49" s="15">
        <v>48</v>
      </c>
      <c r="Q49" s="41">
        <f t="shared" si="17"/>
        <v>0</v>
      </c>
      <c r="R49" s="41"/>
      <c r="T49" s="3" t="s">
        <v>24</v>
      </c>
      <c r="U49" s="41">
        <v>48</v>
      </c>
      <c r="W49" s="41">
        <f t="shared" si="13"/>
        <v>0</v>
      </c>
      <c r="X49" s="41"/>
      <c r="Z49" s="3" t="s">
        <v>24</v>
      </c>
      <c r="AA49" s="41">
        <v>48</v>
      </c>
      <c r="AC49" s="41">
        <f t="shared" si="14"/>
        <v>0</v>
      </c>
      <c r="AD49" s="41"/>
      <c r="AF49" s="3" t="s">
        <v>24</v>
      </c>
      <c r="AG49" s="41">
        <v>48</v>
      </c>
      <c r="AI49" s="41">
        <f t="shared" si="15"/>
        <v>0</v>
      </c>
      <c r="AJ49" s="41"/>
      <c r="AL49" s="3" t="s">
        <v>24</v>
      </c>
      <c r="AM49" s="41">
        <v>48</v>
      </c>
      <c r="AN49" s="3">
        <v>168</v>
      </c>
      <c r="AO49" s="15">
        <f t="shared" si="16"/>
        <v>8064</v>
      </c>
      <c r="AP49" s="15"/>
    </row>
    <row r="50" spans="4:42" outlineLevel="1" x14ac:dyDescent="0.3">
      <c r="G50" s="28"/>
      <c r="H50" s="28"/>
      <c r="I50" s="28"/>
      <c r="J50" s="28"/>
      <c r="K50" s="15">
        <f t="shared" si="18"/>
        <v>0</v>
      </c>
      <c r="M50" s="16"/>
      <c r="N50" s="2" t="s">
        <v>25</v>
      </c>
      <c r="O50" s="15">
        <v>68</v>
      </c>
      <c r="Q50" s="41">
        <f t="shared" si="17"/>
        <v>0</v>
      </c>
      <c r="R50" s="41"/>
      <c r="T50" s="3" t="s">
        <v>25</v>
      </c>
      <c r="U50" s="41">
        <v>68</v>
      </c>
      <c r="W50" s="41">
        <f t="shared" si="13"/>
        <v>0</v>
      </c>
      <c r="X50" s="41"/>
      <c r="Z50" s="3" t="s">
        <v>25</v>
      </c>
      <c r="AA50" s="41">
        <v>68</v>
      </c>
      <c r="AC50" s="41">
        <f t="shared" si="14"/>
        <v>0</v>
      </c>
      <c r="AD50" s="41"/>
      <c r="AF50" s="3" t="s">
        <v>25</v>
      </c>
      <c r="AG50" s="41">
        <v>68</v>
      </c>
      <c r="AI50" s="41">
        <f t="shared" si="15"/>
        <v>0</v>
      </c>
      <c r="AJ50" s="41"/>
      <c r="AL50" s="3" t="s">
        <v>25</v>
      </c>
      <c r="AM50" s="41">
        <v>68</v>
      </c>
      <c r="AO50" s="15">
        <f t="shared" si="16"/>
        <v>0</v>
      </c>
      <c r="AP50" s="15"/>
    </row>
    <row r="51" spans="4:42" outlineLevel="1" x14ac:dyDescent="0.3">
      <c r="G51" s="28"/>
      <c r="H51" s="28"/>
      <c r="I51" s="28"/>
      <c r="J51" s="28"/>
      <c r="K51" s="15">
        <f t="shared" si="18"/>
        <v>0</v>
      </c>
      <c r="M51" s="16"/>
      <c r="N51" s="2" t="s">
        <v>26</v>
      </c>
      <c r="O51" s="15">
        <v>95</v>
      </c>
      <c r="Q51" s="41">
        <f t="shared" si="17"/>
        <v>0</v>
      </c>
      <c r="R51" s="41"/>
      <c r="T51" s="3" t="s">
        <v>26</v>
      </c>
      <c r="U51" s="41">
        <v>95</v>
      </c>
      <c r="W51" s="41">
        <f t="shared" si="13"/>
        <v>0</v>
      </c>
      <c r="X51" s="41"/>
      <c r="Z51" s="3" t="s">
        <v>26</v>
      </c>
      <c r="AA51" s="41">
        <v>95</v>
      </c>
      <c r="AB51" s="3">
        <v>336</v>
      </c>
      <c r="AC51" s="41">
        <f t="shared" si="14"/>
        <v>31920</v>
      </c>
      <c r="AD51" s="41"/>
      <c r="AF51" s="3" t="s">
        <v>26</v>
      </c>
      <c r="AG51" s="41">
        <v>95</v>
      </c>
      <c r="AH51" s="3">
        <v>336</v>
      </c>
      <c r="AI51" s="41">
        <f t="shared" si="15"/>
        <v>31920</v>
      </c>
      <c r="AJ51" s="41"/>
      <c r="AL51" s="3" t="s">
        <v>26</v>
      </c>
      <c r="AM51" s="41">
        <v>95</v>
      </c>
      <c r="AO51" s="15">
        <f t="shared" si="16"/>
        <v>0</v>
      </c>
      <c r="AP51" s="15"/>
    </row>
    <row r="52" spans="4:42" outlineLevel="1" x14ac:dyDescent="0.3">
      <c r="G52" s="28"/>
      <c r="H52" s="28"/>
      <c r="I52" s="28"/>
      <c r="J52" s="28"/>
      <c r="K52" s="15">
        <f t="shared" si="18"/>
        <v>0</v>
      </c>
      <c r="M52" s="16"/>
      <c r="N52" s="2" t="s">
        <v>27</v>
      </c>
      <c r="O52" s="15">
        <v>40</v>
      </c>
      <c r="Q52" s="41">
        <f t="shared" si="17"/>
        <v>0</v>
      </c>
      <c r="R52" s="41"/>
      <c r="T52" s="3" t="s">
        <v>27</v>
      </c>
      <c r="U52" s="41">
        <v>40</v>
      </c>
      <c r="W52" s="41">
        <f t="shared" si="13"/>
        <v>0</v>
      </c>
      <c r="X52" s="41"/>
      <c r="Z52" s="3" t="s">
        <v>27</v>
      </c>
      <c r="AA52" s="41">
        <v>40</v>
      </c>
      <c r="AC52" s="41">
        <f t="shared" si="14"/>
        <v>0</v>
      </c>
      <c r="AD52" s="41"/>
      <c r="AF52" s="3" t="s">
        <v>27</v>
      </c>
      <c r="AG52" s="41">
        <v>40</v>
      </c>
      <c r="AI52" s="41">
        <f t="shared" si="15"/>
        <v>0</v>
      </c>
      <c r="AJ52" s="41"/>
      <c r="AL52" s="3" t="s">
        <v>27</v>
      </c>
      <c r="AM52" s="41">
        <v>40</v>
      </c>
      <c r="AO52" s="15">
        <f t="shared" si="16"/>
        <v>0</v>
      </c>
      <c r="AP52" s="15"/>
    </row>
    <row r="53" spans="4:42" outlineLevel="1" x14ac:dyDescent="0.3">
      <c r="G53" s="28"/>
      <c r="H53" s="28"/>
      <c r="I53" s="28"/>
      <c r="J53" s="28"/>
      <c r="K53" s="15">
        <f t="shared" si="18"/>
        <v>0</v>
      </c>
      <c r="M53" s="16"/>
      <c r="N53" s="2" t="s">
        <v>155</v>
      </c>
      <c r="O53" s="15">
        <v>40</v>
      </c>
      <c r="Q53" s="41">
        <f t="shared" si="17"/>
        <v>0</v>
      </c>
      <c r="R53" s="41"/>
      <c r="T53" s="3" t="s">
        <v>155</v>
      </c>
      <c r="U53" s="41">
        <v>40</v>
      </c>
      <c r="W53" s="41">
        <f t="shared" si="13"/>
        <v>0</v>
      </c>
      <c r="X53" s="41"/>
      <c r="Z53" s="3" t="s">
        <v>155</v>
      </c>
      <c r="AA53" s="41">
        <v>40</v>
      </c>
      <c r="AC53" s="41">
        <f t="shared" si="14"/>
        <v>0</v>
      </c>
      <c r="AD53" s="41"/>
      <c r="AF53" s="3" t="s">
        <v>155</v>
      </c>
      <c r="AG53" s="41">
        <v>40</v>
      </c>
      <c r="AI53" s="41">
        <f t="shared" si="15"/>
        <v>0</v>
      </c>
      <c r="AJ53" s="41"/>
      <c r="AL53" s="3" t="s">
        <v>155</v>
      </c>
      <c r="AM53" s="41">
        <v>40</v>
      </c>
      <c r="AO53" s="15">
        <f t="shared" si="16"/>
        <v>0</v>
      </c>
      <c r="AP53" s="15"/>
    </row>
    <row r="54" spans="4:42" outlineLevel="1" x14ac:dyDescent="0.3">
      <c r="G54" s="28"/>
      <c r="H54" s="28"/>
      <c r="I54" s="28"/>
      <c r="J54" s="28"/>
      <c r="K54" s="15">
        <f t="shared" si="18"/>
        <v>0</v>
      </c>
      <c r="M54" s="16"/>
      <c r="N54" s="2" t="s">
        <v>28</v>
      </c>
      <c r="O54" s="15">
        <v>40</v>
      </c>
      <c r="Q54" s="41">
        <f>O54*P54</f>
        <v>0</v>
      </c>
      <c r="R54" s="41"/>
      <c r="T54" s="3" t="s">
        <v>28</v>
      </c>
      <c r="U54" s="41">
        <v>40</v>
      </c>
      <c r="W54" s="41">
        <f>U54*V54</f>
        <v>0</v>
      </c>
      <c r="X54" s="41"/>
      <c r="Z54" s="3" t="s">
        <v>28</v>
      </c>
      <c r="AA54" s="41">
        <v>40</v>
      </c>
      <c r="AC54" s="41">
        <f>AA54*AB54</f>
        <v>0</v>
      </c>
      <c r="AD54" s="41"/>
      <c r="AF54" s="3" t="s">
        <v>28</v>
      </c>
      <c r="AG54" s="41">
        <v>40</v>
      </c>
      <c r="AI54" s="41">
        <f>AG54*AH54</f>
        <v>0</v>
      </c>
      <c r="AJ54" s="41"/>
      <c r="AL54" s="3" t="s">
        <v>28</v>
      </c>
      <c r="AM54" s="41">
        <v>40</v>
      </c>
      <c r="AO54" s="15">
        <f>AM54*AN54</f>
        <v>0</v>
      </c>
      <c r="AP54" s="15"/>
    </row>
    <row r="55" spans="4:42" outlineLevel="1" x14ac:dyDescent="0.3">
      <c r="G55" s="28"/>
      <c r="H55" s="28"/>
      <c r="I55" s="28"/>
      <c r="J55" s="28"/>
      <c r="K55" s="15">
        <f t="shared" si="18"/>
        <v>0</v>
      </c>
      <c r="M55" s="16"/>
      <c r="N55" s="2" t="s">
        <v>127</v>
      </c>
      <c r="O55" s="15">
        <v>100.91743119266054</v>
      </c>
      <c r="Q55" s="41">
        <f t="shared" ref="Q55:Q60" si="19">O55*P55</f>
        <v>0</v>
      </c>
      <c r="R55" s="41"/>
      <c r="T55" s="3" t="s">
        <v>127</v>
      </c>
      <c r="U55" s="41">
        <v>100.91743119266054</v>
      </c>
      <c r="W55" s="41">
        <f t="shared" ref="W55:W60" si="20">U55*V55</f>
        <v>0</v>
      </c>
      <c r="X55" s="41"/>
      <c r="Z55" s="3" t="s">
        <v>127</v>
      </c>
      <c r="AA55" s="41">
        <v>100.91743119266054</v>
      </c>
      <c r="AC55" s="41">
        <f t="shared" ref="AC55:AC60" si="21">AA55*AB55</f>
        <v>0</v>
      </c>
      <c r="AD55" s="41"/>
      <c r="AF55" s="3" t="s">
        <v>127</v>
      </c>
      <c r="AG55" s="41">
        <v>100.91743119266054</v>
      </c>
      <c r="AI55" s="41">
        <f t="shared" ref="AI55:AI60" si="22">AG55*AH55</f>
        <v>0</v>
      </c>
      <c r="AJ55" s="41"/>
      <c r="AL55" s="3" t="s">
        <v>127</v>
      </c>
      <c r="AM55" s="41">
        <v>100.91743119266054</v>
      </c>
      <c r="AO55" s="15">
        <f t="shared" ref="AO55:AO60" si="23">AM55*AN55</f>
        <v>0</v>
      </c>
      <c r="AP55" s="15"/>
    </row>
    <row r="56" spans="4:42" outlineLevel="1" x14ac:dyDescent="0.3">
      <c r="G56" s="28"/>
      <c r="H56" s="28"/>
      <c r="I56" s="28"/>
      <c r="J56" s="28"/>
      <c r="K56" s="15">
        <f t="shared" si="18"/>
        <v>0</v>
      </c>
      <c r="M56" s="16"/>
      <c r="N56" s="2" t="s">
        <v>128</v>
      </c>
      <c r="O56" s="15">
        <v>103.63</v>
      </c>
      <c r="P56" s="3">
        <v>84</v>
      </c>
      <c r="Q56" s="41">
        <f t="shared" si="19"/>
        <v>8704.92</v>
      </c>
      <c r="R56" s="41"/>
      <c r="T56" s="3" t="s">
        <v>128</v>
      </c>
      <c r="U56" s="41">
        <v>103.63</v>
      </c>
      <c r="V56" s="3">
        <v>504</v>
      </c>
      <c r="W56" s="41">
        <f t="shared" si="20"/>
        <v>52229.52</v>
      </c>
      <c r="X56" s="41"/>
      <c r="Z56" s="3" t="s">
        <v>128</v>
      </c>
      <c r="AA56" s="41">
        <v>103.63</v>
      </c>
      <c r="AB56" s="3">
        <v>84</v>
      </c>
      <c r="AC56" s="41">
        <f t="shared" si="21"/>
        <v>8704.92</v>
      </c>
      <c r="AD56" s="41"/>
      <c r="AF56" s="3" t="s">
        <v>128</v>
      </c>
      <c r="AG56" s="41">
        <v>103.63</v>
      </c>
      <c r="AH56" s="3">
        <v>168</v>
      </c>
      <c r="AI56" s="41">
        <f t="shared" si="22"/>
        <v>17409.84</v>
      </c>
      <c r="AJ56" s="41"/>
      <c r="AL56" s="3" t="s">
        <v>128</v>
      </c>
      <c r="AM56" s="41">
        <v>103.63</v>
      </c>
      <c r="AN56" s="3">
        <v>168</v>
      </c>
      <c r="AO56" s="15">
        <f t="shared" si="23"/>
        <v>17409.84</v>
      </c>
      <c r="AP56" s="15"/>
    </row>
    <row r="57" spans="4:42" outlineLevel="1" x14ac:dyDescent="0.3">
      <c r="G57" s="28"/>
      <c r="H57" s="28"/>
      <c r="I57" s="28"/>
      <c r="J57" s="28"/>
      <c r="K57" s="15">
        <f t="shared" si="18"/>
        <v>0</v>
      </c>
      <c r="M57" s="16"/>
      <c r="N57" s="2" t="s">
        <v>157</v>
      </c>
      <c r="O57" s="15">
        <v>91.93</v>
      </c>
      <c r="P57" s="3">
        <v>84</v>
      </c>
      <c r="Q57" s="41">
        <f t="shared" si="19"/>
        <v>7722.1200000000008</v>
      </c>
      <c r="R57" s="41"/>
      <c r="T57" s="3" t="s">
        <v>157</v>
      </c>
      <c r="U57" s="41">
        <v>91.93</v>
      </c>
      <c r="V57" s="3">
        <v>504</v>
      </c>
      <c r="W57" s="41">
        <f t="shared" si="20"/>
        <v>46332.72</v>
      </c>
      <c r="X57" s="41"/>
      <c r="Z57" s="3" t="s">
        <v>157</v>
      </c>
      <c r="AA57" s="41">
        <v>91.93</v>
      </c>
      <c r="AB57" s="3">
        <v>168</v>
      </c>
      <c r="AC57" s="41">
        <f t="shared" si="21"/>
        <v>15444.240000000002</v>
      </c>
      <c r="AD57" s="41"/>
      <c r="AF57" s="3" t="s">
        <v>157</v>
      </c>
      <c r="AG57" s="41">
        <v>91.93</v>
      </c>
      <c r="AH57" s="3">
        <v>168</v>
      </c>
      <c r="AI57" s="41">
        <f t="shared" si="22"/>
        <v>15444.240000000002</v>
      </c>
      <c r="AJ57" s="41"/>
      <c r="AL57" s="3" t="s">
        <v>157</v>
      </c>
      <c r="AM57" s="41">
        <v>91.93</v>
      </c>
      <c r="AN57" s="3">
        <v>168</v>
      </c>
      <c r="AO57" s="15">
        <f t="shared" si="23"/>
        <v>15444.240000000002</v>
      </c>
      <c r="AP57" s="15"/>
    </row>
    <row r="58" spans="4:42" outlineLevel="1" x14ac:dyDescent="0.3">
      <c r="G58" s="28"/>
      <c r="H58" s="28"/>
      <c r="I58" s="28"/>
      <c r="J58" s="28"/>
      <c r="K58" s="15">
        <f t="shared" si="18"/>
        <v>0</v>
      </c>
      <c r="M58" s="16"/>
      <c r="N58" s="2" t="s">
        <v>129</v>
      </c>
      <c r="O58" s="15">
        <v>86.78</v>
      </c>
      <c r="Q58" s="41">
        <f t="shared" si="19"/>
        <v>0</v>
      </c>
      <c r="R58" s="41"/>
      <c r="T58" s="3" t="s">
        <v>129</v>
      </c>
      <c r="U58" s="41">
        <v>86.78</v>
      </c>
      <c r="W58" s="41">
        <f t="shared" si="20"/>
        <v>0</v>
      </c>
      <c r="X58" s="41"/>
      <c r="Z58" s="3" t="s">
        <v>129</v>
      </c>
      <c r="AA58" s="41">
        <v>86.78</v>
      </c>
      <c r="AC58" s="41">
        <f t="shared" si="21"/>
        <v>0</v>
      </c>
      <c r="AD58" s="41"/>
      <c r="AF58" s="3" t="s">
        <v>129</v>
      </c>
      <c r="AG58" s="41">
        <v>86.78</v>
      </c>
      <c r="AH58" s="3">
        <v>252</v>
      </c>
      <c r="AI58" s="41">
        <f t="shared" si="22"/>
        <v>21868.560000000001</v>
      </c>
      <c r="AJ58" s="41"/>
      <c r="AL58" s="3" t="s">
        <v>129</v>
      </c>
      <c r="AM58" s="41">
        <v>86.78</v>
      </c>
      <c r="AO58" s="15">
        <f t="shared" si="23"/>
        <v>0</v>
      </c>
      <c r="AP58" s="15"/>
    </row>
    <row r="59" spans="4:42" outlineLevel="1" x14ac:dyDescent="0.3">
      <c r="G59" s="28"/>
      <c r="H59" s="28"/>
      <c r="I59" s="28"/>
      <c r="J59" s="28"/>
      <c r="K59" s="15">
        <f t="shared" si="18"/>
        <v>0</v>
      </c>
      <c r="M59" s="16"/>
      <c r="N59" s="2" t="s">
        <v>156</v>
      </c>
      <c r="O59" s="15">
        <v>76.69</v>
      </c>
      <c r="Q59" s="41">
        <f t="shared" si="19"/>
        <v>0</v>
      </c>
      <c r="R59" s="41"/>
      <c r="T59" s="3" t="s">
        <v>156</v>
      </c>
      <c r="U59" s="41">
        <v>76.69</v>
      </c>
      <c r="V59" s="3">
        <v>84</v>
      </c>
      <c r="W59" s="41">
        <f t="shared" si="20"/>
        <v>6441.96</v>
      </c>
      <c r="X59" s="41"/>
      <c r="Z59" s="3" t="s">
        <v>156</v>
      </c>
      <c r="AA59" s="41">
        <v>76.69</v>
      </c>
      <c r="AC59" s="41">
        <f t="shared" si="21"/>
        <v>0</v>
      </c>
      <c r="AD59" s="41"/>
      <c r="AF59" s="3" t="s">
        <v>156</v>
      </c>
      <c r="AG59" s="41">
        <v>76.69</v>
      </c>
      <c r="AI59" s="41">
        <f t="shared" si="22"/>
        <v>0</v>
      </c>
      <c r="AJ59" s="41"/>
      <c r="AL59" s="3" t="s">
        <v>156</v>
      </c>
      <c r="AM59" s="41">
        <v>76.69</v>
      </c>
      <c r="AO59" s="15">
        <f t="shared" si="23"/>
        <v>0</v>
      </c>
      <c r="AP59" s="15"/>
    </row>
    <row r="60" spans="4:42" outlineLevel="1" x14ac:dyDescent="0.3">
      <c r="G60" s="28"/>
      <c r="H60" s="28"/>
      <c r="I60" s="28"/>
      <c r="J60" s="28"/>
      <c r="K60" s="15">
        <f t="shared" si="18"/>
        <v>0</v>
      </c>
      <c r="M60" s="16"/>
      <c r="N60" s="2" t="s">
        <v>131</v>
      </c>
      <c r="O60" s="15">
        <v>76.69</v>
      </c>
      <c r="Q60" s="41">
        <f t="shared" si="19"/>
        <v>0</v>
      </c>
      <c r="R60" s="41"/>
      <c r="T60" s="3" t="s">
        <v>131</v>
      </c>
      <c r="U60" s="41">
        <v>76.69</v>
      </c>
      <c r="W60" s="41">
        <f t="shared" si="20"/>
        <v>0</v>
      </c>
      <c r="X60" s="41"/>
      <c r="Z60" s="3" t="s">
        <v>131</v>
      </c>
      <c r="AA60" s="41">
        <v>76.69</v>
      </c>
      <c r="AC60" s="41">
        <f t="shared" si="21"/>
        <v>0</v>
      </c>
      <c r="AD60" s="41"/>
      <c r="AF60" s="3" t="s">
        <v>131</v>
      </c>
      <c r="AG60" s="41">
        <v>76.69</v>
      </c>
      <c r="AI60" s="41">
        <f t="shared" si="22"/>
        <v>0</v>
      </c>
      <c r="AJ60" s="41"/>
      <c r="AL60" s="3" t="s">
        <v>131</v>
      </c>
      <c r="AM60" s="41">
        <v>76.69</v>
      </c>
      <c r="AO60" s="15">
        <f t="shared" si="23"/>
        <v>0</v>
      </c>
      <c r="AP60" s="15"/>
    </row>
    <row r="61" spans="4:42" outlineLevel="1" x14ac:dyDescent="0.3">
      <c r="G61" s="28"/>
      <c r="H61" s="28"/>
      <c r="I61" s="28"/>
      <c r="J61" s="28"/>
      <c r="K61" s="15">
        <f t="shared" si="18"/>
        <v>0</v>
      </c>
      <c r="M61" s="16"/>
      <c r="O61" s="15"/>
      <c r="Q61" s="41"/>
      <c r="R61" s="41"/>
      <c r="U61" s="41"/>
      <c r="W61" s="41"/>
      <c r="X61" s="41"/>
      <c r="AA61" s="41"/>
      <c r="AC61" s="41"/>
      <c r="AD61" s="41"/>
      <c r="AG61" s="41"/>
      <c r="AI61" s="41"/>
      <c r="AJ61" s="41"/>
      <c r="AM61" s="41"/>
      <c r="AO61" s="15"/>
      <c r="AP61" s="15"/>
    </row>
    <row r="62" spans="4:42" outlineLevel="1" x14ac:dyDescent="0.3">
      <c r="G62" s="28"/>
      <c r="H62" s="28"/>
      <c r="I62" s="28"/>
      <c r="J62" s="28"/>
      <c r="K62" s="15">
        <f t="shared" si="18"/>
        <v>0</v>
      </c>
      <c r="M62" s="16"/>
      <c r="N62" s="1" t="s">
        <v>38</v>
      </c>
      <c r="O62" s="15"/>
      <c r="Q62" s="41"/>
      <c r="R62" s="41"/>
      <c r="T62" s="38" t="s">
        <v>38</v>
      </c>
      <c r="U62" s="41">
        <f>G65</f>
        <v>1009495.4128440367</v>
      </c>
      <c r="W62" s="41"/>
      <c r="X62" s="41"/>
      <c r="Z62" s="38" t="s">
        <v>38</v>
      </c>
      <c r="AA62" s="41">
        <f>H65</f>
        <v>407000</v>
      </c>
      <c r="AC62" s="41"/>
      <c r="AD62" s="41"/>
      <c r="AF62" s="38" t="s">
        <v>38</v>
      </c>
      <c r="AG62" s="41">
        <f>I65</f>
        <v>15000</v>
      </c>
      <c r="AI62" s="41"/>
      <c r="AJ62" s="41"/>
      <c r="AL62" s="38" t="s">
        <v>38</v>
      </c>
      <c r="AM62" s="41">
        <f>J65</f>
        <v>0</v>
      </c>
      <c r="AO62" s="15"/>
      <c r="AP62" s="15"/>
    </row>
    <row r="63" spans="4:42" outlineLevel="1" x14ac:dyDescent="0.3">
      <c r="E63" s="15"/>
      <c r="G63" s="28"/>
      <c r="H63" s="28"/>
      <c r="I63" s="28"/>
      <c r="J63" s="28"/>
      <c r="K63" s="15">
        <f t="shared" si="18"/>
        <v>0</v>
      </c>
      <c r="L63" s="15"/>
      <c r="M63" s="18"/>
      <c r="Q63" s="41"/>
      <c r="R63" s="41"/>
      <c r="W63" s="41"/>
      <c r="X63" s="41"/>
      <c r="AC63" s="41"/>
      <c r="AD63" s="41"/>
      <c r="AF63" s="38"/>
      <c r="AL63" s="38"/>
    </row>
    <row r="64" spans="4:42" outlineLevel="1" x14ac:dyDescent="0.3">
      <c r="D64" s="38" t="s">
        <v>30</v>
      </c>
      <c r="E64" s="38" t="s">
        <v>31</v>
      </c>
      <c r="F64" s="38" t="s">
        <v>32</v>
      </c>
      <c r="G64" s="27" t="s">
        <v>124</v>
      </c>
      <c r="H64" s="27" t="s">
        <v>121</v>
      </c>
      <c r="I64" s="27" t="s">
        <v>122</v>
      </c>
      <c r="J64" s="27" t="s">
        <v>123</v>
      </c>
      <c r="K64" s="38" t="s">
        <v>33</v>
      </c>
      <c r="L64" s="38" t="s">
        <v>14</v>
      </c>
      <c r="M64" s="12"/>
    </row>
    <row r="65" spans="1:43" x14ac:dyDescent="0.3">
      <c r="A65" s="25" t="str">
        <f>A36</f>
        <v>13.6.9.1.2.1</v>
      </c>
      <c r="B65" s="25" t="str">
        <f>B36</f>
        <v>Selene Guide 1</v>
      </c>
      <c r="C65" s="34">
        <f>SUM(E65,K65)</f>
        <v>1744620.5328440368</v>
      </c>
      <c r="D65" s="23">
        <f>SUM(P40:P60)+SUM(V40:V60)+SUM(AB40:AB60)+SUM(AH40:AH60)+SUM(AN40:AN60)</f>
        <v>3444</v>
      </c>
      <c r="E65" s="24">
        <f>SUM(Q38+W38+AC38+AI38+AO38)</f>
        <v>313125.12</v>
      </c>
      <c r="F65" s="23">
        <f>SUM(S40+Y40+AE40+AK40+AQ40)</f>
        <v>0</v>
      </c>
      <c r="G65" s="29">
        <f>SUM(G40:G63)</f>
        <v>1009495.4128440367</v>
      </c>
      <c r="H65" s="29">
        <f t="shared" ref="H65:J65" si="24">SUM(H40:H63)</f>
        <v>407000</v>
      </c>
      <c r="I65" s="29">
        <f t="shared" si="24"/>
        <v>15000</v>
      </c>
      <c r="J65" s="29">
        <f t="shared" si="24"/>
        <v>0</v>
      </c>
      <c r="K65" s="24">
        <f>SUM(K40:K63)</f>
        <v>1431495.4128440367</v>
      </c>
      <c r="L65" s="19"/>
      <c r="M65" s="8"/>
      <c r="N65" s="10"/>
      <c r="O65" s="10"/>
      <c r="P65" s="20"/>
      <c r="Q65" s="42"/>
      <c r="R65" s="42"/>
      <c r="S65" s="20"/>
      <c r="T65" s="20"/>
      <c r="U65" s="20"/>
      <c r="V65" s="20"/>
      <c r="W65" s="42"/>
      <c r="X65" s="42"/>
      <c r="Y65" s="20"/>
      <c r="Z65" s="20"/>
      <c r="AA65" s="20"/>
      <c r="AB65" s="20"/>
      <c r="AC65" s="42"/>
      <c r="AD65" s="42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10"/>
      <c r="AP65" s="10"/>
      <c r="AQ65" s="10"/>
    </row>
    <row r="66" spans="1:43" s="10" customFormat="1" x14ac:dyDescent="0.3">
      <c r="A66" s="6"/>
      <c r="B66" s="6"/>
      <c r="C66" s="6"/>
      <c r="D66" s="7"/>
      <c r="E66" s="8"/>
      <c r="F66" s="7"/>
      <c r="G66" s="30"/>
      <c r="H66" s="30"/>
      <c r="I66" s="30"/>
      <c r="J66" s="30"/>
      <c r="K66" s="8"/>
      <c r="L66" s="8"/>
      <c r="M66" s="8"/>
      <c r="N66" s="7"/>
      <c r="O66" s="7"/>
      <c r="P66" s="9"/>
      <c r="Q66" s="40"/>
      <c r="R66" s="40"/>
      <c r="S66" s="9"/>
      <c r="T66" s="9"/>
      <c r="U66" s="9"/>
      <c r="V66" s="9"/>
      <c r="W66" s="40"/>
      <c r="X66" s="40"/>
      <c r="Y66" s="9"/>
      <c r="Z66" s="9"/>
      <c r="AA66" s="9"/>
      <c r="AB66" s="9"/>
      <c r="AC66" s="40"/>
      <c r="AD66" s="40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7"/>
      <c r="AP66" s="7"/>
      <c r="AQ66" s="7"/>
    </row>
    <row r="67" spans="1:43" outlineLevel="1" x14ac:dyDescent="0.3">
      <c r="A67" s="21" t="s">
        <v>50</v>
      </c>
      <c r="B67" s="21" t="s">
        <v>51</v>
      </c>
      <c r="C67" s="21"/>
      <c r="D67" s="1"/>
      <c r="E67" s="1"/>
      <c r="F67" s="1"/>
      <c r="G67" s="31"/>
      <c r="H67" s="31"/>
      <c r="I67" s="31"/>
      <c r="J67" s="31"/>
      <c r="K67" s="1"/>
      <c r="L67" s="1"/>
      <c r="M67" s="11"/>
      <c r="N67" s="1"/>
      <c r="O67" s="1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  <c r="AO67" s="1"/>
      <c r="AP67" s="1"/>
      <c r="AQ67" s="1"/>
    </row>
    <row r="68" spans="1:43" s="1" customFormat="1" outlineLevel="1" x14ac:dyDescent="0.3">
      <c r="F68" s="38"/>
      <c r="G68" s="38"/>
      <c r="H68" s="38"/>
      <c r="I68" s="38"/>
      <c r="J68" s="38"/>
      <c r="K68" s="38"/>
      <c r="L68" s="38"/>
      <c r="M68" s="12"/>
      <c r="N68" s="67" t="s">
        <v>151</v>
      </c>
      <c r="O68" s="67"/>
      <c r="P68" s="67"/>
      <c r="Q68" s="67"/>
      <c r="R68" s="67"/>
      <c r="S68" s="67"/>
      <c r="T68" s="66" t="s">
        <v>159</v>
      </c>
      <c r="U68" s="66"/>
      <c r="V68" s="66"/>
      <c r="W68" s="66"/>
      <c r="X68" s="66"/>
      <c r="Y68" s="66"/>
      <c r="Z68" s="66" t="s">
        <v>152</v>
      </c>
      <c r="AA68" s="66"/>
      <c r="AB68" s="66"/>
      <c r="AC68" s="66"/>
      <c r="AD68" s="66"/>
      <c r="AE68" s="66"/>
      <c r="AF68" s="66" t="s">
        <v>153</v>
      </c>
      <c r="AG68" s="66"/>
      <c r="AH68" s="66"/>
      <c r="AI68" s="66"/>
      <c r="AJ68" s="66"/>
      <c r="AK68" s="66"/>
      <c r="AL68" s="66" t="s">
        <v>154</v>
      </c>
      <c r="AM68" s="66"/>
      <c r="AN68" s="66"/>
      <c r="AO68" s="66"/>
      <c r="AP68" s="66"/>
      <c r="AQ68" s="66"/>
    </row>
    <row r="69" spans="1:43" outlineLevel="1" x14ac:dyDescent="0.3">
      <c r="A69" s="66" t="s">
        <v>10</v>
      </c>
      <c r="B69" s="66"/>
      <c r="C69" s="66"/>
      <c r="D69" s="66"/>
      <c r="E69" s="38" t="s">
        <v>12</v>
      </c>
      <c r="F69" s="38" t="s">
        <v>14</v>
      </c>
      <c r="G69" s="5" t="s">
        <v>118</v>
      </c>
      <c r="H69" s="5" t="s">
        <v>6</v>
      </c>
      <c r="I69" s="5" t="s">
        <v>40</v>
      </c>
      <c r="J69" s="5" t="s">
        <v>39</v>
      </c>
      <c r="K69" s="1"/>
      <c r="L69" s="1"/>
      <c r="M69" s="11"/>
      <c r="N69" s="38" t="s">
        <v>2</v>
      </c>
      <c r="O69" s="13" t="s">
        <v>29</v>
      </c>
      <c r="P69" s="14"/>
      <c r="Q69" s="41">
        <f>SUM(Q71:Q91)</f>
        <v>16427.04</v>
      </c>
      <c r="R69" s="38" t="s">
        <v>37</v>
      </c>
      <c r="S69" s="38" t="s">
        <v>4</v>
      </c>
      <c r="T69" s="38" t="s">
        <v>2</v>
      </c>
      <c r="U69" s="38" t="s">
        <v>29</v>
      </c>
      <c r="V69" s="14"/>
      <c r="W69" s="41">
        <f>SUM(W71:W91)</f>
        <v>105004.2</v>
      </c>
      <c r="X69" s="38" t="s">
        <v>37</v>
      </c>
      <c r="Y69" s="38" t="s">
        <v>4</v>
      </c>
      <c r="Z69" s="38" t="s">
        <v>2</v>
      </c>
      <c r="AA69" s="38" t="s">
        <v>29</v>
      </c>
      <c r="AB69" s="14"/>
      <c r="AC69" s="41">
        <f>SUM(AC71:AC91)</f>
        <v>56069.16</v>
      </c>
      <c r="AD69" s="38" t="s">
        <v>37</v>
      </c>
      <c r="AE69" s="38" t="s">
        <v>4</v>
      </c>
      <c r="AF69" s="38" t="s">
        <v>2</v>
      </c>
      <c r="AG69" s="38" t="s">
        <v>29</v>
      </c>
      <c r="AH69" s="14"/>
      <c r="AI69" s="41">
        <f>SUM(AI71:AI91)</f>
        <v>134858.64000000001</v>
      </c>
      <c r="AJ69" s="38" t="s">
        <v>37</v>
      </c>
      <c r="AK69" s="38" t="s">
        <v>4</v>
      </c>
      <c r="AL69" s="38" t="s">
        <v>2</v>
      </c>
      <c r="AM69" s="38" t="s">
        <v>29</v>
      </c>
      <c r="AN69" s="14"/>
      <c r="AO69" s="15">
        <f>SUM(AO71:AO91)</f>
        <v>64426.32</v>
      </c>
      <c r="AP69" s="38" t="s">
        <v>37</v>
      </c>
      <c r="AQ69" s="38" t="s">
        <v>4</v>
      </c>
    </row>
    <row r="70" spans="1:43" outlineLevel="1" x14ac:dyDescent="0.3">
      <c r="A70" s="38" t="s">
        <v>0</v>
      </c>
      <c r="B70" s="38" t="s">
        <v>11</v>
      </c>
      <c r="C70" s="38"/>
      <c r="D70" s="38" t="s">
        <v>35</v>
      </c>
      <c r="E70" s="38" t="s">
        <v>13</v>
      </c>
      <c r="F70" s="38" t="s">
        <v>34</v>
      </c>
      <c r="G70" s="27"/>
      <c r="H70" s="27"/>
      <c r="I70" s="27"/>
      <c r="J70" s="27"/>
      <c r="K70" s="1"/>
      <c r="L70" s="1"/>
      <c r="M70" s="11"/>
      <c r="N70" s="38" t="s">
        <v>3</v>
      </c>
      <c r="O70" s="38" t="s">
        <v>43</v>
      </c>
      <c r="P70" s="38" t="s">
        <v>42</v>
      </c>
      <c r="Q70" s="38" t="s">
        <v>41</v>
      </c>
      <c r="R70" s="38" t="s">
        <v>36</v>
      </c>
      <c r="S70" s="38" t="s">
        <v>5</v>
      </c>
      <c r="T70" s="38" t="s">
        <v>3</v>
      </c>
      <c r="U70" s="38" t="s">
        <v>43</v>
      </c>
      <c r="V70" s="38" t="s">
        <v>42</v>
      </c>
      <c r="W70" s="38" t="s">
        <v>41</v>
      </c>
      <c r="X70" s="38" t="s">
        <v>36</v>
      </c>
      <c r="Y70" s="38" t="s">
        <v>5</v>
      </c>
      <c r="Z70" s="38" t="s">
        <v>3</v>
      </c>
      <c r="AA70" s="38" t="s">
        <v>43</v>
      </c>
      <c r="AB70" s="38" t="s">
        <v>42</v>
      </c>
      <c r="AC70" s="38" t="s">
        <v>41</v>
      </c>
      <c r="AD70" s="38" t="s">
        <v>36</v>
      </c>
      <c r="AE70" s="38" t="s">
        <v>5</v>
      </c>
      <c r="AF70" s="38" t="s">
        <v>3</v>
      </c>
      <c r="AG70" s="38" t="s">
        <v>43</v>
      </c>
      <c r="AH70" s="38" t="s">
        <v>42</v>
      </c>
      <c r="AI70" s="38" t="s">
        <v>41</v>
      </c>
      <c r="AJ70" s="38" t="s">
        <v>36</v>
      </c>
      <c r="AK70" s="38" t="s">
        <v>5</v>
      </c>
      <c r="AL70" s="38" t="s">
        <v>3</v>
      </c>
      <c r="AM70" s="38" t="s">
        <v>43</v>
      </c>
      <c r="AN70" s="38" t="s">
        <v>42</v>
      </c>
      <c r="AO70" s="38" t="s">
        <v>41</v>
      </c>
      <c r="AP70" s="38" t="s">
        <v>36</v>
      </c>
      <c r="AQ70" s="38" t="s">
        <v>5</v>
      </c>
    </row>
    <row r="71" spans="1:43" outlineLevel="1" x14ac:dyDescent="0.3">
      <c r="B71" s="2" t="s">
        <v>70</v>
      </c>
      <c r="E71" s="15"/>
      <c r="G71" s="28">
        <v>600000</v>
      </c>
      <c r="H71" s="28"/>
      <c r="I71" s="28"/>
      <c r="J71" s="28"/>
      <c r="K71" s="28">
        <f>SUM(G71:J71)</f>
        <v>600000</v>
      </c>
      <c r="M71" s="16"/>
      <c r="N71" s="2" t="s">
        <v>15</v>
      </c>
      <c r="O71" s="15">
        <v>77</v>
      </c>
      <c r="Q71" s="41">
        <f>O71*P71</f>
        <v>0</v>
      </c>
      <c r="R71" s="41"/>
      <c r="T71" s="3" t="s">
        <v>15</v>
      </c>
      <c r="U71" s="41">
        <v>77</v>
      </c>
      <c r="W71" s="41">
        <f>U71*V71</f>
        <v>0</v>
      </c>
      <c r="X71" s="41"/>
      <c r="Z71" s="3" t="s">
        <v>15</v>
      </c>
      <c r="AA71" s="41">
        <v>77</v>
      </c>
      <c r="AC71" s="41">
        <f>AA71*AB71</f>
        <v>0</v>
      </c>
      <c r="AD71" s="41"/>
      <c r="AF71" s="3" t="s">
        <v>15</v>
      </c>
      <c r="AG71" s="41">
        <v>77</v>
      </c>
      <c r="AI71" s="41">
        <f>AG71*AH71</f>
        <v>0</v>
      </c>
      <c r="AJ71" s="41"/>
      <c r="AL71" s="3" t="s">
        <v>15</v>
      </c>
      <c r="AM71" s="41">
        <v>77</v>
      </c>
      <c r="AO71" s="15">
        <f>AM71*AN71</f>
        <v>0</v>
      </c>
      <c r="AP71" s="15"/>
    </row>
    <row r="72" spans="1:43" outlineLevel="1" x14ac:dyDescent="0.3">
      <c r="B72" s="2" t="s">
        <v>71</v>
      </c>
      <c r="E72" s="15"/>
      <c r="G72" s="28">
        <v>300000</v>
      </c>
      <c r="I72" s="28"/>
      <c r="J72" s="28"/>
      <c r="K72" s="28">
        <f>SUM(G72:J72)</f>
        <v>300000</v>
      </c>
      <c r="M72" s="16"/>
      <c r="N72" s="2" t="s">
        <v>16</v>
      </c>
      <c r="O72" s="15">
        <v>60</v>
      </c>
      <c r="Q72" s="41">
        <f>O72*P72</f>
        <v>0</v>
      </c>
      <c r="R72" s="41"/>
      <c r="T72" s="3" t="s">
        <v>16</v>
      </c>
      <c r="U72" s="41">
        <v>60</v>
      </c>
      <c r="W72" s="41">
        <f t="shared" ref="W72:W84" si="25">U72*V72</f>
        <v>0</v>
      </c>
      <c r="X72" s="41"/>
      <c r="Z72" s="3" t="s">
        <v>16</v>
      </c>
      <c r="AA72" s="41">
        <v>60</v>
      </c>
      <c r="AC72" s="41">
        <f t="shared" ref="AC72:AC84" si="26">AA72*AB72</f>
        <v>0</v>
      </c>
      <c r="AD72" s="41"/>
      <c r="AF72" s="3" t="s">
        <v>16</v>
      </c>
      <c r="AG72" s="41">
        <v>60</v>
      </c>
      <c r="AI72" s="41">
        <f t="shared" ref="AI72:AI84" si="27">AG72*AH72</f>
        <v>0</v>
      </c>
      <c r="AJ72" s="41"/>
      <c r="AL72" s="3" t="s">
        <v>16</v>
      </c>
      <c r="AM72" s="41">
        <v>60</v>
      </c>
      <c r="AO72" s="15">
        <f t="shared" ref="AO72:AO84" si="28">AM72*AN72</f>
        <v>0</v>
      </c>
      <c r="AP72" s="15"/>
    </row>
    <row r="73" spans="1:43" outlineLevel="1" x14ac:dyDescent="0.3">
      <c r="B73" s="2" t="s">
        <v>134</v>
      </c>
      <c r="E73" s="15"/>
      <c r="G73" s="28">
        <f>119350/$O$1</f>
        <v>109495.41284403669</v>
      </c>
      <c r="I73" s="28"/>
      <c r="J73" s="28"/>
      <c r="K73" s="28">
        <f>SUM(G73:J73)</f>
        <v>109495.41284403669</v>
      </c>
      <c r="M73" s="16"/>
      <c r="N73" s="2" t="s">
        <v>17</v>
      </c>
      <c r="O73" s="15">
        <v>48</v>
      </c>
      <c r="Q73" s="41">
        <f t="shared" ref="Q73:Q84" si="29">O73*P73</f>
        <v>0</v>
      </c>
      <c r="R73" s="41"/>
      <c r="T73" s="3" t="s">
        <v>17</v>
      </c>
      <c r="U73" s="41">
        <v>48</v>
      </c>
      <c r="W73" s="41">
        <f t="shared" si="25"/>
        <v>0</v>
      </c>
      <c r="X73" s="41"/>
      <c r="Z73" s="3" t="s">
        <v>17</v>
      </c>
      <c r="AA73" s="41">
        <v>48</v>
      </c>
      <c r="AC73" s="41">
        <f t="shared" si="26"/>
        <v>0</v>
      </c>
      <c r="AD73" s="41"/>
      <c r="AF73" s="3" t="s">
        <v>17</v>
      </c>
      <c r="AG73" s="41">
        <v>48</v>
      </c>
      <c r="AI73" s="41">
        <f t="shared" si="27"/>
        <v>0</v>
      </c>
      <c r="AJ73" s="41"/>
      <c r="AL73" s="3" t="s">
        <v>17</v>
      </c>
      <c r="AM73" s="41">
        <v>48</v>
      </c>
      <c r="AO73" s="15">
        <f t="shared" si="28"/>
        <v>0</v>
      </c>
      <c r="AP73" s="15"/>
    </row>
    <row r="74" spans="1:43" outlineLevel="1" x14ac:dyDescent="0.3">
      <c r="B74" s="2" t="s">
        <v>135</v>
      </c>
      <c r="E74" s="15"/>
      <c r="F74" s="17"/>
      <c r="G74" s="28"/>
      <c r="H74" s="28">
        <v>10000</v>
      </c>
      <c r="I74" s="28"/>
      <c r="J74" s="28"/>
      <c r="K74" s="28">
        <f>SUM(G74:J74)</f>
        <v>10000</v>
      </c>
      <c r="M74" s="16"/>
      <c r="N74" s="2" t="s">
        <v>18</v>
      </c>
      <c r="O74" s="15">
        <v>77</v>
      </c>
      <c r="Q74" s="41">
        <f t="shared" si="29"/>
        <v>0</v>
      </c>
      <c r="R74" s="41"/>
      <c r="T74" s="3" t="s">
        <v>18</v>
      </c>
      <c r="U74" s="41">
        <v>77</v>
      </c>
      <c r="W74" s="41">
        <f t="shared" si="25"/>
        <v>0</v>
      </c>
      <c r="X74" s="41"/>
      <c r="Z74" s="3" t="s">
        <v>18</v>
      </c>
      <c r="AA74" s="41">
        <v>77</v>
      </c>
      <c r="AC74" s="41">
        <f t="shared" si="26"/>
        <v>0</v>
      </c>
      <c r="AD74" s="41"/>
      <c r="AF74" s="3" t="s">
        <v>18</v>
      </c>
      <c r="AG74" s="41">
        <v>77</v>
      </c>
      <c r="AI74" s="41">
        <f t="shared" si="27"/>
        <v>0</v>
      </c>
      <c r="AJ74" s="41"/>
      <c r="AL74" s="3" t="s">
        <v>18</v>
      </c>
      <c r="AM74" s="41">
        <v>77</v>
      </c>
      <c r="AO74" s="15">
        <f t="shared" si="28"/>
        <v>0</v>
      </c>
      <c r="AP74" s="15"/>
    </row>
    <row r="75" spans="1:43" outlineLevel="1" x14ac:dyDescent="0.3">
      <c r="B75" s="2" t="s">
        <v>133</v>
      </c>
      <c r="G75" s="28"/>
      <c r="H75" s="28">
        <v>337000</v>
      </c>
      <c r="I75" s="28"/>
      <c r="J75" s="28"/>
      <c r="K75" s="28">
        <f t="shared" ref="K75:K94" si="30">SUM(G75:J75)</f>
        <v>337000</v>
      </c>
      <c r="L75" s="15"/>
      <c r="M75" s="18"/>
      <c r="N75" s="2" t="s">
        <v>19</v>
      </c>
      <c r="O75" s="15">
        <v>60</v>
      </c>
      <c r="Q75" s="41">
        <f t="shared" si="29"/>
        <v>0</v>
      </c>
      <c r="R75" s="41"/>
      <c r="T75" s="3" t="s">
        <v>19</v>
      </c>
      <c r="U75" s="41">
        <v>60</v>
      </c>
      <c r="W75" s="41">
        <f t="shared" si="25"/>
        <v>0</v>
      </c>
      <c r="X75" s="41"/>
      <c r="Z75" s="3" t="s">
        <v>19</v>
      </c>
      <c r="AA75" s="41">
        <v>60</v>
      </c>
      <c r="AC75" s="41">
        <f t="shared" si="26"/>
        <v>0</v>
      </c>
      <c r="AD75" s="41"/>
      <c r="AF75" s="3" t="s">
        <v>19</v>
      </c>
      <c r="AG75" s="41">
        <v>60</v>
      </c>
      <c r="AI75" s="41">
        <f t="shared" si="27"/>
        <v>0</v>
      </c>
      <c r="AJ75" s="41"/>
      <c r="AL75" s="3" t="s">
        <v>19</v>
      </c>
      <c r="AM75" s="41">
        <v>60</v>
      </c>
      <c r="AO75" s="15">
        <f t="shared" si="28"/>
        <v>0</v>
      </c>
      <c r="AP75" s="15"/>
    </row>
    <row r="76" spans="1:43" outlineLevel="1" x14ac:dyDescent="0.3">
      <c r="B76" s="2" t="s">
        <v>72</v>
      </c>
      <c r="E76" s="15"/>
      <c r="F76" s="17"/>
      <c r="G76" s="28"/>
      <c r="H76" s="28">
        <v>10000</v>
      </c>
      <c r="I76" s="28"/>
      <c r="J76" s="28"/>
      <c r="K76" s="28">
        <f t="shared" si="30"/>
        <v>10000</v>
      </c>
      <c r="M76" s="16"/>
      <c r="N76" s="2" t="s">
        <v>20</v>
      </c>
      <c r="O76" s="15">
        <v>48</v>
      </c>
      <c r="Q76" s="41">
        <f t="shared" si="29"/>
        <v>0</v>
      </c>
      <c r="R76" s="41"/>
      <c r="T76" s="3" t="s">
        <v>20</v>
      </c>
      <c r="U76" s="41">
        <v>48</v>
      </c>
      <c r="W76" s="41">
        <f t="shared" si="25"/>
        <v>0</v>
      </c>
      <c r="X76" s="41"/>
      <c r="Z76" s="3" t="s">
        <v>20</v>
      </c>
      <c r="AA76" s="41">
        <v>48</v>
      </c>
      <c r="AC76" s="41">
        <f t="shared" si="26"/>
        <v>0</v>
      </c>
      <c r="AD76" s="41"/>
      <c r="AF76" s="3" t="s">
        <v>20</v>
      </c>
      <c r="AG76" s="41">
        <v>48</v>
      </c>
      <c r="AI76" s="41">
        <f t="shared" si="27"/>
        <v>0</v>
      </c>
      <c r="AJ76" s="41"/>
      <c r="AL76" s="3" t="s">
        <v>20</v>
      </c>
      <c r="AM76" s="41">
        <v>48</v>
      </c>
      <c r="AO76" s="15">
        <f t="shared" si="28"/>
        <v>0</v>
      </c>
      <c r="AP76" s="15"/>
    </row>
    <row r="77" spans="1:43" outlineLevel="1" x14ac:dyDescent="0.3">
      <c r="B77" s="2" t="s">
        <v>201</v>
      </c>
      <c r="F77" s="17"/>
      <c r="G77" s="28"/>
      <c r="H77" s="2">
        <v>50000</v>
      </c>
      <c r="I77" s="28"/>
      <c r="J77" s="28"/>
      <c r="K77" s="28">
        <f t="shared" si="30"/>
        <v>50000</v>
      </c>
      <c r="M77" s="16"/>
      <c r="N77" s="2" t="s">
        <v>21</v>
      </c>
      <c r="O77" s="15">
        <v>60</v>
      </c>
      <c r="Q77" s="41">
        <f t="shared" si="29"/>
        <v>0</v>
      </c>
      <c r="R77" s="41"/>
      <c r="T77" s="3" t="s">
        <v>21</v>
      </c>
      <c r="U77" s="41">
        <v>60</v>
      </c>
      <c r="W77" s="41">
        <f t="shared" si="25"/>
        <v>0</v>
      </c>
      <c r="X77" s="41"/>
      <c r="Z77" s="3" t="s">
        <v>21</v>
      </c>
      <c r="AA77" s="41">
        <v>60</v>
      </c>
      <c r="AC77" s="41">
        <f t="shared" si="26"/>
        <v>0</v>
      </c>
      <c r="AD77" s="41"/>
      <c r="AF77" s="3" t="s">
        <v>21</v>
      </c>
      <c r="AG77" s="41">
        <v>60</v>
      </c>
      <c r="AI77" s="41">
        <f t="shared" si="27"/>
        <v>0</v>
      </c>
      <c r="AJ77" s="41"/>
      <c r="AL77" s="3" t="s">
        <v>21</v>
      </c>
      <c r="AM77" s="41">
        <v>60</v>
      </c>
      <c r="AO77" s="15">
        <f t="shared" si="28"/>
        <v>0</v>
      </c>
      <c r="AP77" s="15"/>
    </row>
    <row r="78" spans="1:43" outlineLevel="1" x14ac:dyDescent="0.3">
      <c r="B78" s="2" t="s">
        <v>197</v>
      </c>
      <c r="F78" s="17"/>
      <c r="G78" s="28"/>
      <c r="I78" s="28">
        <v>15000</v>
      </c>
      <c r="J78" s="28"/>
      <c r="K78" s="28">
        <f t="shared" si="30"/>
        <v>15000</v>
      </c>
      <c r="M78" s="16"/>
      <c r="N78" s="2" t="s">
        <v>22</v>
      </c>
      <c r="O78" s="15">
        <v>48</v>
      </c>
      <c r="Q78" s="41">
        <f t="shared" si="29"/>
        <v>0</v>
      </c>
      <c r="R78" s="41"/>
      <c r="T78" s="3" t="s">
        <v>22</v>
      </c>
      <c r="U78" s="41">
        <v>48</v>
      </c>
      <c r="W78" s="41">
        <f t="shared" si="25"/>
        <v>0</v>
      </c>
      <c r="X78" s="41"/>
      <c r="Z78" s="3" t="s">
        <v>22</v>
      </c>
      <c r="AA78" s="41">
        <v>48</v>
      </c>
      <c r="AC78" s="41">
        <f t="shared" si="26"/>
        <v>0</v>
      </c>
      <c r="AD78" s="41"/>
      <c r="AF78" s="3" t="s">
        <v>22</v>
      </c>
      <c r="AG78" s="41">
        <v>48</v>
      </c>
      <c r="AH78" s="3">
        <v>336</v>
      </c>
      <c r="AI78" s="41">
        <f t="shared" si="27"/>
        <v>16128</v>
      </c>
      <c r="AJ78" s="41"/>
      <c r="AL78" s="3" t="s">
        <v>22</v>
      </c>
      <c r="AM78" s="41">
        <v>48</v>
      </c>
      <c r="AO78" s="15">
        <f t="shared" si="28"/>
        <v>0</v>
      </c>
      <c r="AP78" s="15"/>
    </row>
    <row r="79" spans="1:43" outlineLevel="1" x14ac:dyDescent="0.3">
      <c r="G79" s="28"/>
      <c r="I79" s="28"/>
      <c r="J79" s="28"/>
      <c r="K79" s="28">
        <f t="shared" si="30"/>
        <v>0</v>
      </c>
      <c r="M79" s="16"/>
      <c r="N79" s="2" t="s">
        <v>23</v>
      </c>
      <c r="O79" s="15">
        <v>40</v>
      </c>
      <c r="Q79" s="41">
        <f t="shared" si="29"/>
        <v>0</v>
      </c>
      <c r="R79" s="41"/>
      <c r="T79" s="3" t="s">
        <v>23</v>
      </c>
      <c r="U79" s="41">
        <v>40</v>
      </c>
      <c r="W79" s="41">
        <f t="shared" si="25"/>
        <v>0</v>
      </c>
      <c r="X79" s="41"/>
      <c r="Z79" s="3" t="s">
        <v>23</v>
      </c>
      <c r="AA79" s="41">
        <v>40</v>
      </c>
      <c r="AC79" s="41">
        <f t="shared" si="26"/>
        <v>0</v>
      </c>
      <c r="AD79" s="41"/>
      <c r="AF79" s="3" t="s">
        <v>23</v>
      </c>
      <c r="AG79" s="41">
        <v>40</v>
      </c>
      <c r="AI79" s="41">
        <f t="shared" si="27"/>
        <v>0</v>
      </c>
      <c r="AJ79" s="41"/>
      <c r="AL79" s="3" t="s">
        <v>23</v>
      </c>
      <c r="AM79" s="41">
        <v>40</v>
      </c>
      <c r="AO79" s="15">
        <f t="shared" si="28"/>
        <v>0</v>
      </c>
      <c r="AP79" s="15"/>
    </row>
    <row r="80" spans="1:43" outlineLevel="1" x14ac:dyDescent="0.3">
      <c r="G80" s="28"/>
      <c r="I80" s="28"/>
      <c r="J80" s="28"/>
      <c r="K80" s="28">
        <f t="shared" si="30"/>
        <v>0</v>
      </c>
      <c r="M80" s="16"/>
      <c r="N80" s="2" t="s">
        <v>24</v>
      </c>
      <c r="O80" s="15">
        <v>48</v>
      </c>
      <c r="Q80" s="41">
        <f t="shared" si="29"/>
        <v>0</v>
      </c>
      <c r="R80" s="41"/>
      <c r="T80" s="3" t="s">
        <v>24</v>
      </c>
      <c r="U80" s="41">
        <v>48</v>
      </c>
      <c r="W80" s="41">
        <f t="shared" si="25"/>
        <v>0</v>
      </c>
      <c r="X80" s="41"/>
      <c r="Z80" s="3" t="s">
        <v>24</v>
      </c>
      <c r="AA80" s="41">
        <v>48</v>
      </c>
      <c r="AC80" s="41">
        <f t="shared" si="26"/>
        <v>0</v>
      </c>
      <c r="AD80" s="41"/>
      <c r="AF80" s="3" t="s">
        <v>24</v>
      </c>
      <c r="AG80" s="41">
        <v>48</v>
      </c>
      <c r="AH80" s="3">
        <v>336</v>
      </c>
      <c r="AI80" s="41">
        <f t="shared" si="27"/>
        <v>16128</v>
      </c>
      <c r="AJ80" s="41"/>
      <c r="AL80" s="3" t="s">
        <v>24</v>
      </c>
      <c r="AM80" s="41">
        <v>48</v>
      </c>
      <c r="AN80" s="3">
        <v>336</v>
      </c>
      <c r="AO80" s="15">
        <f t="shared" si="28"/>
        <v>16128</v>
      </c>
      <c r="AP80" s="15"/>
    </row>
    <row r="81" spans="1:43" outlineLevel="1" x14ac:dyDescent="0.3">
      <c r="G81" s="28"/>
      <c r="I81" s="28"/>
      <c r="J81" s="28"/>
      <c r="K81" s="28">
        <f t="shared" si="30"/>
        <v>0</v>
      </c>
      <c r="M81" s="16"/>
      <c r="N81" s="2" t="s">
        <v>25</v>
      </c>
      <c r="O81" s="15">
        <v>68</v>
      </c>
      <c r="Q81" s="41">
        <f t="shared" si="29"/>
        <v>0</v>
      </c>
      <c r="R81" s="41"/>
      <c r="T81" s="3" t="s">
        <v>25</v>
      </c>
      <c r="U81" s="41">
        <v>68</v>
      </c>
      <c r="W81" s="41">
        <f t="shared" si="25"/>
        <v>0</v>
      </c>
      <c r="X81" s="41"/>
      <c r="Z81" s="3" t="s">
        <v>25</v>
      </c>
      <c r="AA81" s="41">
        <v>68</v>
      </c>
      <c r="AC81" s="41">
        <f t="shared" si="26"/>
        <v>0</v>
      </c>
      <c r="AD81" s="41"/>
      <c r="AF81" s="3" t="s">
        <v>25</v>
      </c>
      <c r="AG81" s="41">
        <v>68</v>
      </c>
      <c r="AI81" s="41">
        <f t="shared" si="27"/>
        <v>0</v>
      </c>
      <c r="AJ81" s="41"/>
      <c r="AL81" s="3" t="s">
        <v>25</v>
      </c>
      <c r="AM81" s="41">
        <v>68</v>
      </c>
      <c r="AO81" s="15">
        <f t="shared" si="28"/>
        <v>0</v>
      </c>
      <c r="AP81" s="15"/>
    </row>
    <row r="82" spans="1:43" outlineLevel="1" x14ac:dyDescent="0.3">
      <c r="G82" s="28"/>
      <c r="I82" s="28"/>
      <c r="J82" s="28"/>
      <c r="K82" s="28">
        <f t="shared" si="30"/>
        <v>0</v>
      </c>
      <c r="M82" s="16"/>
      <c r="N82" s="2" t="s">
        <v>26</v>
      </c>
      <c r="O82" s="15">
        <v>95</v>
      </c>
      <c r="Q82" s="41">
        <f t="shared" si="29"/>
        <v>0</v>
      </c>
      <c r="R82" s="41"/>
      <c r="T82" s="3" t="s">
        <v>26</v>
      </c>
      <c r="U82" s="41">
        <v>95</v>
      </c>
      <c r="W82" s="41">
        <f t="shared" si="25"/>
        <v>0</v>
      </c>
      <c r="X82" s="41"/>
      <c r="Z82" s="3" t="s">
        <v>26</v>
      </c>
      <c r="AA82" s="41">
        <v>95</v>
      </c>
      <c r="AB82" s="3">
        <v>336</v>
      </c>
      <c r="AC82" s="41">
        <f t="shared" si="26"/>
        <v>31920</v>
      </c>
      <c r="AD82" s="41"/>
      <c r="AF82" s="3" t="s">
        <v>26</v>
      </c>
      <c r="AG82" s="41">
        <v>95</v>
      </c>
      <c r="AH82" s="3">
        <v>504</v>
      </c>
      <c r="AI82" s="41">
        <f t="shared" si="27"/>
        <v>47880</v>
      </c>
      <c r="AJ82" s="41"/>
      <c r="AL82" s="3" t="s">
        <v>26</v>
      </c>
      <c r="AM82" s="41">
        <v>95</v>
      </c>
      <c r="AO82" s="15">
        <f t="shared" si="28"/>
        <v>0</v>
      </c>
      <c r="AP82" s="15"/>
    </row>
    <row r="83" spans="1:43" outlineLevel="1" x14ac:dyDescent="0.3">
      <c r="G83" s="28"/>
      <c r="I83" s="28"/>
      <c r="J83" s="28"/>
      <c r="K83" s="28">
        <f t="shared" si="30"/>
        <v>0</v>
      </c>
      <c r="M83" s="16"/>
      <c r="N83" s="2" t="s">
        <v>27</v>
      </c>
      <c r="O83" s="15">
        <v>40</v>
      </c>
      <c r="Q83" s="41">
        <f t="shared" si="29"/>
        <v>0</v>
      </c>
      <c r="R83" s="41"/>
      <c r="T83" s="3" t="s">
        <v>27</v>
      </c>
      <c r="U83" s="41">
        <v>40</v>
      </c>
      <c r="W83" s="41">
        <f t="shared" si="25"/>
        <v>0</v>
      </c>
      <c r="X83" s="41"/>
      <c r="Z83" s="3" t="s">
        <v>27</v>
      </c>
      <c r="AA83" s="41">
        <v>40</v>
      </c>
      <c r="AC83" s="41">
        <f t="shared" si="26"/>
        <v>0</v>
      </c>
      <c r="AD83" s="41"/>
      <c r="AF83" s="3" t="s">
        <v>27</v>
      </c>
      <c r="AG83" s="41">
        <v>40</v>
      </c>
      <c r="AI83" s="41">
        <f t="shared" si="27"/>
        <v>0</v>
      </c>
      <c r="AJ83" s="41"/>
      <c r="AL83" s="3" t="s">
        <v>27</v>
      </c>
      <c r="AM83" s="41">
        <v>40</v>
      </c>
      <c r="AO83" s="15">
        <f t="shared" si="28"/>
        <v>0</v>
      </c>
      <c r="AP83" s="15"/>
    </row>
    <row r="84" spans="1:43" outlineLevel="1" x14ac:dyDescent="0.3">
      <c r="G84" s="28"/>
      <c r="I84" s="28"/>
      <c r="J84" s="28"/>
      <c r="K84" s="28">
        <f t="shared" si="30"/>
        <v>0</v>
      </c>
      <c r="M84" s="16"/>
      <c r="N84" s="2" t="s">
        <v>155</v>
      </c>
      <c r="O84" s="15">
        <v>40</v>
      </c>
      <c r="Q84" s="41">
        <f t="shared" si="29"/>
        <v>0</v>
      </c>
      <c r="R84" s="41"/>
      <c r="T84" s="3" t="s">
        <v>155</v>
      </c>
      <c r="U84" s="41">
        <v>40</v>
      </c>
      <c r="W84" s="41">
        <f t="shared" si="25"/>
        <v>0</v>
      </c>
      <c r="X84" s="41"/>
      <c r="Z84" s="3" t="s">
        <v>155</v>
      </c>
      <c r="AA84" s="41">
        <v>40</v>
      </c>
      <c r="AC84" s="41">
        <f t="shared" si="26"/>
        <v>0</v>
      </c>
      <c r="AD84" s="41"/>
      <c r="AF84" s="3" t="s">
        <v>155</v>
      </c>
      <c r="AG84" s="41">
        <v>40</v>
      </c>
      <c r="AI84" s="41">
        <f t="shared" si="27"/>
        <v>0</v>
      </c>
      <c r="AJ84" s="41"/>
      <c r="AL84" s="3" t="s">
        <v>155</v>
      </c>
      <c r="AM84" s="41">
        <v>40</v>
      </c>
      <c r="AO84" s="15">
        <f t="shared" si="28"/>
        <v>0</v>
      </c>
      <c r="AP84" s="15"/>
    </row>
    <row r="85" spans="1:43" outlineLevel="1" x14ac:dyDescent="0.3">
      <c r="G85" s="28"/>
      <c r="I85" s="28"/>
      <c r="J85" s="28"/>
      <c r="K85" s="28">
        <f t="shared" si="30"/>
        <v>0</v>
      </c>
      <c r="M85" s="16"/>
      <c r="N85" s="2" t="s">
        <v>28</v>
      </c>
      <c r="O85" s="15">
        <v>40</v>
      </c>
      <c r="Q85" s="41">
        <f>O85*P85</f>
        <v>0</v>
      </c>
      <c r="R85" s="41"/>
      <c r="T85" s="3" t="s">
        <v>28</v>
      </c>
      <c r="U85" s="41">
        <v>40</v>
      </c>
      <c r="W85" s="41">
        <f>U85*V85</f>
        <v>0</v>
      </c>
      <c r="X85" s="41"/>
      <c r="Z85" s="3" t="s">
        <v>28</v>
      </c>
      <c r="AA85" s="41">
        <v>40</v>
      </c>
      <c r="AC85" s="41">
        <f>AA85*AB85</f>
        <v>0</v>
      </c>
      <c r="AD85" s="41"/>
      <c r="AF85" s="3" t="s">
        <v>28</v>
      </c>
      <c r="AG85" s="41">
        <v>40</v>
      </c>
      <c r="AI85" s="41">
        <f>AG85*AH85</f>
        <v>0</v>
      </c>
      <c r="AJ85" s="41"/>
      <c r="AL85" s="3" t="s">
        <v>28</v>
      </c>
      <c r="AM85" s="41">
        <v>40</v>
      </c>
      <c r="AO85" s="15">
        <f>AM85*AN85</f>
        <v>0</v>
      </c>
      <c r="AP85" s="15"/>
    </row>
    <row r="86" spans="1:43" outlineLevel="1" x14ac:dyDescent="0.3">
      <c r="G86" s="28"/>
      <c r="H86" s="28"/>
      <c r="I86" s="28"/>
      <c r="J86" s="28"/>
      <c r="K86" s="28">
        <f t="shared" si="30"/>
        <v>0</v>
      </c>
      <c r="M86" s="16"/>
      <c r="N86" s="2" t="s">
        <v>127</v>
      </c>
      <c r="O86" s="15">
        <v>100.91743119266054</v>
      </c>
      <c r="Q86" s="41">
        <f t="shared" ref="Q86:Q91" si="31">O86*P86</f>
        <v>0</v>
      </c>
      <c r="R86" s="41"/>
      <c r="T86" s="3" t="s">
        <v>127</v>
      </c>
      <c r="U86" s="41">
        <v>100.91743119266054</v>
      </c>
      <c r="W86" s="41">
        <f t="shared" ref="W86:W91" si="32">U86*V86</f>
        <v>0</v>
      </c>
      <c r="X86" s="41"/>
      <c r="Z86" s="3" t="s">
        <v>127</v>
      </c>
      <c r="AA86" s="41">
        <v>100.91743119266054</v>
      </c>
      <c r="AC86" s="41">
        <f t="shared" ref="AC86:AC91" si="33">AA86*AB86</f>
        <v>0</v>
      </c>
      <c r="AD86" s="41"/>
      <c r="AF86" s="3" t="s">
        <v>127</v>
      </c>
      <c r="AG86" s="41">
        <v>100.91743119266054</v>
      </c>
      <c r="AI86" s="41">
        <f t="shared" ref="AI86:AI91" si="34">AG86*AH86</f>
        <v>0</v>
      </c>
      <c r="AJ86" s="41"/>
      <c r="AL86" s="3" t="s">
        <v>127</v>
      </c>
      <c r="AM86" s="41">
        <v>100.91743119266054</v>
      </c>
      <c r="AO86" s="15">
        <f t="shared" ref="AO86:AO91" si="35">AM86*AN86</f>
        <v>0</v>
      </c>
      <c r="AP86" s="15"/>
    </row>
    <row r="87" spans="1:43" outlineLevel="1" x14ac:dyDescent="0.3">
      <c r="G87" s="28"/>
      <c r="H87" s="28"/>
      <c r="I87" s="28"/>
      <c r="J87" s="28"/>
      <c r="K87" s="28">
        <f t="shared" si="30"/>
        <v>0</v>
      </c>
      <c r="M87" s="16"/>
      <c r="N87" s="2" t="s">
        <v>128</v>
      </c>
      <c r="O87" s="15">
        <v>103.63</v>
      </c>
      <c r="P87" s="3">
        <v>84</v>
      </c>
      <c r="Q87" s="41">
        <f t="shared" si="31"/>
        <v>8704.92</v>
      </c>
      <c r="R87" s="41"/>
      <c r="T87" s="3" t="s">
        <v>128</v>
      </c>
      <c r="U87" s="41">
        <v>103.63</v>
      </c>
      <c r="V87" s="3">
        <v>504</v>
      </c>
      <c r="W87" s="41">
        <f t="shared" si="32"/>
        <v>52229.52</v>
      </c>
      <c r="X87" s="41"/>
      <c r="Z87" s="3" t="s">
        <v>128</v>
      </c>
      <c r="AA87" s="41">
        <v>103.63</v>
      </c>
      <c r="AB87" s="3">
        <v>84</v>
      </c>
      <c r="AC87" s="41">
        <f t="shared" si="33"/>
        <v>8704.92</v>
      </c>
      <c r="AD87" s="41"/>
      <c r="AF87" s="3" t="s">
        <v>128</v>
      </c>
      <c r="AG87" s="41">
        <v>103.63</v>
      </c>
      <c r="AH87" s="3">
        <v>168</v>
      </c>
      <c r="AI87" s="41">
        <f t="shared" si="34"/>
        <v>17409.84</v>
      </c>
      <c r="AJ87" s="41"/>
      <c r="AL87" s="3" t="s">
        <v>128</v>
      </c>
      <c r="AM87" s="41">
        <v>103.63</v>
      </c>
      <c r="AN87" s="3">
        <v>168</v>
      </c>
      <c r="AO87" s="15">
        <f t="shared" si="35"/>
        <v>17409.84</v>
      </c>
      <c r="AP87" s="15"/>
    </row>
    <row r="88" spans="1:43" outlineLevel="1" x14ac:dyDescent="0.3">
      <c r="G88" s="28"/>
      <c r="H88" s="28"/>
      <c r="I88" s="28"/>
      <c r="J88" s="28"/>
      <c r="K88" s="28">
        <f t="shared" si="30"/>
        <v>0</v>
      </c>
      <c r="M88" s="16"/>
      <c r="N88" s="2" t="s">
        <v>157</v>
      </c>
      <c r="O88" s="15">
        <v>91.93</v>
      </c>
      <c r="P88" s="3">
        <v>84</v>
      </c>
      <c r="Q88" s="41">
        <f t="shared" si="31"/>
        <v>7722.1200000000008</v>
      </c>
      <c r="R88" s="41"/>
      <c r="T88" s="3" t="s">
        <v>157</v>
      </c>
      <c r="U88" s="41">
        <v>91.93</v>
      </c>
      <c r="V88" s="3">
        <v>504</v>
      </c>
      <c r="W88" s="41">
        <f t="shared" si="32"/>
        <v>46332.72</v>
      </c>
      <c r="X88" s="41"/>
      <c r="Z88" s="3" t="s">
        <v>157</v>
      </c>
      <c r="AA88" s="41">
        <v>91.93</v>
      </c>
      <c r="AB88" s="3">
        <v>168</v>
      </c>
      <c r="AC88" s="41">
        <f t="shared" si="33"/>
        <v>15444.240000000002</v>
      </c>
      <c r="AD88" s="41"/>
      <c r="AF88" s="3" t="s">
        <v>157</v>
      </c>
      <c r="AG88" s="41">
        <v>91.93</v>
      </c>
      <c r="AH88" s="3">
        <v>168</v>
      </c>
      <c r="AI88" s="41">
        <f t="shared" si="34"/>
        <v>15444.240000000002</v>
      </c>
      <c r="AJ88" s="41"/>
      <c r="AL88" s="3" t="s">
        <v>157</v>
      </c>
      <c r="AM88" s="41">
        <v>91.93</v>
      </c>
      <c r="AN88" s="3">
        <v>336</v>
      </c>
      <c r="AO88" s="15">
        <f t="shared" si="35"/>
        <v>30888.480000000003</v>
      </c>
      <c r="AP88" s="15"/>
    </row>
    <row r="89" spans="1:43" outlineLevel="1" x14ac:dyDescent="0.3">
      <c r="G89" s="28"/>
      <c r="H89" s="28"/>
      <c r="I89" s="28"/>
      <c r="J89" s="28"/>
      <c r="K89" s="28">
        <f t="shared" si="30"/>
        <v>0</v>
      </c>
      <c r="M89" s="16"/>
      <c r="N89" s="2" t="s">
        <v>129</v>
      </c>
      <c r="O89" s="15">
        <v>86.78</v>
      </c>
      <c r="Q89" s="41">
        <f t="shared" si="31"/>
        <v>0</v>
      </c>
      <c r="R89" s="41"/>
      <c r="T89" s="3" t="s">
        <v>129</v>
      </c>
      <c r="U89" s="41">
        <v>86.78</v>
      </c>
      <c r="W89" s="41">
        <f t="shared" si="32"/>
        <v>0</v>
      </c>
      <c r="X89" s="41"/>
      <c r="Z89" s="3" t="s">
        <v>129</v>
      </c>
      <c r="AA89" s="41">
        <v>86.78</v>
      </c>
      <c r="AC89" s="41">
        <f t="shared" si="33"/>
        <v>0</v>
      </c>
      <c r="AD89" s="41"/>
      <c r="AF89" s="3" t="s">
        <v>129</v>
      </c>
      <c r="AG89" s="41">
        <v>86.78</v>
      </c>
      <c r="AH89" s="3">
        <v>252</v>
      </c>
      <c r="AI89" s="41">
        <f t="shared" si="34"/>
        <v>21868.560000000001</v>
      </c>
      <c r="AJ89" s="41"/>
      <c r="AL89" s="3" t="s">
        <v>129</v>
      </c>
      <c r="AM89" s="41">
        <v>86.78</v>
      </c>
      <c r="AO89" s="15">
        <f t="shared" si="35"/>
        <v>0</v>
      </c>
      <c r="AP89" s="15"/>
    </row>
    <row r="90" spans="1:43" outlineLevel="1" x14ac:dyDescent="0.3">
      <c r="G90" s="28"/>
      <c r="H90" s="28"/>
      <c r="I90" s="28"/>
      <c r="J90" s="28"/>
      <c r="K90" s="28">
        <f t="shared" si="30"/>
        <v>0</v>
      </c>
      <c r="M90" s="16"/>
      <c r="N90" s="2" t="s">
        <v>156</v>
      </c>
      <c r="O90" s="15">
        <v>76.69</v>
      </c>
      <c r="Q90" s="41">
        <f t="shared" si="31"/>
        <v>0</v>
      </c>
      <c r="R90" s="41"/>
      <c r="T90" s="3" t="s">
        <v>156</v>
      </c>
      <c r="U90" s="41">
        <v>76.69</v>
      </c>
      <c r="V90" s="3">
        <v>84</v>
      </c>
      <c r="W90" s="41">
        <f t="shared" si="32"/>
        <v>6441.96</v>
      </c>
      <c r="X90" s="41"/>
      <c r="Z90" s="3" t="s">
        <v>156</v>
      </c>
      <c r="AA90" s="41">
        <v>76.69</v>
      </c>
      <c r="AC90" s="41">
        <f t="shared" si="33"/>
        <v>0</v>
      </c>
      <c r="AD90" s="41"/>
      <c r="AF90" s="3" t="s">
        <v>156</v>
      </c>
      <c r="AG90" s="41">
        <v>76.69</v>
      </c>
      <c r="AI90" s="41">
        <f t="shared" si="34"/>
        <v>0</v>
      </c>
      <c r="AJ90" s="41"/>
      <c r="AL90" s="3" t="s">
        <v>156</v>
      </c>
      <c r="AM90" s="41">
        <v>76.69</v>
      </c>
      <c r="AO90" s="15">
        <f t="shared" si="35"/>
        <v>0</v>
      </c>
      <c r="AP90" s="15"/>
    </row>
    <row r="91" spans="1:43" outlineLevel="1" x14ac:dyDescent="0.3">
      <c r="G91" s="28"/>
      <c r="H91" s="28"/>
      <c r="I91" s="28"/>
      <c r="J91" s="28"/>
      <c r="K91" s="28">
        <f t="shared" si="30"/>
        <v>0</v>
      </c>
      <c r="M91" s="16"/>
      <c r="N91" s="2" t="s">
        <v>131</v>
      </c>
      <c r="O91" s="15">
        <v>76.69</v>
      </c>
      <c r="Q91" s="41">
        <f t="shared" si="31"/>
        <v>0</v>
      </c>
      <c r="R91" s="41"/>
      <c r="T91" s="3" t="s">
        <v>131</v>
      </c>
      <c r="U91" s="41">
        <v>76.69</v>
      </c>
      <c r="W91" s="41">
        <f t="shared" si="32"/>
        <v>0</v>
      </c>
      <c r="X91" s="41"/>
      <c r="Z91" s="3" t="s">
        <v>131</v>
      </c>
      <c r="AA91" s="41">
        <v>76.69</v>
      </c>
      <c r="AC91" s="41">
        <f t="shared" si="33"/>
        <v>0</v>
      </c>
      <c r="AD91" s="41"/>
      <c r="AF91" s="3" t="s">
        <v>131</v>
      </c>
      <c r="AG91" s="41">
        <v>76.69</v>
      </c>
      <c r="AI91" s="41">
        <f t="shared" si="34"/>
        <v>0</v>
      </c>
      <c r="AJ91" s="41"/>
      <c r="AL91" s="3" t="s">
        <v>131</v>
      </c>
      <c r="AM91" s="41">
        <v>76.69</v>
      </c>
      <c r="AO91" s="15">
        <f t="shared" si="35"/>
        <v>0</v>
      </c>
      <c r="AP91" s="15"/>
    </row>
    <row r="92" spans="1:43" outlineLevel="1" x14ac:dyDescent="0.3">
      <c r="G92" s="28"/>
      <c r="H92" s="28"/>
      <c r="I92" s="28"/>
      <c r="J92" s="28"/>
      <c r="K92" s="28">
        <f t="shared" si="30"/>
        <v>0</v>
      </c>
      <c r="M92" s="16"/>
      <c r="O92" s="15"/>
      <c r="Q92" s="41"/>
      <c r="R92" s="41"/>
      <c r="U92" s="41"/>
      <c r="W92" s="41"/>
      <c r="X92" s="41"/>
      <c r="AA92" s="41"/>
      <c r="AC92" s="41"/>
      <c r="AD92" s="41"/>
      <c r="AG92" s="41"/>
      <c r="AI92" s="41"/>
      <c r="AJ92" s="41"/>
      <c r="AM92" s="41"/>
      <c r="AO92" s="15"/>
      <c r="AP92" s="15"/>
    </row>
    <row r="93" spans="1:43" outlineLevel="1" x14ac:dyDescent="0.3">
      <c r="G93" s="28"/>
      <c r="H93" s="28"/>
      <c r="I93" s="28"/>
      <c r="J93" s="28"/>
      <c r="K93" s="28">
        <f t="shared" si="30"/>
        <v>0</v>
      </c>
      <c r="M93" s="16"/>
      <c r="N93" s="1" t="s">
        <v>38</v>
      </c>
      <c r="O93" s="15"/>
      <c r="Q93" s="41"/>
      <c r="R93" s="41"/>
      <c r="T93" s="38" t="s">
        <v>38</v>
      </c>
      <c r="U93" s="41">
        <f>G96</f>
        <v>1009495.4128440367</v>
      </c>
      <c r="W93" s="41"/>
      <c r="X93" s="41"/>
      <c r="Z93" s="38" t="s">
        <v>38</v>
      </c>
      <c r="AA93" s="41">
        <f>H96</f>
        <v>407000</v>
      </c>
      <c r="AC93" s="41"/>
      <c r="AD93" s="41"/>
      <c r="AF93" s="38" t="s">
        <v>38</v>
      </c>
      <c r="AG93" s="41">
        <f>I96</f>
        <v>15000</v>
      </c>
      <c r="AI93" s="41"/>
      <c r="AJ93" s="41"/>
      <c r="AL93" s="38" t="s">
        <v>38</v>
      </c>
      <c r="AM93" s="41">
        <f>J96</f>
        <v>0</v>
      </c>
      <c r="AO93" s="15"/>
      <c r="AP93" s="15"/>
    </row>
    <row r="94" spans="1:43" outlineLevel="1" x14ac:dyDescent="0.3">
      <c r="E94" s="15"/>
      <c r="G94" s="28"/>
      <c r="H94" s="28"/>
      <c r="I94" s="28"/>
      <c r="J94" s="28"/>
      <c r="K94" s="28">
        <f t="shared" si="30"/>
        <v>0</v>
      </c>
      <c r="L94" s="15"/>
      <c r="M94" s="18"/>
      <c r="Q94" s="41"/>
      <c r="R94" s="41"/>
      <c r="W94" s="41"/>
      <c r="X94" s="41"/>
      <c r="AC94" s="41"/>
      <c r="AD94" s="41"/>
      <c r="AF94" s="38"/>
      <c r="AL94" s="38"/>
    </row>
    <row r="95" spans="1:43" outlineLevel="1" x14ac:dyDescent="0.3">
      <c r="D95" s="38" t="s">
        <v>30</v>
      </c>
      <c r="E95" s="38" t="s">
        <v>31</v>
      </c>
      <c r="F95" s="38" t="s">
        <v>32</v>
      </c>
      <c r="G95" s="28" t="s">
        <v>124</v>
      </c>
      <c r="H95" s="28" t="s">
        <v>121</v>
      </c>
      <c r="I95" s="28" t="s">
        <v>122</v>
      </c>
      <c r="J95" s="28" t="s">
        <v>123</v>
      </c>
      <c r="K95" s="38" t="s">
        <v>33</v>
      </c>
      <c r="L95" s="38" t="s">
        <v>14</v>
      </c>
      <c r="M95" s="12"/>
    </row>
    <row r="96" spans="1:43" x14ac:dyDescent="0.3">
      <c r="A96" s="25" t="str">
        <f>A67</f>
        <v>13.6.9.1.2.2</v>
      </c>
      <c r="B96" s="25" t="str">
        <f>B67</f>
        <v>Selene Guide 2</v>
      </c>
      <c r="C96" s="34">
        <f>SUM(E96,K96)</f>
        <v>1808280.7728440368</v>
      </c>
      <c r="D96" s="23">
        <f>SUM(P71:P91)+SUM(V71:V91)+SUM(AB71:AB91)+SUM(AH71:AH91)+SUM(AN71:AN91)</f>
        <v>4452</v>
      </c>
      <c r="E96" s="24">
        <f>SUM(Q69+W69+AC69+AI69+AO69)</f>
        <v>376785.36000000004</v>
      </c>
      <c r="F96" s="23">
        <f>SUM(S71+Y71+AE71+AK71+AQ71)</f>
        <v>0</v>
      </c>
      <c r="G96" s="29">
        <f>SUM(G71:G94)</f>
        <v>1009495.4128440367</v>
      </c>
      <c r="H96" s="29">
        <f t="shared" ref="H96:J96" si="36">SUM(H71:H94)</f>
        <v>407000</v>
      </c>
      <c r="I96" s="29">
        <f t="shared" si="36"/>
        <v>15000</v>
      </c>
      <c r="J96" s="29">
        <f t="shared" si="36"/>
        <v>0</v>
      </c>
      <c r="K96" s="24">
        <f>SUM(K71:K94)</f>
        <v>1431495.4128440367</v>
      </c>
      <c r="L96" s="19"/>
      <c r="M96" s="8"/>
      <c r="N96" s="10"/>
      <c r="O96" s="10"/>
      <c r="P96" s="20"/>
      <c r="Q96" s="42"/>
      <c r="R96" s="42"/>
      <c r="S96" s="20"/>
      <c r="T96" s="20"/>
      <c r="U96" s="20"/>
      <c r="V96" s="20"/>
      <c r="W96" s="42"/>
      <c r="X96" s="42"/>
      <c r="Y96" s="20"/>
      <c r="Z96" s="20"/>
      <c r="AA96" s="20"/>
      <c r="AB96" s="20"/>
      <c r="AC96" s="42"/>
      <c r="AD96" s="42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10"/>
      <c r="AP96" s="10"/>
      <c r="AQ96" s="10"/>
    </row>
    <row r="97" spans="1:43" s="10" customFormat="1" x14ac:dyDescent="0.3">
      <c r="A97" s="6"/>
      <c r="B97" s="6"/>
      <c r="C97" s="6"/>
      <c r="D97" s="7"/>
      <c r="E97" s="8"/>
      <c r="F97" s="7"/>
      <c r="G97" s="7"/>
      <c r="H97" s="7"/>
      <c r="I97" s="7"/>
      <c r="J97" s="7"/>
      <c r="K97" s="8"/>
      <c r="L97" s="8"/>
      <c r="M97" s="8"/>
      <c r="N97" s="7"/>
      <c r="O97" s="7"/>
      <c r="P97" s="9"/>
      <c r="Q97" s="40"/>
      <c r="R97" s="40"/>
      <c r="S97" s="9"/>
      <c r="T97" s="9"/>
      <c r="U97" s="9"/>
      <c r="V97" s="9"/>
      <c r="W97" s="40"/>
      <c r="X97" s="40"/>
      <c r="Y97" s="9"/>
      <c r="Z97" s="9"/>
      <c r="AA97" s="9"/>
      <c r="AB97" s="9"/>
      <c r="AC97" s="40"/>
      <c r="AD97" s="40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7"/>
      <c r="AP97" s="7"/>
      <c r="AQ97" s="7"/>
    </row>
    <row r="103" spans="1:43" x14ac:dyDescent="0.3">
      <c r="C103" s="15"/>
    </row>
  </sheetData>
  <sheetProtection formatCells="0" formatColumns="0" formatRows="0" insertColumns="0" insertRows="0" insertHyperlinks="0" deleteColumns="0" deleteRows="0" sort="0" autoFilter="0" pivotTables="0"/>
  <mergeCells count="19">
    <mergeCell ref="A69:D69"/>
    <mergeCell ref="N68:S68"/>
    <mergeCell ref="T68:Y68"/>
    <mergeCell ref="Z68:AE68"/>
    <mergeCell ref="AF68:AK68"/>
    <mergeCell ref="G3:J3"/>
    <mergeCell ref="AL68:AQ68"/>
    <mergeCell ref="A7:D7"/>
    <mergeCell ref="N6:S6"/>
    <mergeCell ref="T6:Y6"/>
    <mergeCell ref="Z6:AE6"/>
    <mergeCell ref="AL6:AQ6"/>
    <mergeCell ref="AF6:AK6"/>
    <mergeCell ref="N37:S37"/>
    <mergeCell ref="T37:Y37"/>
    <mergeCell ref="Z37:AE37"/>
    <mergeCell ref="AL37:AQ37"/>
    <mergeCell ref="A38:D38"/>
    <mergeCell ref="AF37:AK37"/>
  </mergeCells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Q103"/>
  <sheetViews>
    <sheetView zoomScale="55" zoomScaleNormal="55" workbookViewId="0">
      <pane xSplit="5" ySplit="3" topLeftCell="F4" activePane="bottomRight" state="frozen"/>
      <selection activeCell="AS78" sqref="AS78"/>
      <selection pane="topRight" activeCell="AS78" sqref="AS78"/>
      <selection pane="bottomLeft" activeCell="AS78" sqref="AS78"/>
      <selection pane="bottomRight" activeCell="AS78" sqref="AS78"/>
    </sheetView>
  </sheetViews>
  <sheetFormatPr defaultColWidth="10.81640625" defaultRowHeight="20.25" outlineLevelRow="1" outlineLevelCol="1" x14ac:dyDescent="0.3"/>
  <cols>
    <col min="1" max="1" width="17.81640625" style="2" customWidth="1"/>
    <col min="2" max="2" width="45.90625" style="2" bestFit="1" customWidth="1"/>
    <col min="3" max="3" width="18.1796875" style="2" customWidth="1"/>
    <col min="4" max="4" width="23.453125" style="2" hidden="1" customWidth="1"/>
    <col min="5" max="5" width="20.26953125" style="2" hidden="1" customWidth="1"/>
    <col min="6" max="6" width="23.81640625" style="2" hidden="1" customWidth="1"/>
    <col min="7" max="7" width="35" style="2" hidden="1" customWidth="1" outlineLevel="1"/>
    <col min="8" max="8" width="49.1796875" style="2" hidden="1" customWidth="1" outlineLevel="1"/>
    <col min="9" max="9" width="52.81640625" style="2" hidden="1" customWidth="1" outlineLevel="1"/>
    <col min="10" max="10" width="37.54296875" style="2" hidden="1" customWidth="1" outlineLevel="1"/>
    <col min="11" max="11" width="15.08984375" style="2" customWidth="1" collapsed="1"/>
    <col min="12" max="12" width="26.36328125" style="2" hidden="1" customWidth="1"/>
    <col min="13" max="13" width="1.81640625" style="2" customWidth="1"/>
    <col min="14" max="14" width="22" style="2" customWidth="1"/>
    <col min="15" max="15" width="9.7265625" style="2" hidden="1" customWidth="1"/>
    <col min="16" max="16" width="8.1796875" style="3" customWidth="1"/>
    <col min="17" max="17" width="9.7265625" style="3" hidden="1" customWidth="1"/>
    <col min="18" max="18" width="7.6328125" style="3" hidden="1" customWidth="1"/>
    <col min="19" max="19" width="8" style="3" hidden="1" customWidth="1"/>
    <col min="20" max="20" width="23.36328125" style="3" hidden="1" customWidth="1"/>
    <col min="21" max="21" width="9.7265625" style="3" hidden="1" customWidth="1"/>
    <col min="22" max="22" width="8.1796875" style="3" customWidth="1"/>
    <col min="23" max="23" width="9.7265625" style="3" hidden="1" customWidth="1"/>
    <col min="24" max="24" width="7.6328125" style="3" hidden="1" customWidth="1"/>
    <col min="25" max="25" width="8" style="3" hidden="1" customWidth="1"/>
    <col min="26" max="26" width="23.36328125" style="3" hidden="1" customWidth="1"/>
    <col min="27" max="27" width="9.7265625" style="3" hidden="1" customWidth="1"/>
    <col min="28" max="28" width="8.1796875" style="3" customWidth="1"/>
    <col min="29" max="29" width="9.7265625" style="3" hidden="1" customWidth="1"/>
    <col min="30" max="30" width="7.6328125" style="3" hidden="1" customWidth="1"/>
    <col min="31" max="31" width="8" style="3" hidden="1" customWidth="1"/>
    <col min="32" max="32" width="23.36328125" style="3" hidden="1" customWidth="1"/>
    <col min="33" max="33" width="9.7265625" style="3" hidden="1" customWidth="1"/>
    <col min="34" max="34" width="8.1796875" style="3" customWidth="1"/>
    <col min="35" max="35" width="9.7265625" style="3" hidden="1" customWidth="1"/>
    <col min="36" max="36" width="7.6328125" style="3" hidden="1" customWidth="1"/>
    <col min="37" max="37" width="8" style="3" hidden="1" customWidth="1"/>
    <col min="38" max="38" width="23.36328125" style="3" hidden="1" customWidth="1"/>
    <col min="39" max="39" width="9.7265625" style="3" hidden="1" customWidth="1"/>
    <col min="40" max="40" width="8.1796875" style="3" customWidth="1"/>
    <col min="41" max="41" width="9.7265625" style="2" hidden="1" customWidth="1"/>
    <col min="42" max="42" width="7.6328125" style="2" hidden="1" customWidth="1"/>
    <col min="43" max="43" width="8" style="2" hidden="1" customWidth="1"/>
    <col min="44" max="16384" width="10.81640625" style="2"/>
  </cols>
  <sheetData>
    <row r="1" spans="1:43" x14ac:dyDescent="0.3">
      <c r="A1" s="1" t="s">
        <v>158</v>
      </c>
      <c r="B1" s="2" t="s">
        <v>44</v>
      </c>
      <c r="N1" s="2" t="s">
        <v>130</v>
      </c>
      <c r="O1" s="2">
        <v>1.0900000000000001</v>
      </c>
    </row>
    <row r="3" spans="1:43" ht="21" thickBot="1" x14ac:dyDescent="0.35">
      <c r="A3" s="4" t="s">
        <v>0</v>
      </c>
      <c r="B3" s="4" t="s">
        <v>9</v>
      </c>
      <c r="C3" s="4" t="s">
        <v>29</v>
      </c>
      <c r="D3" s="4" t="s">
        <v>30</v>
      </c>
      <c r="E3" s="4" t="s">
        <v>31</v>
      </c>
      <c r="F3" s="4" t="s">
        <v>32</v>
      </c>
      <c r="G3" s="65" t="s">
        <v>119</v>
      </c>
      <c r="H3" s="65"/>
      <c r="I3" s="65"/>
      <c r="J3" s="65"/>
      <c r="K3" s="4" t="s">
        <v>132</v>
      </c>
      <c r="L3" s="4" t="s">
        <v>14</v>
      </c>
      <c r="M3" s="5"/>
    </row>
    <row r="4" spans="1:43" s="10" customFormat="1" x14ac:dyDescent="0.3">
      <c r="A4" s="6"/>
      <c r="B4" s="6"/>
      <c r="C4" s="6"/>
      <c r="D4" s="7"/>
      <c r="E4" s="8"/>
      <c r="F4" s="7"/>
      <c r="G4" s="7"/>
      <c r="H4" s="7"/>
      <c r="I4" s="7"/>
      <c r="J4" s="7"/>
      <c r="K4" s="8"/>
      <c r="L4" s="8"/>
      <c r="M4" s="8"/>
      <c r="N4" s="7"/>
      <c r="O4" s="7"/>
      <c r="P4" s="9"/>
      <c r="Q4" s="40"/>
      <c r="R4" s="40"/>
      <c r="S4" s="9"/>
      <c r="T4" s="9"/>
      <c r="U4" s="9"/>
      <c r="V4" s="9"/>
      <c r="W4" s="40"/>
      <c r="X4" s="40"/>
      <c r="Y4" s="9"/>
      <c r="Z4" s="9"/>
      <c r="AA4" s="9"/>
      <c r="AB4" s="9"/>
      <c r="AC4" s="40"/>
      <c r="AD4" s="40"/>
      <c r="AE4" s="9"/>
      <c r="AF4" s="9"/>
      <c r="AG4" s="9"/>
      <c r="AH4" s="9"/>
      <c r="AI4" s="9"/>
      <c r="AJ4" s="9"/>
      <c r="AK4" s="9"/>
      <c r="AL4" s="9"/>
      <c r="AM4" s="9"/>
      <c r="AN4" s="9"/>
      <c r="AO4" s="7"/>
      <c r="AP4" s="7"/>
      <c r="AQ4" s="7"/>
    </row>
    <row r="5" spans="1:43" s="1" customFormat="1" outlineLevel="1" x14ac:dyDescent="0.3">
      <c r="A5" s="26" t="s">
        <v>54</v>
      </c>
      <c r="B5" s="26" t="s">
        <v>55</v>
      </c>
      <c r="C5" s="26"/>
      <c r="M5" s="11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</row>
    <row r="6" spans="1:43" s="1" customFormat="1" outlineLevel="1" x14ac:dyDescent="0.3">
      <c r="F6" s="26"/>
      <c r="G6" s="26"/>
      <c r="H6" s="26"/>
      <c r="I6" s="26"/>
      <c r="J6" s="26"/>
      <c r="K6" s="26"/>
      <c r="L6" s="26"/>
      <c r="M6" s="12"/>
      <c r="N6" s="67" t="s">
        <v>151</v>
      </c>
      <c r="O6" s="67"/>
      <c r="P6" s="67"/>
      <c r="Q6" s="67"/>
      <c r="R6" s="67"/>
      <c r="S6" s="67"/>
      <c r="T6" s="66" t="s">
        <v>159</v>
      </c>
      <c r="U6" s="66"/>
      <c r="V6" s="66"/>
      <c r="W6" s="66"/>
      <c r="X6" s="66"/>
      <c r="Y6" s="66"/>
      <c r="Z6" s="66" t="s">
        <v>152</v>
      </c>
      <c r="AA6" s="66"/>
      <c r="AB6" s="66"/>
      <c r="AC6" s="66"/>
      <c r="AD6" s="66"/>
      <c r="AE6" s="66"/>
      <c r="AF6" s="66" t="s">
        <v>153</v>
      </c>
      <c r="AG6" s="66"/>
      <c r="AH6" s="66"/>
      <c r="AI6" s="66"/>
      <c r="AJ6" s="66"/>
      <c r="AK6" s="66"/>
      <c r="AL6" s="66" t="s">
        <v>154</v>
      </c>
      <c r="AM6" s="66"/>
      <c r="AN6" s="66"/>
      <c r="AO6" s="66"/>
      <c r="AP6" s="66"/>
      <c r="AQ6" s="66"/>
    </row>
    <row r="7" spans="1:43" s="1" customFormat="1" outlineLevel="1" x14ac:dyDescent="0.3">
      <c r="A7" s="66" t="s">
        <v>10</v>
      </c>
      <c r="B7" s="66"/>
      <c r="C7" s="66"/>
      <c r="D7" s="66"/>
      <c r="E7" s="26" t="s">
        <v>12</v>
      </c>
      <c r="F7" s="26" t="s">
        <v>14</v>
      </c>
      <c r="G7" s="5" t="s">
        <v>118</v>
      </c>
      <c r="H7" s="5" t="s">
        <v>6</v>
      </c>
      <c r="I7" s="5" t="s">
        <v>40</v>
      </c>
      <c r="J7" s="5" t="s">
        <v>39</v>
      </c>
      <c r="M7" s="11"/>
      <c r="N7" s="26" t="s">
        <v>2</v>
      </c>
      <c r="O7" s="13" t="s">
        <v>29</v>
      </c>
      <c r="P7" s="14"/>
      <c r="Q7" s="41">
        <f>SUM(Q9:Q29)</f>
        <v>8213.52</v>
      </c>
      <c r="R7" s="38" t="s">
        <v>37</v>
      </c>
      <c r="S7" s="38" t="s">
        <v>4</v>
      </c>
      <c r="T7" s="38" t="s">
        <v>2</v>
      </c>
      <c r="U7" s="38" t="s">
        <v>29</v>
      </c>
      <c r="V7" s="14"/>
      <c r="W7" s="41">
        <f>SUM(W9:W29)</f>
        <v>12074.580000000002</v>
      </c>
      <c r="X7" s="38" t="s">
        <v>37</v>
      </c>
      <c r="Y7" s="38" t="s">
        <v>4</v>
      </c>
      <c r="Z7" s="38" t="s">
        <v>2</v>
      </c>
      <c r="AA7" s="38" t="s">
        <v>29</v>
      </c>
      <c r="AB7" s="14"/>
      <c r="AC7" s="41">
        <f>SUM(AC9:AC29)</f>
        <v>11624.76</v>
      </c>
      <c r="AD7" s="38" t="s">
        <v>37</v>
      </c>
      <c r="AE7" s="38" t="s">
        <v>4</v>
      </c>
      <c r="AF7" s="38" t="s">
        <v>2</v>
      </c>
      <c r="AG7" s="38" t="s">
        <v>29</v>
      </c>
      <c r="AH7" s="14"/>
      <c r="AI7" s="41">
        <f>SUM(AI9:AI29)</f>
        <v>19905.060000000001</v>
      </c>
      <c r="AJ7" s="38" t="s">
        <v>37</v>
      </c>
      <c r="AK7" s="38" t="s">
        <v>4</v>
      </c>
      <c r="AL7" s="38" t="s">
        <v>2</v>
      </c>
      <c r="AM7" s="38" t="s">
        <v>29</v>
      </c>
      <c r="AN7" s="14"/>
      <c r="AO7" s="15">
        <f>SUM(AO9:AO29)</f>
        <v>17864.28</v>
      </c>
      <c r="AP7" s="26" t="s">
        <v>37</v>
      </c>
      <c r="AQ7" s="26" t="s">
        <v>4</v>
      </c>
    </row>
    <row r="8" spans="1:43" s="1" customFormat="1" outlineLevel="1" x14ac:dyDescent="0.3">
      <c r="A8" s="26" t="s">
        <v>0</v>
      </c>
      <c r="B8" s="26" t="s">
        <v>11</v>
      </c>
      <c r="C8" s="26"/>
      <c r="D8" s="26" t="s">
        <v>35</v>
      </c>
      <c r="E8" s="26" t="s">
        <v>13</v>
      </c>
      <c r="F8" s="26" t="s">
        <v>34</v>
      </c>
      <c r="G8" s="27"/>
      <c r="H8" s="27"/>
      <c r="I8" s="27"/>
      <c r="J8" s="27"/>
      <c r="M8" s="11"/>
      <c r="N8" s="26" t="s">
        <v>3</v>
      </c>
      <c r="O8" s="26" t="s">
        <v>43</v>
      </c>
      <c r="P8" s="38" t="s">
        <v>42</v>
      </c>
      <c r="Q8" s="38" t="s">
        <v>41</v>
      </c>
      <c r="R8" s="38" t="s">
        <v>36</v>
      </c>
      <c r="S8" s="38" t="s">
        <v>5</v>
      </c>
      <c r="T8" s="38" t="s">
        <v>3</v>
      </c>
      <c r="U8" s="38" t="s">
        <v>43</v>
      </c>
      <c r="V8" s="38" t="s">
        <v>42</v>
      </c>
      <c r="W8" s="38" t="s">
        <v>41</v>
      </c>
      <c r="X8" s="38" t="s">
        <v>36</v>
      </c>
      <c r="Y8" s="38" t="s">
        <v>5</v>
      </c>
      <c r="Z8" s="38" t="s">
        <v>3</v>
      </c>
      <c r="AA8" s="38" t="s">
        <v>43</v>
      </c>
      <c r="AB8" s="38" t="s">
        <v>42</v>
      </c>
      <c r="AC8" s="38" t="s">
        <v>41</v>
      </c>
      <c r="AD8" s="38" t="s">
        <v>36</v>
      </c>
      <c r="AE8" s="38" t="s">
        <v>5</v>
      </c>
      <c r="AF8" s="38" t="s">
        <v>3</v>
      </c>
      <c r="AG8" s="38" t="s">
        <v>43</v>
      </c>
      <c r="AH8" s="38" t="s">
        <v>42</v>
      </c>
      <c r="AI8" s="38" t="s">
        <v>41</v>
      </c>
      <c r="AJ8" s="38" t="s">
        <v>36</v>
      </c>
      <c r="AK8" s="38" t="s">
        <v>5</v>
      </c>
      <c r="AL8" s="38" t="s">
        <v>3</v>
      </c>
      <c r="AM8" s="38" t="s">
        <v>43</v>
      </c>
      <c r="AN8" s="38" t="s">
        <v>42</v>
      </c>
      <c r="AO8" s="26" t="s">
        <v>41</v>
      </c>
      <c r="AP8" s="26" t="s">
        <v>36</v>
      </c>
      <c r="AQ8" s="26" t="s">
        <v>5</v>
      </c>
    </row>
    <row r="9" spans="1:43" outlineLevel="1" x14ac:dyDescent="0.3">
      <c r="B9" s="2" t="s">
        <v>136</v>
      </c>
      <c r="E9" s="15"/>
      <c r="H9" s="64">
        <v>100000</v>
      </c>
      <c r="I9" s="28"/>
      <c r="J9" s="28"/>
      <c r="K9" s="15">
        <f>SUM(H9:J9)</f>
        <v>100000</v>
      </c>
      <c r="M9" s="16"/>
      <c r="N9" s="2" t="s">
        <v>15</v>
      </c>
      <c r="O9" s="15">
        <v>77</v>
      </c>
      <c r="Q9" s="41">
        <f>O9*P9</f>
        <v>0</v>
      </c>
      <c r="R9" s="41"/>
      <c r="T9" s="3" t="s">
        <v>15</v>
      </c>
      <c r="U9" s="41">
        <v>77</v>
      </c>
      <c r="W9" s="41">
        <f>U9*V9</f>
        <v>0</v>
      </c>
      <c r="X9" s="41"/>
      <c r="Z9" s="3" t="s">
        <v>15</v>
      </c>
      <c r="AA9" s="41">
        <v>77</v>
      </c>
      <c r="AC9" s="41">
        <f>AA9*AB9</f>
        <v>0</v>
      </c>
      <c r="AD9" s="41"/>
      <c r="AF9" s="3" t="s">
        <v>15</v>
      </c>
      <c r="AG9" s="41">
        <v>77</v>
      </c>
      <c r="AI9" s="41">
        <f>AG9*AH9</f>
        <v>0</v>
      </c>
      <c r="AJ9" s="41"/>
      <c r="AL9" s="3" t="s">
        <v>15</v>
      </c>
      <c r="AM9" s="41">
        <v>77</v>
      </c>
      <c r="AO9" s="15">
        <f>AM9*AN9</f>
        <v>0</v>
      </c>
      <c r="AP9" s="15"/>
    </row>
    <row r="10" spans="1:43" outlineLevel="1" x14ac:dyDescent="0.3">
      <c r="B10" s="2" t="s">
        <v>142</v>
      </c>
      <c r="E10" s="15"/>
      <c r="G10" s="15"/>
      <c r="H10" s="15">
        <v>10000</v>
      </c>
      <c r="I10" s="28"/>
      <c r="J10" s="28"/>
      <c r="K10" s="15">
        <v>5000</v>
      </c>
      <c r="M10" s="16"/>
      <c r="N10" s="2" t="s">
        <v>16</v>
      </c>
      <c r="O10" s="15">
        <v>60</v>
      </c>
      <c r="Q10" s="41">
        <f>O10*P10</f>
        <v>0</v>
      </c>
      <c r="R10" s="41"/>
      <c r="T10" s="3" t="s">
        <v>16</v>
      </c>
      <c r="U10" s="41">
        <v>60</v>
      </c>
      <c r="W10" s="41">
        <f t="shared" ref="W10:W22" si="0">U10*V10</f>
        <v>0</v>
      </c>
      <c r="X10" s="41"/>
      <c r="Z10" s="3" t="s">
        <v>16</v>
      </c>
      <c r="AA10" s="41">
        <v>60</v>
      </c>
      <c r="AC10" s="41">
        <f t="shared" ref="AC10:AC22" si="1">AA10*AB10</f>
        <v>0</v>
      </c>
      <c r="AD10" s="41"/>
      <c r="AF10" s="3" t="s">
        <v>16</v>
      </c>
      <c r="AG10" s="41">
        <v>60</v>
      </c>
      <c r="AI10" s="41">
        <f t="shared" ref="AI10:AI22" si="2">AG10*AH10</f>
        <v>0</v>
      </c>
      <c r="AJ10" s="41"/>
      <c r="AL10" s="3" t="s">
        <v>16</v>
      </c>
      <c r="AM10" s="41">
        <v>60</v>
      </c>
      <c r="AO10" s="15">
        <f t="shared" ref="AO10:AO22" si="3">AM10*AN10</f>
        <v>0</v>
      </c>
      <c r="AP10" s="15"/>
    </row>
    <row r="11" spans="1:43" outlineLevel="1" x14ac:dyDescent="0.3">
      <c r="B11" s="2" t="s">
        <v>150</v>
      </c>
      <c r="E11" s="15"/>
      <c r="F11" s="17"/>
      <c r="G11" s="32"/>
      <c r="H11" s="15">
        <v>5000</v>
      </c>
      <c r="I11" s="28"/>
      <c r="J11" s="28"/>
      <c r="K11" s="15">
        <v>20000</v>
      </c>
      <c r="M11" s="16"/>
      <c r="N11" s="2" t="s">
        <v>17</v>
      </c>
      <c r="O11" s="15">
        <v>48</v>
      </c>
      <c r="Q11" s="41">
        <f t="shared" ref="Q11:Q22" si="4">O11*P11</f>
        <v>0</v>
      </c>
      <c r="R11" s="41"/>
      <c r="T11" s="3" t="s">
        <v>17</v>
      </c>
      <c r="U11" s="41">
        <v>48</v>
      </c>
      <c r="W11" s="41">
        <f t="shared" si="0"/>
        <v>0</v>
      </c>
      <c r="X11" s="41"/>
      <c r="Z11" s="3" t="s">
        <v>17</v>
      </c>
      <c r="AA11" s="41">
        <v>48</v>
      </c>
      <c r="AC11" s="41">
        <f t="shared" si="1"/>
        <v>0</v>
      </c>
      <c r="AD11" s="41"/>
      <c r="AF11" s="3" t="s">
        <v>17</v>
      </c>
      <c r="AG11" s="41">
        <v>48</v>
      </c>
      <c r="AI11" s="41">
        <f t="shared" si="2"/>
        <v>0</v>
      </c>
      <c r="AJ11" s="41"/>
      <c r="AL11" s="3" t="s">
        <v>17</v>
      </c>
      <c r="AM11" s="41">
        <v>48</v>
      </c>
      <c r="AO11" s="15">
        <f t="shared" si="3"/>
        <v>0</v>
      </c>
      <c r="AP11" s="15"/>
    </row>
    <row r="12" spans="1:43" outlineLevel="1" x14ac:dyDescent="0.3">
      <c r="H12" s="15"/>
      <c r="I12" s="32"/>
      <c r="J12" s="32"/>
      <c r="K12" s="15">
        <f t="shared" ref="K12:K22" si="5">SUM(G12:J12)</f>
        <v>0</v>
      </c>
      <c r="M12" s="16"/>
      <c r="N12" s="2" t="s">
        <v>18</v>
      </c>
      <c r="O12" s="15">
        <v>77</v>
      </c>
      <c r="Q12" s="41">
        <f t="shared" si="4"/>
        <v>0</v>
      </c>
      <c r="R12" s="41"/>
      <c r="T12" s="3" t="s">
        <v>18</v>
      </c>
      <c r="U12" s="41">
        <v>77</v>
      </c>
      <c r="W12" s="41">
        <f t="shared" si="0"/>
        <v>0</v>
      </c>
      <c r="X12" s="41"/>
      <c r="Z12" s="3" t="s">
        <v>18</v>
      </c>
      <c r="AA12" s="41">
        <v>77</v>
      </c>
      <c r="AC12" s="41">
        <f t="shared" si="1"/>
        <v>0</v>
      </c>
      <c r="AD12" s="41"/>
      <c r="AF12" s="3" t="s">
        <v>18</v>
      </c>
      <c r="AG12" s="41">
        <v>77</v>
      </c>
      <c r="AI12" s="41">
        <f t="shared" si="2"/>
        <v>0</v>
      </c>
      <c r="AJ12" s="41"/>
      <c r="AL12" s="3" t="s">
        <v>18</v>
      </c>
      <c r="AM12" s="41">
        <v>77</v>
      </c>
      <c r="AO12" s="15">
        <f t="shared" si="3"/>
        <v>0</v>
      </c>
      <c r="AP12" s="15"/>
    </row>
    <row r="13" spans="1:43" outlineLevel="1" x14ac:dyDescent="0.3">
      <c r="E13" s="15"/>
      <c r="F13" s="17"/>
      <c r="G13" s="32"/>
      <c r="H13" s="15"/>
      <c r="I13" s="32"/>
      <c r="J13" s="32"/>
      <c r="K13" s="15">
        <f t="shared" si="5"/>
        <v>0</v>
      </c>
      <c r="L13" s="15"/>
      <c r="M13" s="18"/>
      <c r="N13" s="2" t="s">
        <v>19</v>
      </c>
      <c r="O13" s="15">
        <v>60</v>
      </c>
      <c r="Q13" s="41">
        <f>O13*P13</f>
        <v>0</v>
      </c>
      <c r="R13" s="41"/>
      <c r="T13" s="3" t="s">
        <v>19</v>
      </c>
      <c r="U13" s="41">
        <v>60</v>
      </c>
      <c r="W13" s="41">
        <f t="shared" si="0"/>
        <v>0</v>
      </c>
      <c r="X13" s="41"/>
      <c r="Z13" s="3" t="s">
        <v>19</v>
      </c>
      <c r="AA13" s="41">
        <v>60</v>
      </c>
      <c r="AC13" s="41">
        <f t="shared" si="1"/>
        <v>0</v>
      </c>
      <c r="AD13" s="41"/>
      <c r="AF13" s="3" t="s">
        <v>19</v>
      </c>
      <c r="AG13" s="41">
        <v>60</v>
      </c>
      <c r="AI13" s="41">
        <f t="shared" si="2"/>
        <v>0</v>
      </c>
      <c r="AJ13" s="41"/>
      <c r="AL13" s="3" t="s">
        <v>19</v>
      </c>
      <c r="AM13" s="41">
        <v>60</v>
      </c>
      <c r="AO13" s="15">
        <f t="shared" si="3"/>
        <v>0</v>
      </c>
      <c r="AP13" s="15"/>
    </row>
    <row r="14" spans="1:43" outlineLevel="1" x14ac:dyDescent="0.3">
      <c r="E14" s="15"/>
      <c r="F14" s="17"/>
      <c r="G14" s="32"/>
      <c r="H14" s="15"/>
      <c r="I14" s="32"/>
      <c r="J14" s="32"/>
      <c r="K14" s="15">
        <f t="shared" si="5"/>
        <v>0</v>
      </c>
      <c r="M14" s="16"/>
      <c r="N14" s="2" t="s">
        <v>20</v>
      </c>
      <c r="O14" s="15">
        <v>48</v>
      </c>
      <c r="Q14" s="41">
        <f t="shared" si="4"/>
        <v>0</v>
      </c>
      <c r="R14" s="41"/>
      <c r="T14" s="3" t="s">
        <v>20</v>
      </c>
      <c r="U14" s="41">
        <v>48</v>
      </c>
      <c r="W14" s="41">
        <f t="shared" si="0"/>
        <v>0</v>
      </c>
      <c r="X14" s="41"/>
      <c r="Z14" s="3" t="s">
        <v>20</v>
      </c>
      <c r="AA14" s="41">
        <v>48</v>
      </c>
      <c r="AC14" s="41">
        <f t="shared" si="1"/>
        <v>0</v>
      </c>
      <c r="AD14" s="41"/>
      <c r="AF14" s="3" t="s">
        <v>20</v>
      </c>
      <c r="AG14" s="41">
        <v>48</v>
      </c>
      <c r="AI14" s="41">
        <f t="shared" si="2"/>
        <v>0</v>
      </c>
      <c r="AJ14" s="41"/>
      <c r="AL14" s="3" t="s">
        <v>20</v>
      </c>
      <c r="AM14" s="41">
        <v>48</v>
      </c>
      <c r="AO14" s="15">
        <f t="shared" si="3"/>
        <v>0</v>
      </c>
      <c r="AP14" s="15"/>
    </row>
    <row r="15" spans="1:43" outlineLevel="1" x14ac:dyDescent="0.3">
      <c r="F15" s="17"/>
      <c r="G15" s="32"/>
      <c r="H15" s="15"/>
      <c r="I15" s="32"/>
      <c r="J15" s="32"/>
      <c r="K15" s="15">
        <f t="shared" si="5"/>
        <v>0</v>
      </c>
      <c r="M15" s="16"/>
      <c r="N15" s="2" t="s">
        <v>21</v>
      </c>
      <c r="O15" s="15">
        <v>60</v>
      </c>
      <c r="Q15" s="41">
        <f t="shared" si="4"/>
        <v>0</v>
      </c>
      <c r="R15" s="41"/>
      <c r="T15" s="3" t="s">
        <v>21</v>
      </c>
      <c r="U15" s="41">
        <v>60</v>
      </c>
      <c r="W15" s="41">
        <f t="shared" si="0"/>
        <v>0</v>
      </c>
      <c r="X15" s="41"/>
      <c r="Z15" s="3" t="s">
        <v>21</v>
      </c>
      <c r="AA15" s="41">
        <v>60</v>
      </c>
      <c r="AC15" s="41">
        <f t="shared" si="1"/>
        <v>0</v>
      </c>
      <c r="AD15" s="41"/>
      <c r="AF15" s="3" t="s">
        <v>21</v>
      </c>
      <c r="AG15" s="41">
        <v>60</v>
      </c>
      <c r="AI15" s="41">
        <f t="shared" si="2"/>
        <v>0</v>
      </c>
      <c r="AJ15" s="41"/>
      <c r="AL15" s="3" t="s">
        <v>21</v>
      </c>
      <c r="AM15" s="41">
        <v>60</v>
      </c>
      <c r="AO15" s="15">
        <f t="shared" si="3"/>
        <v>0</v>
      </c>
      <c r="AP15" s="15"/>
    </row>
    <row r="16" spans="1:43" outlineLevel="1" x14ac:dyDescent="0.3">
      <c r="F16" s="17"/>
      <c r="G16" s="32"/>
      <c r="H16" s="15"/>
      <c r="I16" s="32"/>
      <c r="J16" s="32"/>
      <c r="K16" s="15">
        <f t="shared" si="5"/>
        <v>0</v>
      </c>
      <c r="M16" s="16"/>
      <c r="N16" s="2" t="s">
        <v>22</v>
      </c>
      <c r="O16" s="15">
        <v>48</v>
      </c>
      <c r="Q16" s="41">
        <f t="shared" si="4"/>
        <v>0</v>
      </c>
      <c r="R16" s="41"/>
      <c r="T16" s="3" t="s">
        <v>22</v>
      </c>
      <c r="U16" s="41">
        <v>48</v>
      </c>
      <c r="W16" s="41">
        <f t="shared" si="0"/>
        <v>0</v>
      </c>
      <c r="X16" s="41"/>
      <c r="Z16" s="3" t="s">
        <v>22</v>
      </c>
      <c r="AA16" s="41">
        <v>48</v>
      </c>
      <c r="AC16" s="41">
        <f t="shared" si="1"/>
        <v>0</v>
      </c>
      <c r="AD16" s="41"/>
      <c r="AF16" s="3" t="s">
        <v>22</v>
      </c>
      <c r="AG16" s="41">
        <v>48</v>
      </c>
      <c r="AH16" s="3">
        <v>168</v>
      </c>
      <c r="AI16" s="41">
        <f t="shared" si="2"/>
        <v>8064</v>
      </c>
      <c r="AJ16" s="41"/>
      <c r="AL16" s="3" t="s">
        <v>22</v>
      </c>
      <c r="AM16" s="41">
        <v>48</v>
      </c>
      <c r="AN16" s="3">
        <v>42</v>
      </c>
      <c r="AO16" s="15">
        <f t="shared" si="3"/>
        <v>2016</v>
      </c>
      <c r="AP16" s="15"/>
    </row>
    <row r="17" spans="5:42" outlineLevel="1" x14ac:dyDescent="0.3">
      <c r="G17" s="28"/>
      <c r="H17" s="15"/>
      <c r="I17" s="28"/>
      <c r="J17" s="28"/>
      <c r="K17" s="15">
        <f t="shared" si="5"/>
        <v>0</v>
      </c>
      <c r="M17" s="16"/>
      <c r="N17" s="2" t="s">
        <v>23</v>
      </c>
      <c r="O17" s="15">
        <v>40</v>
      </c>
      <c r="Q17" s="41">
        <f t="shared" si="4"/>
        <v>0</v>
      </c>
      <c r="R17" s="41"/>
      <c r="T17" s="3" t="s">
        <v>23</v>
      </c>
      <c r="U17" s="41">
        <v>40</v>
      </c>
      <c r="W17" s="41">
        <f t="shared" si="0"/>
        <v>0</v>
      </c>
      <c r="X17" s="41"/>
      <c r="Z17" s="3" t="s">
        <v>23</v>
      </c>
      <c r="AA17" s="41">
        <v>40</v>
      </c>
      <c r="AC17" s="41">
        <f t="shared" si="1"/>
        <v>0</v>
      </c>
      <c r="AD17" s="41"/>
      <c r="AF17" s="3" t="s">
        <v>23</v>
      </c>
      <c r="AG17" s="41">
        <v>40</v>
      </c>
      <c r="AI17" s="41">
        <f t="shared" si="2"/>
        <v>0</v>
      </c>
      <c r="AJ17" s="41"/>
      <c r="AL17" s="3" t="s">
        <v>23</v>
      </c>
      <c r="AM17" s="41">
        <v>40</v>
      </c>
      <c r="AO17" s="15">
        <f t="shared" si="3"/>
        <v>0</v>
      </c>
      <c r="AP17" s="15"/>
    </row>
    <row r="18" spans="5:42" outlineLevel="1" x14ac:dyDescent="0.3">
      <c r="G18" s="28"/>
      <c r="H18" s="15"/>
      <c r="I18" s="28"/>
      <c r="J18" s="28"/>
      <c r="K18" s="15">
        <f t="shared" si="5"/>
        <v>0</v>
      </c>
      <c r="M18" s="16"/>
      <c r="N18" s="2" t="s">
        <v>24</v>
      </c>
      <c r="O18" s="15">
        <v>48</v>
      </c>
      <c r="Q18" s="41">
        <f t="shared" si="4"/>
        <v>0</v>
      </c>
      <c r="R18" s="41"/>
      <c r="T18" s="3" t="s">
        <v>24</v>
      </c>
      <c r="U18" s="41">
        <v>48</v>
      </c>
      <c r="W18" s="41">
        <f t="shared" si="0"/>
        <v>0</v>
      </c>
      <c r="X18" s="41"/>
      <c r="Z18" s="3" t="s">
        <v>24</v>
      </c>
      <c r="AA18" s="41">
        <v>48</v>
      </c>
      <c r="AC18" s="41">
        <f t="shared" si="1"/>
        <v>0</v>
      </c>
      <c r="AD18" s="41"/>
      <c r="AF18" s="3" t="s">
        <v>24</v>
      </c>
      <c r="AG18" s="41">
        <v>48</v>
      </c>
      <c r="AI18" s="41">
        <f t="shared" si="2"/>
        <v>0</v>
      </c>
      <c r="AJ18" s="41"/>
      <c r="AL18" s="3" t="s">
        <v>24</v>
      </c>
      <c r="AM18" s="41">
        <v>48</v>
      </c>
      <c r="AO18" s="15">
        <f t="shared" si="3"/>
        <v>0</v>
      </c>
      <c r="AP18" s="15"/>
    </row>
    <row r="19" spans="5:42" outlineLevel="1" x14ac:dyDescent="0.3">
      <c r="G19" s="28"/>
      <c r="H19" s="15"/>
      <c r="I19" s="28"/>
      <c r="J19" s="28"/>
      <c r="K19" s="15">
        <f t="shared" si="5"/>
        <v>0</v>
      </c>
      <c r="M19" s="16"/>
      <c r="N19" s="2" t="s">
        <v>25</v>
      </c>
      <c r="O19" s="15">
        <v>68</v>
      </c>
      <c r="Q19" s="41">
        <f t="shared" si="4"/>
        <v>0</v>
      </c>
      <c r="R19" s="41"/>
      <c r="T19" s="3" t="s">
        <v>25</v>
      </c>
      <c r="U19" s="41">
        <v>68</v>
      </c>
      <c r="W19" s="41">
        <f t="shared" si="0"/>
        <v>0</v>
      </c>
      <c r="X19" s="41"/>
      <c r="Z19" s="3" t="s">
        <v>25</v>
      </c>
      <c r="AA19" s="41">
        <v>68</v>
      </c>
      <c r="AC19" s="41">
        <f t="shared" si="1"/>
        <v>0</v>
      </c>
      <c r="AD19" s="41"/>
      <c r="AF19" s="3" t="s">
        <v>25</v>
      </c>
      <c r="AG19" s="41">
        <v>68</v>
      </c>
      <c r="AI19" s="41">
        <f t="shared" si="2"/>
        <v>0</v>
      </c>
      <c r="AJ19" s="41"/>
      <c r="AL19" s="3" t="s">
        <v>25</v>
      </c>
      <c r="AM19" s="41">
        <v>68</v>
      </c>
      <c r="AO19" s="15">
        <f t="shared" si="3"/>
        <v>0</v>
      </c>
      <c r="AP19" s="15"/>
    </row>
    <row r="20" spans="5:42" outlineLevel="1" x14ac:dyDescent="0.3">
      <c r="G20" s="28"/>
      <c r="H20" s="15"/>
      <c r="I20" s="28"/>
      <c r="J20" s="28"/>
      <c r="K20" s="15">
        <f t="shared" si="5"/>
        <v>0</v>
      </c>
      <c r="M20" s="16"/>
      <c r="N20" s="2" t="s">
        <v>26</v>
      </c>
      <c r="O20" s="15">
        <v>95</v>
      </c>
      <c r="Q20" s="41">
        <f t="shared" si="4"/>
        <v>0</v>
      </c>
      <c r="R20" s="41"/>
      <c r="T20" s="3" t="s">
        <v>26</v>
      </c>
      <c r="U20" s="41">
        <v>95</v>
      </c>
      <c r="W20" s="41">
        <f t="shared" si="0"/>
        <v>0</v>
      </c>
      <c r="X20" s="41"/>
      <c r="Z20" s="3" t="s">
        <v>26</v>
      </c>
      <c r="AA20" s="41">
        <v>95</v>
      </c>
      <c r="AB20" s="3">
        <v>84</v>
      </c>
      <c r="AC20" s="41">
        <f t="shared" si="1"/>
        <v>7980</v>
      </c>
      <c r="AD20" s="41"/>
      <c r="AF20" s="3" t="s">
        <v>26</v>
      </c>
      <c r="AG20" s="41">
        <v>95</v>
      </c>
      <c r="AH20" s="3">
        <v>84</v>
      </c>
      <c r="AI20" s="41">
        <f t="shared" si="2"/>
        <v>7980</v>
      </c>
      <c r="AJ20" s="41"/>
      <c r="AL20" s="3" t="s">
        <v>26</v>
      </c>
      <c r="AM20" s="41">
        <v>95</v>
      </c>
      <c r="AN20" s="3">
        <v>42</v>
      </c>
      <c r="AO20" s="15">
        <f t="shared" si="3"/>
        <v>3990</v>
      </c>
      <c r="AP20" s="15"/>
    </row>
    <row r="21" spans="5:42" outlineLevel="1" x14ac:dyDescent="0.3">
      <c r="G21" s="28"/>
      <c r="H21" s="15"/>
      <c r="I21" s="28"/>
      <c r="J21" s="28"/>
      <c r="K21" s="15">
        <f t="shared" si="5"/>
        <v>0</v>
      </c>
      <c r="M21" s="16"/>
      <c r="N21" s="2" t="s">
        <v>27</v>
      </c>
      <c r="O21" s="15">
        <v>40</v>
      </c>
      <c r="Q21" s="41">
        <f t="shared" si="4"/>
        <v>0</v>
      </c>
      <c r="R21" s="41"/>
      <c r="T21" s="3" t="s">
        <v>27</v>
      </c>
      <c r="U21" s="41">
        <v>40</v>
      </c>
      <c r="W21" s="41">
        <f t="shared" si="0"/>
        <v>0</v>
      </c>
      <c r="X21" s="41"/>
      <c r="Z21" s="3" t="s">
        <v>27</v>
      </c>
      <c r="AA21" s="41">
        <v>40</v>
      </c>
      <c r="AC21" s="41">
        <f t="shared" si="1"/>
        <v>0</v>
      </c>
      <c r="AD21" s="41"/>
      <c r="AF21" s="3" t="s">
        <v>27</v>
      </c>
      <c r="AG21" s="41">
        <v>40</v>
      </c>
      <c r="AI21" s="41">
        <f t="shared" si="2"/>
        <v>0</v>
      </c>
      <c r="AJ21" s="41"/>
      <c r="AL21" s="3" t="s">
        <v>27</v>
      </c>
      <c r="AM21" s="41">
        <v>40</v>
      </c>
      <c r="AO21" s="15">
        <f t="shared" si="3"/>
        <v>0</v>
      </c>
      <c r="AP21" s="15"/>
    </row>
    <row r="22" spans="5:42" outlineLevel="1" x14ac:dyDescent="0.3">
      <c r="G22" s="28"/>
      <c r="H22" s="28"/>
      <c r="I22" s="28"/>
      <c r="J22" s="28"/>
      <c r="K22" s="15">
        <f t="shared" si="5"/>
        <v>0</v>
      </c>
      <c r="M22" s="16"/>
      <c r="N22" s="2" t="s">
        <v>155</v>
      </c>
      <c r="O22" s="15">
        <v>40</v>
      </c>
      <c r="Q22" s="41">
        <f t="shared" si="4"/>
        <v>0</v>
      </c>
      <c r="R22" s="41"/>
      <c r="T22" s="3" t="s">
        <v>155</v>
      </c>
      <c r="U22" s="41">
        <v>40</v>
      </c>
      <c r="W22" s="41">
        <f t="shared" si="0"/>
        <v>0</v>
      </c>
      <c r="X22" s="41"/>
      <c r="Z22" s="3" t="s">
        <v>155</v>
      </c>
      <c r="AA22" s="41">
        <v>40</v>
      </c>
      <c r="AC22" s="41">
        <f t="shared" si="1"/>
        <v>0</v>
      </c>
      <c r="AD22" s="41"/>
      <c r="AF22" s="3" t="s">
        <v>155</v>
      </c>
      <c r="AG22" s="41">
        <v>40</v>
      </c>
      <c r="AI22" s="41">
        <f t="shared" si="2"/>
        <v>0</v>
      </c>
      <c r="AJ22" s="41"/>
      <c r="AL22" s="3" t="s">
        <v>155</v>
      </c>
      <c r="AM22" s="41">
        <v>40</v>
      </c>
      <c r="AO22" s="15">
        <f t="shared" si="3"/>
        <v>0</v>
      </c>
      <c r="AP22" s="15"/>
    </row>
    <row r="23" spans="5:42" outlineLevel="1" x14ac:dyDescent="0.3">
      <c r="G23" s="28"/>
      <c r="H23" s="28"/>
      <c r="I23" s="28"/>
      <c r="J23" s="28"/>
      <c r="K23" s="15">
        <f>SUM(G23:J23)</f>
        <v>0</v>
      </c>
      <c r="M23" s="16"/>
      <c r="N23" s="2" t="s">
        <v>28</v>
      </c>
      <c r="O23" s="15">
        <v>40</v>
      </c>
      <c r="Q23" s="41">
        <f>O23*P23</f>
        <v>0</v>
      </c>
      <c r="R23" s="41"/>
      <c r="T23" s="3" t="s">
        <v>28</v>
      </c>
      <c r="U23" s="41">
        <v>40</v>
      </c>
      <c r="W23" s="41">
        <f>U23*V23</f>
        <v>0</v>
      </c>
      <c r="X23" s="41"/>
      <c r="Z23" s="3" t="s">
        <v>28</v>
      </c>
      <c r="AA23" s="41">
        <v>40</v>
      </c>
      <c r="AC23" s="41">
        <f>AA23*AB23</f>
        <v>0</v>
      </c>
      <c r="AD23" s="41"/>
      <c r="AF23" s="3" t="s">
        <v>28</v>
      </c>
      <c r="AG23" s="41">
        <v>40</v>
      </c>
      <c r="AI23" s="41">
        <f>AG23*AH23</f>
        <v>0</v>
      </c>
      <c r="AJ23" s="41"/>
      <c r="AL23" s="3" t="s">
        <v>28</v>
      </c>
      <c r="AM23" s="41">
        <v>40</v>
      </c>
      <c r="AO23" s="15">
        <f>AM23*AN23</f>
        <v>0</v>
      </c>
      <c r="AP23" s="15"/>
    </row>
    <row r="24" spans="5:42" outlineLevel="1" x14ac:dyDescent="0.3">
      <c r="G24" s="28"/>
      <c r="H24" s="28"/>
      <c r="I24" s="28"/>
      <c r="J24" s="28"/>
      <c r="K24" s="15">
        <f t="shared" ref="K24:K32" si="6">SUM(G24:J24)</f>
        <v>0</v>
      </c>
      <c r="M24" s="16"/>
      <c r="N24" s="2" t="s">
        <v>127</v>
      </c>
      <c r="O24" s="15">
        <f>110/$O$1</f>
        <v>100.91743119266054</v>
      </c>
      <c r="Q24" s="41">
        <f t="shared" ref="Q24:Q29" si="7">O24*P24</f>
        <v>0</v>
      </c>
      <c r="R24" s="41"/>
      <c r="T24" s="3" t="s">
        <v>127</v>
      </c>
      <c r="U24" s="41">
        <f>110/$O$1</f>
        <v>100.91743119266054</v>
      </c>
      <c r="W24" s="41">
        <f t="shared" ref="W24:W29" si="8">U24*V24</f>
        <v>0</v>
      </c>
      <c r="X24" s="41"/>
      <c r="Z24" s="3" t="s">
        <v>127</v>
      </c>
      <c r="AA24" s="41">
        <v>100.91743119266054</v>
      </c>
      <c r="AC24" s="41">
        <f t="shared" ref="AC24:AC29" si="9">AA24*AB24</f>
        <v>0</v>
      </c>
      <c r="AD24" s="41"/>
      <c r="AF24" s="3" t="s">
        <v>127</v>
      </c>
      <c r="AG24" s="41">
        <v>100.91743119266054</v>
      </c>
      <c r="AI24" s="41">
        <f t="shared" ref="AI24:AI29" si="10">AG24*AH24</f>
        <v>0</v>
      </c>
      <c r="AJ24" s="41"/>
      <c r="AL24" s="3" t="s">
        <v>127</v>
      </c>
      <c r="AM24" s="41">
        <v>100.91743119266054</v>
      </c>
      <c r="AO24" s="15">
        <f t="shared" ref="AO24:AO29" si="11">AM24*AN24</f>
        <v>0</v>
      </c>
      <c r="AP24" s="15"/>
    </row>
    <row r="25" spans="5:42" outlineLevel="1" x14ac:dyDescent="0.3">
      <c r="G25" s="28"/>
      <c r="H25" s="28"/>
      <c r="I25" s="28"/>
      <c r="J25" s="28"/>
      <c r="K25" s="15">
        <f t="shared" si="6"/>
        <v>0</v>
      </c>
      <c r="M25" s="16"/>
      <c r="N25" s="2" t="s">
        <v>128</v>
      </c>
      <c r="O25" s="15">
        <v>103.63</v>
      </c>
      <c r="P25" s="3">
        <v>42</v>
      </c>
      <c r="Q25" s="41">
        <f t="shared" si="7"/>
        <v>4352.46</v>
      </c>
      <c r="R25" s="41"/>
      <c r="T25" s="3" t="s">
        <v>128</v>
      </c>
      <c r="U25" s="41">
        <v>103.63</v>
      </c>
      <c r="V25" s="3">
        <v>42</v>
      </c>
      <c r="W25" s="41">
        <f t="shared" si="8"/>
        <v>4352.46</v>
      </c>
      <c r="X25" s="41"/>
      <c r="Z25" s="3" t="s">
        <v>128</v>
      </c>
      <c r="AA25" s="41">
        <v>103.63</v>
      </c>
      <c r="AC25" s="41">
        <f t="shared" si="9"/>
        <v>0</v>
      </c>
      <c r="AD25" s="41"/>
      <c r="AF25" s="3" t="s">
        <v>128</v>
      </c>
      <c r="AG25" s="41">
        <v>103.63</v>
      </c>
      <c r="AI25" s="41">
        <f t="shared" si="10"/>
        <v>0</v>
      </c>
      <c r="AJ25" s="41"/>
      <c r="AL25" s="3" t="s">
        <v>128</v>
      </c>
      <c r="AM25" s="41">
        <v>103.63</v>
      </c>
      <c r="AN25" s="3">
        <v>42</v>
      </c>
      <c r="AO25" s="15">
        <f t="shared" si="11"/>
        <v>4352.46</v>
      </c>
      <c r="AP25" s="15"/>
    </row>
    <row r="26" spans="5:42" outlineLevel="1" x14ac:dyDescent="0.3">
      <c r="G26" s="28"/>
      <c r="H26" s="28"/>
      <c r="I26" s="28"/>
      <c r="J26" s="28"/>
      <c r="K26" s="15">
        <f t="shared" si="6"/>
        <v>0</v>
      </c>
      <c r="M26" s="16"/>
      <c r="N26" s="2" t="s">
        <v>157</v>
      </c>
      <c r="O26" s="15">
        <v>91.93</v>
      </c>
      <c r="P26" s="3">
        <v>42</v>
      </c>
      <c r="Q26" s="41">
        <f t="shared" si="7"/>
        <v>3861.0600000000004</v>
      </c>
      <c r="R26" s="41"/>
      <c r="T26" s="3" t="s">
        <v>157</v>
      </c>
      <c r="U26" s="41">
        <v>91.93</v>
      </c>
      <c r="V26" s="3">
        <v>84</v>
      </c>
      <c r="W26" s="41">
        <f t="shared" si="8"/>
        <v>7722.1200000000008</v>
      </c>
      <c r="X26" s="41"/>
      <c r="Z26" s="3" t="s">
        <v>157</v>
      </c>
      <c r="AA26" s="41">
        <v>91.93</v>
      </c>
      <c r="AC26" s="41">
        <f t="shared" si="9"/>
        <v>0</v>
      </c>
      <c r="AD26" s="41"/>
      <c r="AF26" s="3" t="s">
        <v>157</v>
      </c>
      <c r="AG26" s="41">
        <v>91.93</v>
      </c>
      <c r="AH26" s="3">
        <v>42</v>
      </c>
      <c r="AI26" s="41">
        <f t="shared" si="10"/>
        <v>3861.0600000000004</v>
      </c>
      <c r="AJ26" s="41"/>
      <c r="AL26" s="3" t="s">
        <v>157</v>
      </c>
      <c r="AM26" s="41">
        <v>91.93</v>
      </c>
      <c r="AN26" s="3">
        <v>42</v>
      </c>
      <c r="AO26" s="15">
        <f t="shared" si="11"/>
        <v>3861.0600000000004</v>
      </c>
      <c r="AP26" s="15"/>
    </row>
    <row r="27" spans="5:42" outlineLevel="1" x14ac:dyDescent="0.3">
      <c r="G27" s="28"/>
      <c r="H27" s="28"/>
      <c r="I27" s="28"/>
      <c r="J27" s="28"/>
      <c r="K27" s="15">
        <f t="shared" si="6"/>
        <v>0</v>
      </c>
      <c r="M27" s="16"/>
      <c r="N27" s="2" t="s">
        <v>129</v>
      </c>
      <c r="O27" s="15">
        <v>86.78</v>
      </c>
      <c r="Q27" s="41">
        <f t="shared" si="7"/>
        <v>0</v>
      </c>
      <c r="R27" s="41"/>
      <c r="T27" s="3" t="s">
        <v>129</v>
      </c>
      <c r="U27" s="41">
        <v>86.78</v>
      </c>
      <c r="W27" s="41">
        <f t="shared" si="8"/>
        <v>0</v>
      </c>
      <c r="X27" s="41"/>
      <c r="Z27" s="3" t="s">
        <v>129</v>
      </c>
      <c r="AA27" s="41">
        <v>86.78</v>
      </c>
      <c r="AB27" s="3">
        <v>42</v>
      </c>
      <c r="AC27" s="41">
        <f t="shared" si="9"/>
        <v>3644.76</v>
      </c>
      <c r="AD27" s="41"/>
      <c r="AF27" s="3" t="s">
        <v>129</v>
      </c>
      <c r="AG27" s="41">
        <v>86.78</v>
      </c>
      <c r="AI27" s="41">
        <f t="shared" si="10"/>
        <v>0</v>
      </c>
      <c r="AJ27" s="41"/>
      <c r="AL27" s="3" t="s">
        <v>129</v>
      </c>
      <c r="AM27" s="41">
        <v>86.78</v>
      </c>
      <c r="AN27" s="3">
        <v>42</v>
      </c>
      <c r="AO27" s="15">
        <f t="shared" si="11"/>
        <v>3644.76</v>
      </c>
      <c r="AP27" s="15"/>
    </row>
    <row r="28" spans="5:42" outlineLevel="1" x14ac:dyDescent="0.3">
      <c r="G28" s="28"/>
      <c r="H28" s="28"/>
      <c r="I28" s="28"/>
      <c r="J28" s="28"/>
      <c r="K28" s="15">
        <f t="shared" si="6"/>
        <v>0</v>
      </c>
      <c r="M28" s="16"/>
      <c r="N28" s="2" t="s">
        <v>156</v>
      </c>
      <c r="O28" s="15">
        <v>76.69</v>
      </c>
      <c r="Q28" s="41">
        <f t="shared" si="7"/>
        <v>0</v>
      </c>
      <c r="R28" s="41"/>
      <c r="T28" s="3" t="s">
        <v>156</v>
      </c>
      <c r="U28" s="41">
        <v>76.69</v>
      </c>
      <c r="W28" s="41">
        <f t="shared" si="8"/>
        <v>0</v>
      </c>
      <c r="X28" s="41"/>
      <c r="Z28" s="3" t="s">
        <v>156</v>
      </c>
      <c r="AA28" s="41">
        <v>76.69</v>
      </c>
      <c r="AC28" s="41">
        <f t="shared" si="9"/>
        <v>0</v>
      </c>
      <c r="AD28" s="41"/>
      <c r="AF28" s="3" t="s">
        <v>156</v>
      </c>
      <c r="AG28" s="41">
        <v>76.69</v>
      </c>
      <c r="AI28" s="41">
        <f t="shared" si="10"/>
        <v>0</v>
      </c>
      <c r="AJ28" s="41"/>
      <c r="AL28" s="3" t="s">
        <v>156</v>
      </c>
      <c r="AM28" s="41">
        <v>76.69</v>
      </c>
      <c r="AO28" s="15">
        <f t="shared" si="11"/>
        <v>0</v>
      </c>
      <c r="AP28" s="15"/>
    </row>
    <row r="29" spans="5:42" outlineLevel="1" x14ac:dyDescent="0.3">
      <c r="G29" s="28"/>
      <c r="H29" s="28"/>
      <c r="I29" s="28"/>
      <c r="J29" s="28"/>
      <c r="K29" s="15">
        <f t="shared" si="6"/>
        <v>0</v>
      </c>
      <c r="M29" s="16"/>
      <c r="N29" s="2" t="s">
        <v>131</v>
      </c>
      <c r="O29" s="15">
        <v>76.69</v>
      </c>
      <c r="Q29" s="41">
        <f t="shared" si="7"/>
        <v>0</v>
      </c>
      <c r="R29" s="41"/>
      <c r="T29" s="3" t="s">
        <v>131</v>
      </c>
      <c r="U29" s="41">
        <v>76.69</v>
      </c>
      <c r="W29" s="41">
        <f t="shared" si="8"/>
        <v>0</v>
      </c>
      <c r="X29" s="41"/>
      <c r="Z29" s="3" t="s">
        <v>131</v>
      </c>
      <c r="AA29" s="41">
        <v>76.69</v>
      </c>
      <c r="AC29" s="41">
        <f t="shared" si="9"/>
        <v>0</v>
      </c>
      <c r="AD29" s="41"/>
      <c r="AF29" s="3" t="s">
        <v>131</v>
      </c>
      <c r="AG29" s="41">
        <v>76.69</v>
      </c>
      <c r="AI29" s="41">
        <f t="shared" si="10"/>
        <v>0</v>
      </c>
      <c r="AJ29" s="41"/>
      <c r="AL29" s="3" t="s">
        <v>131</v>
      </c>
      <c r="AM29" s="41">
        <v>76.69</v>
      </c>
      <c r="AO29" s="15">
        <f t="shared" si="11"/>
        <v>0</v>
      </c>
      <c r="AP29" s="15"/>
    </row>
    <row r="30" spans="5:42" outlineLevel="1" x14ac:dyDescent="0.3">
      <c r="G30" s="28"/>
      <c r="H30" s="28"/>
      <c r="I30" s="28"/>
      <c r="J30" s="28"/>
      <c r="K30" s="15">
        <f t="shared" si="6"/>
        <v>0</v>
      </c>
      <c r="M30" s="16"/>
      <c r="O30" s="15"/>
      <c r="Q30" s="41"/>
      <c r="R30" s="41"/>
      <c r="U30" s="41"/>
      <c r="W30" s="41"/>
      <c r="X30" s="41"/>
      <c r="AA30" s="41"/>
      <c r="AC30" s="41"/>
      <c r="AD30" s="41"/>
      <c r="AG30" s="41"/>
      <c r="AI30" s="41"/>
      <c r="AJ30" s="41"/>
      <c r="AM30" s="41"/>
      <c r="AO30" s="15"/>
      <c r="AP30" s="15"/>
    </row>
    <row r="31" spans="5:42" outlineLevel="1" x14ac:dyDescent="0.3">
      <c r="G31" s="28"/>
      <c r="H31" s="28"/>
      <c r="I31" s="28"/>
      <c r="J31" s="28"/>
      <c r="K31" s="15">
        <f t="shared" si="6"/>
        <v>0</v>
      </c>
      <c r="M31" s="16"/>
      <c r="N31" s="1" t="s">
        <v>38</v>
      </c>
      <c r="O31" s="15"/>
      <c r="Q31" s="41"/>
      <c r="R31" s="41"/>
      <c r="T31" s="38" t="s">
        <v>38</v>
      </c>
      <c r="U31" s="41">
        <f>G34</f>
        <v>0</v>
      </c>
      <c r="W31" s="41"/>
      <c r="X31" s="41"/>
      <c r="Z31" s="38" t="s">
        <v>38</v>
      </c>
      <c r="AA31" s="41">
        <f>H34</f>
        <v>115000</v>
      </c>
      <c r="AC31" s="41"/>
      <c r="AD31" s="41"/>
      <c r="AF31" s="38" t="s">
        <v>38</v>
      </c>
      <c r="AG31" s="41">
        <f>I34</f>
        <v>0</v>
      </c>
      <c r="AI31" s="41"/>
      <c r="AJ31" s="41"/>
      <c r="AL31" s="38" t="s">
        <v>38</v>
      </c>
      <c r="AM31" s="41">
        <f>J34</f>
        <v>0</v>
      </c>
      <c r="AO31" s="15"/>
      <c r="AP31" s="15"/>
    </row>
    <row r="32" spans="5:42" outlineLevel="1" x14ac:dyDescent="0.3">
      <c r="E32" s="15"/>
      <c r="G32" s="28"/>
      <c r="H32" s="28"/>
      <c r="I32" s="28"/>
      <c r="J32" s="28"/>
      <c r="K32" s="15">
        <f t="shared" si="6"/>
        <v>0</v>
      </c>
      <c r="L32" s="15"/>
      <c r="M32" s="18"/>
      <c r="Q32" s="41"/>
      <c r="R32" s="41"/>
      <c r="W32" s="41"/>
      <c r="X32" s="41"/>
      <c r="AC32" s="41"/>
      <c r="AD32" s="41"/>
    </row>
    <row r="33" spans="1:43" outlineLevel="1" x14ac:dyDescent="0.3">
      <c r="D33" s="26" t="s">
        <v>30</v>
      </c>
      <c r="E33" s="26" t="s">
        <v>31</v>
      </c>
      <c r="F33" s="26" t="s">
        <v>32</v>
      </c>
      <c r="G33" s="27" t="s">
        <v>124</v>
      </c>
      <c r="H33" s="27" t="s">
        <v>121</v>
      </c>
      <c r="I33" s="27" t="s">
        <v>122</v>
      </c>
      <c r="J33" s="27" t="s">
        <v>123</v>
      </c>
      <c r="K33" s="38" t="s">
        <v>33</v>
      </c>
      <c r="L33" s="26" t="s">
        <v>14</v>
      </c>
      <c r="M33" s="12"/>
    </row>
    <row r="34" spans="1:43" s="10" customFormat="1" x14ac:dyDescent="0.3">
      <c r="A34" s="22" t="str">
        <f>A5</f>
        <v>13.6.9.1.3</v>
      </c>
      <c r="B34" s="22" t="str">
        <f>B5</f>
        <v>Chopper System</v>
      </c>
      <c r="C34" s="33">
        <f>SUM(E34,K34)</f>
        <v>194682.2</v>
      </c>
      <c r="D34" s="23">
        <f>SUM(P9:P29)+SUM(V9:V29)+SUM(AB9:AB29)+SUM(AH9:AH29)+SUM(AN9:AN29)</f>
        <v>840</v>
      </c>
      <c r="E34" s="24">
        <f>SUM(Q7+W7+AC7+AI7+AO7)</f>
        <v>69682.2</v>
      </c>
      <c r="F34" s="23">
        <f>SUM(S9+Y9+AE9+AK9+AQ9)</f>
        <v>0</v>
      </c>
      <c r="G34" s="29">
        <f>SUM(G9:G32)</f>
        <v>0</v>
      </c>
      <c r="H34" s="29">
        <f>SUM(H9:H32)</f>
        <v>115000</v>
      </c>
      <c r="I34" s="29">
        <f>SUM(I9:I32)</f>
        <v>0</v>
      </c>
      <c r="J34" s="29">
        <f>SUM(J9:J32)</f>
        <v>0</v>
      </c>
      <c r="K34" s="24">
        <f>SUM(K9:K32)</f>
        <v>125000</v>
      </c>
      <c r="L34" s="19"/>
      <c r="M34" s="8"/>
      <c r="P34" s="20"/>
      <c r="Q34" s="42"/>
      <c r="R34" s="42"/>
      <c r="S34" s="20"/>
      <c r="T34" s="20"/>
      <c r="U34" s="20"/>
      <c r="V34" s="20"/>
      <c r="W34" s="42"/>
      <c r="X34" s="42"/>
      <c r="Y34" s="20"/>
      <c r="Z34" s="20"/>
      <c r="AA34" s="20"/>
      <c r="AB34" s="20"/>
      <c r="AC34" s="42"/>
      <c r="AD34" s="42"/>
      <c r="AE34" s="20"/>
      <c r="AF34" s="20"/>
      <c r="AG34" s="20"/>
      <c r="AH34" s="20"/>
      <c r="AI34" s="20"/>
      <c r="AJ34" s="20"/>
      <c r="AK34" s="20"/>
      <c r="AL34" s="20"/>
      <c r="AM34" s="20"/>
      <c r="AN34" s="20"/>
    </row>
    <row r="35" spans="1:43" s="10" customFormat="1" x14ac:dyDescent="0.3">
      <c r="A35" s="6"/>
      <c r="B35" s="6"/>
      <c r="C35" s="6"/>
      <c r="D35" s="7"/>
      <c r="E35" s="8"/>
      <c r="F35" s="7"/>
      <c r="G35" s="30"/>
      <c r="H35" s="30"/>
      <c r="I35" s="30"/>
      <c r="J35" s="30"/>
      <c r="K35" s="8"/>
      <c r="L35" s="8"/>
      <c r="M35" s="8"/>
      <c r="N35" s="7"/>
      <c r="O35" s="7"/>
      <c r="P35" s="9"/>
      <c r="Q35" s="40"/>
      <c r="R35" s="40"/>
      <c r="S35" s="9"/>
      <c r="T35" s="9"/>
      <c r="U35" s="9"/>
      <c r="V35" s="9"/>
      <c r="W35" s="40"/>
      <c r="X35" s="40"/>
      <c r="Y35" s="9"/>
      <c r="Z35" s="9"/>
      <c r="AA35" s="9"/>
      <c r="AB35" s="9"/>
      <c r="AC35" s="40"/>
      <c r="AD35" s="40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7"/>
      <c r="AP35" s="7"/>
      <c r="AQ35" s="7"/>
    </row>
    <row r="36" spans="1:43" outlineLevel="1" x14ac:dyDescent="0.3">
      <c r="A36" s="21" t="s">
        <v>56</v>
      </c>
      <c r="B36" s="21" t="s">
        <v>57</v>
      </c>
      <c r="C36" s="21"/>
      <c r="D36" s="1"/>
      <c r="E36" s="1"/>
      <c r="F36" s="1"/>
      <c r="G36" s="31"/>
      <c r="H36" s="31"/>
      <c r="I36" s="31"/>
      <c r="J36" s="31"/>
      <c r="K36" s="1"/>
      <c r="L36" s="1"/>
      <c r="M36" s="11"/>
      <c r="N36" s="1"/>
      <c r="O36" s="1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1"/>
      <c r="AP36" s="1"/>
      <c r="AQ36" s="1"/>
    </row>
    <row r="37" spans="1:43" s="1" customFormat="1" outlineLevel="1" x14ac:dyDescent="0.3">
      <c r="F37" s="36"/>
      <c r="G37" s="36"/>
      <c r="H37" s="36"/>
      <c r="I37" s="36"/>
      <c r="J37" s="36"/>
      <c r="K37" s="36"/>
      <c r="L37" s="36"/>
      <c r="M37" s="12"/>
      <c r="N37" s="67" t="s">
        <v>151</v>
      </c>
      <c r="O37" s="67"/>
      <c r="P37" s="67"/>
      <c r="Q37" s="67"/>
      <c r="R37" s="67"/>
      <c r="S37" s="67"/>
      <c r="T37" s="66" t="s">
        <v>159</v>
      </c>
      <c r="U37" s="66"/>
      <c r="V37" s="66"/>
      <c r="W37" s="66"/>
      <c r="X37" s="66"/>
      <c r="Y37" s="66"/>
      <c r="Z37" s="66" t="s">
        <v>152</v>
      </c>
      <c r="AA37" s="66"/>
      <c r="AB37" s="66"/>
      <c r="AC37" s="66"/>
      <c r="AD37" s="66"/>
      <c r="AE37" s="66"/>
      <c r="AF37" s="66" t="s">
        <v>153</v>
      </c>
      <c r="AG37" s="66"/>
      <c r="AH37" s="66"/>
      <c r="AI37" s="66"/>
      <c r="AJ37" s="66"/>
      <c r="AK37" s="66"/>
      <c r="AL37" s="66" t="s">
        <v>154</v>
      </c>
      <c r="AM37" s="66"/>
      <c r="AN37" s="66"/>
      <c r="AO37" s="66"/>
      <c r="AP37" s="66"/>
      <c r="AQ37" s="66"/>
    </row>
    <row r="38" spans="1:43" outlineLevel="1" x14ac:dyDescent="0.3">
      <c r="A38" s="66" t="s">
        <v>10</v>
      </c>
      <c r="B38" s="66"/>
      <c r="C38" s="66"/>
      <c r="D38" s="66"/>
      <c r="E38" s="26" t="s">
        <v>12</v>
      </c>
      <c r="F38" s="26" t="s">
        <v>14</v>
      </c>
      <c r="G38" s="5" t="s">
        <v>118</v>
      </c>
      <c r="H38" s="5" t="s">
        <v>6</v>
      </c>
      <c r="I38" s="5" t="s">
        <v>40</v>
      </c>
      <c r="J38" s="5" t="s">
        <v>39</v>
      </c>
      <c r="K38" s="1"/>
      <c r="L38" s="1"/>
      <c r="M38" s="11"/>
      <c r="N38" s="26" t="s">
        <v>2</v>
      </c>
      <c r="O38" s="13" t="s">
        <v>29</v>
      </c>
      <c r="P38" s="14"/>
      <c r="Q38" s="41">
        <f>SUM(Q40:Q60)</f>
        <v>8213.52</v>
      </c>
      <c r="R38" s="38" t="s">
        <v>37</v>
      </c>
      <c r="S38" s="38" t="s">
        <v>4</v>
      </c>
      <c r="T38" s="38" t="s">
        <v>2</v>
      </c>
      <c r="U38" s="38" t="s">
        <v>29</v>
      </c>
      <c r="V38" s="14"/>
      <c r="W38" s="41">
        <f>SUM(W40:W60)</f>
        <v>43503.600000000006</v>
      </c>
      <c r="X38" s="38" t="s">
        <v>37</v>
      </c>
      <c r="Y38" s="38" t="s">
        <v>4</v>
      </c>
      <c r="Z38" s="38" t="s">
        <v>2</v>
      </c>
      <c r="AA38" s="38" t="s">
        <v>29</v>
      </c>
      <c r="AB38" s="14"/>
      <c r="AC38" s="41">
        <f>SUM(AC40:AC60)</f>
        <v>11495.82</v>
      </c>
      <c r="AD38" s="38" t="s">
        <v>37</v>
      </c>
      <c r="AE38" s="38" t="s">
        <v>4</v>
      </c>
      <c r="AF38" s="38" t="s">
        <v>2</v>
      </c>
      <c r="AG38" s="38" t="s">
        <v>29</v>
      </c>
      <c r="AH38" s="14"/>
      <c r="AI38" s="41">
        <f>SUM(AI40:AI60)</f>
        <v>27885.06</v>
      </c>
      <c r="AJ38" s="38" t="s">
        <v>37</v>
      </c>
      <c r="AK38" s="38" t="s">
        <v>4</v>
      </c>
      <c r="AL38" s="38" t="s">
        <v>2</v>
      </c>
      <c r="AM38" s="38" t="s">
        <v>29</v>
      </c>
      <c r="AN38" s="14"/>
      <c r="AO38" s="15">
        <f>SUM(AO40:AO60)</f>
        <v>12245.52</v>
      </c>
      <c r="AP38" s="26" t="s">
        <v>37</v>
      </c>
      <c r="AQ38" s="26" t="s">
        <v>4</v>
      </c>
    </row>
    <row r="39" spans="1:43" outlineLevel="1" x14ac:dyDescent="0.3">
      <c r="A39" s="26" t="s">
        <v>0</v>
      </c>
      <c r="B39" s="26" t="s">
        <v>11</v>
      </c>
      <c r="C39" s="26"/>
      <c r="D39" s="26" t="s">
        <v>35</v>
      </c>
      <c r="E39" s="26" t="s">
        <v>13</v>
      </c>
      <c r="F39" s="26" t="s">
        <v>34</v>
      </c>
      <c r="G39" s="27"/>
      <c r="H39" s="27"/>
      <c r="I39" s="27"/>
      <c r="J39" s="27"/>
      <c r="K39" s="1"/>
      <c r="L39" s="1"/>
      <c r="M39" s="11"/>
      <c r="N39" s="26" t="s">
        <v>3</v>
      </c>
      <c r="O39" s="26" t="s">
        <v>43</v>
      </c>
      <c r="P39" s="38" t="s">
        <v>42</v>
      </c>
      <c r="Q39" s="38" t="s">
        <v>41</v>
      </c>
      <c r="R39" s="38" t="s">
        <v>36</v>
      </c>
      <c r="S39" s="38" t="s">
        <v>5</v>
      </c>
      <c r="T39" s="38" t="s">
        <v>3</v>
      </c>
      <c r="U39" s="38" t="s">
        <v>43</v>
      </c>
      <c r="V39" s="38" t="s">
        <v>42</v>
      </c>
      <c r="W39" s="38" t="s">
        <v>41</v>
      </c>
      <c r="X39" s="38" t="s">
        <v>36</v>
      </c>
      <c r="Y39" s="38" t="s">
        <v>5</v>
      </c>
      <c r="Z39" s="38" t="s">
        <v>3</v>
      </c>
      <c r="AA39" s="38" t="s">
        <v>43</v>
      </c>
      <c r="AB39" s="38" t="s">
        <v>42</v>
      </c>
      <c r="AC39" s="38" t="s">
        <v>41</v>
      </c>
      <c r="AD39" s="38" t="s">
        <v>36</v>
      </c>
      <c r="AE39" s="38" t="s">
        <v>5</v>
      </c>
      <c r="AF39" s="38" t="s">
        <v>3</v>
      </c>
      <c r="AG39" s="38" t="s">
        <v>43</v>
      </c>
      <c r="AH39" s="38" t="s">
        <v>42</v>
      </c>
      <c r="AI39" s="38" t="s">
        <v>41</v>
      </c>
      <c r="AJ39" s="38" t="s">
        <v>36</v>
      </c>
      <c r="AK39" s="38" t="s">
        <v>5</v>
      </c>
      <c r="AL39" s="38" t="s">
        <v>3</v>
      </c>
      <c r="AM39" s="38" t="s">
        <v>43</v>
      </c>
      <c r="AN39" s="38" t="s">
        <v>42</v>
      </c>
      <c r="AO39" s="26" t="s">
        <v>41</v>
      </c>
      <c r="AP39" s="26" t="s">
        <v>36</v>
      </c>
      <c r="AQ39" s="26" t="s">
        <v>5</v>
      </c>
    </row>
    <row r="40" spans="1:43" outlineLevel="1" x14ac:dyDescent="0.3">
      <c r="B40" s="2" t="s">
        <v>57</v>
      </c>
      <c r="E40" s="15"/>
      <c r="G40" s="28"/>
      <c r="H40" s="64">
        <v>100000</v>
      </c>
      <c r="I40" s="28"/>
      <c r="J40" s="28"/>
      <c r="K40" s="15">
        <f>SUM(G40:J40)</f>
        <v>100000</v>
      </c>
      <c r="M40" s="16"/>
      <c r="N40" s="2" t="s">
        <v>15</v>
      </c>
      <c r="O40" s="15">
        <v>77</v>
      </c>
      <c r="Q40" s="41">
        <f>O40*P40</f>
        <v>0</v>
      </c>
      <c r="R40" s="41"/>
      <c r="T40" s="3" t="s">
        <v>15</v>
      </c>
      <c r="U40" s="41">
        <v>77</v>
      </c>
      <c r="W40" s="41">
        <f>U40*V40</f>
        <v>0</v>
      </c>
      <c r="X40" s="41"/>
      <c r="Z40" s="3" t="s">
        <v>15</v>
      </c>
      <c r="AA40" s="41">
        <v>77</v>
      </c>
      <c r="AC40" s="41">
        <f>AA40*AB40</f>
        <v>0</v>
      </c>
      <c r="AD40" s="41"/>
      <c r="AF40" s="3" t="s">
        <v>15</v>
      </c>
      <c r="AG40" s="41">
        <v>77</v>
      </c>
      <c r="AI40" s="41">
        <f>AG40*AH40</f>
        <v>0</v>
      </c>
      <c r="AJ40" s="41"/>
      <c r="AL40" s="3" t="s">
        <v>15</v>
      </c>
      <c r="AM40" s="41">
        <v>77</v>
      </c>
      <c r="AO40" s="15">
        <f>AM40*AN40</f>
        <v>0</v>
      </c>
      <c r="AP40" s="15"/>
    </row>
    <row r="41" spans="1:43" outlineLevel="1" x14ac:dyDescent="0.3">
      <c r="B41" s="2" t="s">
        <v>197</v>
      </c>
      <c r="E41" s="15"/>
      <c r="G41" s="28"/>
      <c r="H41" s="28"/>
      <c r="I41" s="28">
        <v>5000</v>
      </c>
      <c r="J41" s="28"/>
      <c r="K41" s="15">
        <f t="shared" ref="K41:K63" si="12">SUM(G41:J41)</f>
        <v>5000</v>
      </c>
      <c r="M41" s="16"/>
      <c r="N41" s="2" t="s">
        <v>16</v>
      </c>
      <c r="O41" s="15">
        <v>60</v>
      </c>
      <c r="Q41" s="41">
        <f>O41*P41</f>
        <v>0</v>
      </c>
      <c r="R41" s="41"/>
      <c r="T41" s="3" t="s">
        <v>16</v>
      </c>
      <c r="U41" s="41">
        <v>60</v>
      </c>
      <c r="W41" s="41">
        <f t="shared" ref="W41:W53" si="13">U41*V41</f>
        <v>0</v>
      </c>
      <c r="X41" s="41"/>
      <c r="Z41" s="3" t="s">
        <v>16</v>
      </c>
      <c r="AA41" s="41">
        <v>60</v>
      </c>
      <c r="AC41" s="41">
        <f t="shared" ref="AC41:AC53" si="14">AA41*AB41</f>
        <v>0</v>
      </c>
      <c r="AD41" s="41"/>
      <c r="AF41" s="3" t="s">
        <v>16</v>
      </c>
      <c r="AG41" s="41">
        <v>60</v>
      </c>
      <c r="AI41" s="41">
        <f t="shared" ref="AI41:AI53" si="15">AG41*AH41</f>
        <v>0</v>
      </c>
      <c r="AJ41" s="41"/>
      <c r="AL41" s="3" t="s">
        <v>16</v>
      </c>
      <c r="AM41" s="41">
        <v>60</v>
      </c>
      <c r="AO41" s="15">
        <f t="shared" ref="AO41:AO53" si="16">AM41*AN41</f>
        <v>0</v>
      </c>
      <c r="AP41" s="15"/>
    </row>
    <row r="42" spans="1:43" outlineLevel="1" x14ac:dyDescent="0.3">
      <c r="E42" s="15"/>
      <c r="G42" s="28"/>
      <c r="H42" s="28"/>
      <c r="I42" s="28"/>
      <c r="J42" s="28"/>
      <c r="K42" s="15">
        <f t="shared" si="12"/>
        <v>0</v>
      </c>
      <c r="M42" s="16"/>
      <c r="N42" s="2" t="s">
        <v>17</v>
      </c>
      <c r="O42" s="15">
        <v>48</v>
      </c>
      <c r="Q42" s="41">
        <f t="shared" ref="Q42:Q53" si="17">O42*P42</f>
        <v>0</v>
      </c>
      <c r="R42" s="41"/>
      <c r="T42" s="3" t="s">
        <v>17</v>
      </c>
      <c r="U42" s="41">
        <v>48</v>
      </c>
      <c r="W42" s="41">
        <f t="shared" si="13"/>
        <v>0</v>
      </c>
      <c r="X42" s="41"/>
      <c r="Z42" s="3" t="s">
        <v>17</v>
      </c>
      <c r="AA42" s="41">
        <v>48</v>
      </c>
      <c r="AC42" s="41">
        <f t="shared" si="14"/>
        <v>0</v>
      </c>
      <c r="AD42" s="41"/>
      <c r="AF42" s="3" t="s">
        <v>17</v>
      </c>
      <c r="AG42" s="41">
        <v>48</v>
      </c>
      <c r="AI42" s="41">
        <f t="shared" si="15"/>
        <v>0</v>
      </c>
      <c r="AJ42" s="41"/>
      <c r="AL42" s="3" t="s">
        <v>17</v>
      </c>
      <c r="AM42" s="41">
        <v>48</v>
      </c>
      <c r="AO42" s="15">
        <f t="shared" si="16"/>
        <v>0</v>
      </c>
      <c r="AP42" s="15"/>
    </row>
    <row r="43" spans="1:43" outlineLevel="1" x14ac:dyDescent="0.3">
      <c r="E43" s="15"/>
      <c r="F43" s="17"/>
      <c r="G43" s="28"/>
      <c r="H43" s="28"/>
      <c r="I43" s="28"/>
      <c r="J43" s="28"/>
      <c r="K43" s="15">
        <f>SUM(G43:J43)</f>
        <v>0</v>
      </c>
      <c r="M43" s="16"/>
      <c r="N43" s="2" t="s">
        <v>18</v>
      </c>
      <c r="O43" s="15">
        <v>77</v>
      </c>
      <c r="Q43" s="41">
        <f t="shared" si="17"/>
        <v>0</v>
      </c>
      <c r="R43" s="41"/>
      <c r="T43" s="3" t="s">
        <v>18</v>
      </c>
      <c r="U43" s="41">
        <v>77</v>
      </c>
      <c r="W43" s="41">
        <f t="shared" si="13"/>
        <v>0</v>
      </c>
      <c r="X43" s="41"/>
      <c r="Z43" s="3" t="s">
        <v>18</v>
      </c>
      <c r="AA43" s="41">
        <v>77</v>
      </c>
      <c r="AC43" s="41">
        <f t="shared" si="14"/>
        <v>0</v>
      </c>
      <c r="AD43" s="41"/>
      <c r="AF43" s="3" t="s">
        <v>18</v>
      </c>
      <c r="AG43" s="41">
        <v>77</v>
      </c>
      <c r="AI43" s="41">
        <f t="shared" si="15"/>
        <v>0</v>
      </c>
      <c r="AJ43" s="41"/>
      <c r="AL43" s="3" t="s">
        <v>18</v>
      </c>
      <c r="AM43" s="41">
        <v>77</v>
      </c>
      <c r="AO43" s="15">
        <f t="shared" si="16"/>
        <v>0</v>
      </c>
      <c r="AP43" s="15"/>
    </row>
    <row r="44" spans="1:43" outlineLevel="1" x14ac:dyDescent="0.3">
      <c r="E44" s="15"/>
      <c r="F44" s="17"/>
      <c r="G44" s="28"/>
      <c r="H44" s="28"/>
      <c r="I44" s="28"/>
      <c r="J44" s="28"/>
      <c r="K44" s="15">
        <f t="shared" si="12"/>
        <v>0</v>
      </c>
      <c r="L44" s="15"/>
      <c r="M44" s="18"/>
      <c r="N44" s="2" t="s">
        <v>19</v>
      </c>
      <c r="O44" s="15">
        <v>60</v>
      </c>
      <c r="Q44" s="41">
        <f t="shared" si="17"/>
        <v>0</v>
      </c>
      <c r="R44" s="41"/>
      <c r="T44" s="3" t="s">
        <v>19</v>
      </c>
      <c r="U44" s="41">
        <v>60</v>
      </c>
      <c r="W44" s="41">
        <f t="shared" si="13"/>
        <v>0</v>
      </c>
      <c r="X44" s="41"/>
      <c r="Z44" s="3" t="s">
        <v>19</v>
      </c>
      <c r="AA44" s="41">
        <v>60</v>
      </c>
      <c r="AC44" s="41">
        <f t="shared" si="14"/>
        <v>0</v>
      </c>
      <c r="AD44" s="41"/>
      <c r="AF44" s="3" t="s">
        <v>19</v>
      </c>
      <c r="AG44" s="41">
        <v>60</v>
      </c>
      <c r="AI44" s="41">
        <f t="shared" si="15"/>
        <v>0</v>
      </c>
      <c r="AJ44" s="41"/>
      <c r="AL44" s="3" t="s">
        <v>19</v>
      </c>
      <c r="AM44" s="41">
        <v>60</v>
      </c>
      <c r="AO44" s="15">
        <f t="shared" si="16"/>
        <v>0</v>
      </c>
      <c r="AP44" s="15"/>
    </row>
    <row r="45" spans="1:43" outlineLevel="1" x14ac:dyDescent="0.3">
      <c r="E45" s="15"/>
      <c r="F45" s="17"/>
      <c r="G45" s="28"/>
      <c r="H45" s="28"/>
      <c r="I45" s="28"/>
      <c r="J45" s="28"/>
      <c r="K45" s="15">
        <f t="shared" si="12"/>
        <v>0</v>
      </c>
      <c r="M45" s="16"/>
      <c r="N45" s="2" t="s">
        <v>20</v>
      </c>
      <c r="O45" s="15">
        <v>48</v>
      </c>
      <c r="Q45" s="41">
        <f t="shared" si="17"/>
        <v>0</v>
      </c>
      <c r="R45" s="41"/>
      <c r="T45" s="3" t="s">
        <v>20</v>
      </c>
      <c r="U45" s="41">
        <v>48</v>
      </c>
      <c r="W45" s="41">
        <f t="shared" si="13"/>
        <v>0</v>
      </c>
      <c r="X45" s="41"/>
      <c r="Z45" s="3" t="s">
        <v>20</v>
      </c>
      <c r="AA45" s="41">
        <v>48</v>
      </c>
      <c r="AC45" s="41">
        <f t="shared" si="14"/>
        <v>0</v>
      </c>
      <c r="AD45" s="41"/>
      <c r="AF45" s="3" t="s">
        <v>20</v>
      </c>
      <c r="AG45" s="41">
        <v>48</v>
      </c>
      <c r="AI45" s="41">
        <f t="shared" si="15"/>
        <v>0</v>
      </c>
      <c r="AJ45" s="41"/>
      <c r="AL45" s="3" t="s">
        <v>20</v>
      </c>
      <c r="AM45" s="41">
        <v>48</v>
      </c>
      <c r="AO45" s="15">
        <f t="shared" si="16"/>
        <v>0</v>
      </c>
      <c r="AP45" s="15"/>
    </row>
    <row r="46" spans="1:43" outlineLevel="1" x14ac:dyDescent="0.3">
      <c r="F46" s="17"/>
      <c r="G46" s="28"/>
      <c r="H46" s="28"/>
      <c r="I46" s="28"/>
      <c r="J46" s="28"/>
      <c r="K46" s="15">
        <f t="shared" si="12"/>
        <v>0</v>
      </c>
      <c r="M46" s="16"/>
      <c r="N46" s="2" t="s">
        <v>21</v>
      </c>
      <c r="O46" s="15">
        <v>60</v>
      </c>
      <c r="Q46" s="41">
        <f t="shared" si="17"/>
        <v>0</v>
      </c>
      <c r="R46" s="41"/>
      <c r="T46" s="3" t="s">
        <v>21</v>
      </c>
      <c r="U46" s="41">
        <v>60</v>
      </c>
      <c r="W46" s="41">
        <f t="shared" si="13"/>
        <v>0</v>
      </c>
      <c r="X46" s="41"/>
      <c r="Z46" s="3" t="s">
        <v>21</v>
      </c>
      <c r="AA46" s="41">
        <v>60</v>
      </c>
      <c r="AC46" s="41">
        <f t="shared" si="14"/>
        <v>0</v>
      </c>
      <c r="AD46" s="41"/>
      <c r="AF46" s="3" t="s">
        <v>21</v>
      </c>
      <c r="AG46" s="41">
        <v>60</v>
      </c>
      <c r="AI46" s="41">
        <f t="shared" si="15"/>
        <v>0</v>
      </c>
      <c r="AJ46" s="41"/>
      <c r="AL46" s="3" t="s">
        <v>21</v>
      </c>
      <c r="AM46" s="41">
        <v>60</v>
      </c>
      <c r="AO46" s="15">
        <f t="shared" si="16"/>
        <v>0</v>
      </c>
      <c r="AP46" s="15"/>
    </row>
    <row r="47" spans="1:43" outlineLevel="1" x14ac:dyDescent="0.3">
      <c r="F47" s="17"/>
      <c r="G47" s="28"/>
      <c r="H47" s="28"/>
      <c r="I47" s="28"/>
      <c r="J47" s="28"/>
      <c r="K47" s="15">
        <f t="shared" si="12"/>
        <v>0</v>
      </c>
      <c r="M47" s="16"/>
      <c r="N47" s="2" t="s">
        <v>22</v>
      </c>
      <c r="O47" s="15">
        <v>48</v>
      </c>
      <c r="Q47" s="41">
        <f t="shared" si="17"/>
        <v>0</v>
      </c>
      <c r="R47" s="41"/>
      <c r="T47" s="3" t="s">
        <v>22</v>
      </c>
      <c r="U47" s="41">
        <v>48</v>
      </c>
      <c r="W47" s="41">
        <f t="shared" si="13"/>
        <v>0</v>
      </c>
      <c r="X47" s="41"/>
      <c r="Z47" s="3" t="s">
        <v>22</v>
      </c>
      <c r="AA47" s="41">
        <v>48</v>
      </c>
      <c r="AC47" s="41">
        <f t="shared" si="14"/>
        <v>0</v>
      </c>
      <c r="AD47" s="41"/>
      <c r="AF47" s="3" t="s">
        <v>22</v>
      </c>
      <c r="AG47" s="41">
        <v>48</v>
      </c>
      <c r="AH47" s="3">
        <v>168</v>
      </c>
      <c r="AI47" s="41">
        <f t="shared" si="15"/>
        <v>8064</v>
      </c>
      <c r="AJ47" s="41"/>
      <c r="AL47" s="3" t="s">
        <v>22</v>
      </c>
      <c r="AM47" s="41">
        <v>48</v>
      </c>
      <c r="AN47" s="3">
        <v>42</v>
      </c>
      <c r="AO47" s="15">
        <f t="shared" si="16"/>
        <v>2016</v>
      </c>
      <c r="AP47" s="15"/>
    </row>
    <row r="48" spans="1:43" outlineLevel="1" x14ac:dyDescent="0.3">
      <c r="G48" s="28"/>
      <c r="H48" s="28"/>
      <c r="I48" s="28"/>
      <c r="J48" s="28"/>
      <c r="K48" s="15">
        <f t="shared" si="12"/>
        <v>0</v>
      </c>
      <c r="M48" s="16"/>
      <c r="N48" s="2" t="s">
        <v>23</v>
      </c>
      <c r="O48" s="15">
        <v>40</v>
      </c>
      <c r="Q48" s="41">
        <f t="shared" si="17"/>
        <v>0</v>
      </c>
      <c r="R48" s="41"/>
      <c r="T48" s="3" t="s">
        <v>23</v>
      </c>
      <c r="U48" s="41">
        <v>40</v>
      </c>
      <c r="W48" s="41">
        <f t="shared" si="13"/>
        <v>0</v>
      </c>
      <c r="X48" s="41"/>
      <c r="Z48" s="3" t="s">
        <v>23</v>
      </c>
      <c r="AA48" s="41">
        <v>40</v>
      </c>
      <c r="AC48" s="41">
        <f t="shared" si="14"/>
        <v>0</v>
      </c>
      <c r="AD48" s="41"/>
      <c r="AF48" s="3" t="s">
        <v>23</v>
      </c>
      <c r="AG48" s="41">
        <v>40</v>
      </c>
      <c r="AI48" s="41">
        <f t="shared" si="15"/>
        <v>0</v>
      </c>
      <c r="AJ48" s="41"/>
      <c r="AL48" s="3" t="s">
        <v>23</v>
      </c>
      <c r="AM48" s="41">
        <v>40</v>
      </c>
      <c r="AO48" s="15">
        <f t="shared" si="16"/>
        <v>0</v>
      </c>
      <c r="AP48" s="15"/>
    </row>
    <row r="49" spans="4:42" outlineLevel="1" x14ac:dyDescent="0.3">
      <c r="G49" s="28"/>
      <c r="H49" s="28"/>
      <c r="I49" s="28"/>
      <c r="J49" s="28"/>
      <c r="K49" s="15">
        <f t="shared" si="12"/>
        <v>0</v>
      </c>
      <c r="M49" s="16"/>
      <c r="N49" s="2" t="s">
        <v>24</v>
      </c>
      <c r="O49" s="15">
        <v>48</v>
      </c>
      <c r="Q49" s="41">
        <f t="shared" si="17"/>
        <v>0</v>
      </c>
      <c r="R49" s="41"/>
      <c r="T49" s="3" t="s">
        <v>24</v>
      </c>
      <c r="U49" s="41">
        <v>48</v>
      </c>
      <c r="W49" s="41">
        <f t="shared" si="13"/>
        <v>0</v>
      </c>
      <c r="X49" s="41"/>
      <c r="Z49" s="3" t="s">
        <v>24</v>
      </c>
      <c r="AA49" s="41">
        <v>48</v>
      </c>
      <c r="AC49" s="41">
        <f t="shared" si="14"/>
        <v>0</v>
      </c>
      <c r="AD49" s="41"/>
      <c r="AF49" s="3" t="s">
        <v>24</v>
      </c>
      <c r="AG49" s="41">
        <v>48</v>
      </c>
      <c r="AI49" s="41">
        <f t="shared" si="15"/>
        <v>0</v>
      </c>
      <c r="AJ49" s="41"/>
      <c r="AL49" s="3" t="s">
        <v>24</v>
      </c>
      <c r="AM49" s="41">
        <v>48</v>
      </c>
      <c r="AN49" s="3">
        <v>42</v>
      </c>
      <c r="AO49" s="15">
        <f t="shared" si="16"/>
        <v>2016</v>
      </c>
      <c r="AP49" s="15"/>
    </row>
    <row r="50" spans="4:42" outlineLevel="1" x14ac:dyDescent="0.3">
      <c r="G50" s="28"/>
      <c r="H50" s="28"/>
      <c r="I50" s="28"/>
      <c r="J50" s="28"/>
      <c r="K50" s="15">
        <f t="shared" si="12"/>
        <v>0</v>
      </c>
      <c r="M50" s="16"/>
      <c r="N50" s="2" t="s">
        <v>25</v>
      </c>
      <c r="O50" s="15">
        <v>68</v>
      </c>
      <c r="Q50" s="41">
        <f t="shared" si="17"/>
        <v>0</v>
      </c>
      <c r="R50" s="41"/>
      <c r="T50" s="3" t="s">
        <v>25</v>
      </c>
      <c r="U50" s="41">
        <v>68</v>
      </c>
      <c r="W50" s="41">
        <f t="shared" si="13"/>
        <v>0</v>
      </c>
      <c r="X50" s="41"/>
      <c r="Z50" s="3" t="s">
        <v>25</v>
      </c>
      <c r="AA50" s="41">
        <v>68</v>
      </c>
      <c r="AC50" s="41">
        <f t="shared" si="14"/>
        <v>0</v>
      </c>
      <c r="AD50" s="41"/>
      <c r="AF50" s="3" t="s">
        <v>25</v>
      </c>
      <c r="AG50" s="41">
        <v>68</v>
      </c>
      <c r="AI50" s="41">
        <f t="shared" si="15"/>
        <v>0</v>
      </c>
      <c r="AJ50" s="41"/>
      <c r="AL50" s="3" t="s">
        <v>25</v>
      </c>
      <c r="AM50" s="41">
        <v>68</v>
      </c>
      <c r="AO50" s="15">
        <f t="shared" si="16"/>
        <v>0</v>
      </c>
      <c r="AP50" s="15"/>
    </row>
    <row r="51" spans="4:42" outlineLevel="1" x14ac:dyDescent="0.3">
      <c r="G51" s="28"/>
      <c r="H51" s="28"/>
      <c r="I51" s="28"/>
      <c r="J51" s="28"/>
      <c r="K51" s="15">
        <f t="shared" si="12"/>
        <v>0</v>
      </c>
      <c r="M51" s="16"/>
      <c r="N51" s="2" t="s">
        <v>26</v>
      </c>
      <c r="O51" s="15">
        <v>95</v>
      </c>
      <c r="Q51" s="41">
        <f t="shared" si="17"/>
        <v>0</v>
      </c>
      <c r="R51" s="41"/>
      <c r="T51" s="3" t="s">
        <v>26</v>
      </c>
      <c r="U51" s="41">
        <v>95</v>
      </c>
      <c r="W51" s="41">
        <f t="shared" si="13"/>
        <v>0</v>
      </c>
      <c r="X51" s="41"/>
      <c r="Z51" s="3" t="s">
        <v>26</v>
      </c>
      <c r="AA51" s="41">
        <v>95</v>
      </c>
      <c r="AB51" s="3">
        <v>42</v>
      </c>
      <c r="AC51" s="41">
        <f t="shared" si="14"/>
        <v>3990</v>
      </c>
      <c r="AD51" s="41"/>
      <c r="AF51" s="3" t="s">
        <v>26</v>
      </c>
      <c r="AG51" s="41">
        <v>95</v>
      </c>
      <c r="AH51" s="3">
        <v>168</v>
      </c>
      <c r="AI51" s="41">
        <f t="shared" si="15"/>
        <v>15960</v>
      </c>
      <c r="AJ51" s="41"/>
      <c r="AL51" s="3" t="s">
        <v>26</v>
      </c>
      <c r="AM51" s="41">
        <v>95</v>
      </c>
      <c r="AO51" s="15">
        <f t="shared" si="16"/>
        <v>0</v>
      </c>
      <c r="AP51" s="15"/>
    </row>
    <row r="52" spans="4:42" outlineLevel="1" x14ac:dyDescent="0.3">
      <c r="G52" s="28"/>
      <c r="H52" s="28"/>
      <c r="I52" s="28"/>
      <c r="J52" s="28"/>
      <c r="K52" s="15">
        <f t="shared" si="12"/>
        <v>0</v>
      </c>
      <c r="M52" s="16"/>
      <c r="N52" s="2" t="s">
        <v>27</v>
      </c>
      <c r="O52" s="15">
        <v>40</v>
      </c>
      <c r="Q52" s="41">
        <f t="shared" si="17"/>
        <v>0</v>
      </c>
      <c r="R52" s="41"/>
      <c r="T52" s="3" t="s">
        <v>27</v>
      </c>
      <c r="U52" s="41">
        <v>40</v>
      </c>
      <c r="W52" s="41">
        <f t="shared" si="13"/>
        <v>0</v>
      </c>
      <c r="X52" s="41"/>
      <c r="Z52" s="3" t="s">
        <v>27</v>
      </c>
      <c r="AA52" s="41">
        <v>40</v>
      </c>
      <c r="AC52" s="41">
        <f t="shared" si="14"/>
        <v>0</v>
      </c>
      <c r="AD52" s="41"/>
      <c r="AF52" s="3" t="s">
        <v>27</v>
      </c>
      <c r="AG52" s="41">
        <v>40</v>
      </c>
      <c r="AI52" s="41">
        <f t="shared" si="15"/>
        <v>0</v>
      </c>
      <c r="AJ52" s="41"/>
      <c r="AL52" s="3" t="s">
        <v>27</v>
      </c>
      <c r="AM52" s="41">
        <v>40</v>
      </c>
      <c r="AO52" s="15">
        <f t="shared" si="16"/>
        <v>0</v>
      </c>
      <c r="AP52" s="15"/>
    </row>
    <row r="53" spans="4:42" outlineLevel="1" x14ac:dyDescent="0.3">
      <c r="G53" s="28"/>
      <c r="H53" s="28"/>
      <c r="I53" s="28"/>
      <c r="J53" s="28"/>
      <c r="K53" s="15">
        <f t="shared" si="12"/>
        <v>0</v>
      </c>
      <c r="M53" s="16"/>
      <c r="N53" s="2" t="s">
        <v>155</v>
      </c>
      <c r="O53" s="15">
        <v>40</v>
      </c>
      <c r="Q53" s="41">
        <f t="shared" si="17"/>
        <v>0</v>
      </c>
      <c r="R53" s="41"/>
      <c r="T53" s="3" t="s">
        <v>155</v>
      </c>
      <c r="U53" s="41">
        <v>40</v>
      </c>
      <c r="W53" s="41">
        <f t="shared" si="13"/>
        <v>0</v>
      </c>
      <c r="X53" s="41"/>
      <c r="Z53" s="3" t="s">
        <v>155</v>
      </c>
      <c r="AA53" s="41">
        <v>40</v>
      </c>
      <c r="AC53" s="41">
        <f t="shared" si="14"/>
        <v>0</v>
      </c>
      <c r="AD53" s="41"/>
      <c r="AF53" s="3" t="s">
        <v>155</v>
      </c>
      <c r="AG53" s="41">
        <v>40</v>
      </c>
      <c r="AI53" s="41">
        <f t="shared" si="15"/>
        <v>0</v>
      </c>
      <c r="AJ53" s="41"/>
      <c r="AL53" s="3" t="s">
        <v>155</v>
      </c>
      <c r="AM53" s="41">
        <v>40</v>
      </c>
      <c r="AO53" s="15">
        <f t="shared" si="16"/>
        <v>0</v>
      </c>
      <c r="AP53" s="15"/>
    </row>
    <row r="54" spans="4:42" outlineLevel="1" x14ac:dyDescent="0.3">
      <c r="G54" s="28"/>
      <c r="H54" s="28"/>
      <c r="I54" s="28"/>
      <c r="J54" s="28"/>
      <c r="K54" s="15">
        <f t="shared" si="12"/>
        <v>0</v>
      </c>
      <c r="M54" s="16"/>
      <c r="N54" s="2" t="s">
        <v>192</v>
      </c>
      <c r="O54" s="15">
        <v>40</v>
      </c>
      <c r="Q54" s="41">
        <f>O54*P54</f>
        <v>0</v>
      </c>
      <c r="R54" s="41"/>
      <c r="T54" s="3" t="s">
        <v>28</v>
      </c>
      <c r="U54" s="41">
        <v>40</v>
      </c>
      <c r="V54" s="3">
        <v>84</v>
      </c>
      <c r="W54" s="41">
        <f>U54*V54</f>
        <v>3360</v>
      </c>
      <c r="X54" s="41"/>
      <c r="Z54" s="3" t="s">
        <v>28</v>
      </c>
      <c r="AA54" s="41">
        <v>40</v>
      </c>
      <c r="AC54" s="41">
        <f>AA54*AB54</f>
        <v>0</v>
      </c>
      <c r="AD54" s="41"/>
      <c r="AF54" s="3" t="s">
        <v>28</v>
      </c>
      <c r="AG54" s="41">
        <v>40</v>
      </c>
      <c r="AI54" s="41">
        <f>AG54*AH54</f>
        <v>0</v>
      </c>
      <c r="AJ54" s="41"/>
      <c r="AL54" s="3" t="s">
        <v>28</v>
      </c>
      <c r="AM54" s="41">
        <v>40</v>
      </c>
      <c r="AO54" s="15">
        <f>AM54*AN54</f>
        <v>0</v>
      </c>
      <c r="AP54" s="15"/>
    </row>
    <row r="55" spans="4:42" outlineLevel="1" x14ac:dyDescent="0.3">
      <c r="G55" s="28"/>
      <c r="H55" s="28"/>
      <c r="I55" s="28"/>
      <c r="J55" s="28"/>
      <c r="K55" s="15">
        <f t="shared" si="12"/>
        <v>0</v>
      </c>
      <c r="M55" s="16"/>
      <c r="N55" s="2" t="s">
        <v>127</v>
      </c>
      <c r="O55" s="15">
        <v>100.91743119266054</v>
      </c>
      <c r="Q55" s="41">
        <f t="shared" ref="Q55:Q60" si="18">O55*P55</f>
        <v>0</v>
      </c>
      <c r="R55" s="41"/>
      <c r="T55" s="3" t="s">
        <v>127</v>
      </c>
      <c r="U55" s="41">
        <v>100.91743119266054</v>
      </c>
      <c r="W55" s="41">
        <f t="shared" ref="W55:W60" si="19">U55*V55</f>
        <v>0</v>
      </c>
      <c r="X55" s="41"/>
      <c r="Z55" s="3" t="s">
        <v>127</v>
      </c>
      <c r="AA55" s="41">
        <v>100.91743119266054</v>
      </c>
      <c r="AC55" s="41">
        <f t="shared" ref="AC55:AC60" si="20">AA55*AB55</f>
        <v>0</v>
      </c>
      <c r="AD55" s="41"/>
      <c r="AF55" s="3" t="s">
        <v>127</v>
      </c>
      <c r="AG55" s="41">
        <v>100.91743119266054</v>
      </c>
      <c r="AI55" s="41">
        <f t="shared" ref="AI55:AI60" si="21">AG55*AH55</f>
        <v>0</v>
      </c>
      <c r="AJ55" s="41"/>
      <c r="AL55" s="3" t="s">
        <v>127</v>
      </c>
      <c r="AM55" s="41">
        <v>100.91743119266054</v>
      </c>
      <c r="AO55" s="15">
        <f t="shared" ref="AO55:AO60" si="22">AM55*AN55</f>
        <v>0</v>
      </c>
      <c r="AP55" s="15"/>
    </row>
    <row r="56" spans="4:42" outlineLevel="1" x14ac:dyDescent="0.3">
      <c r="G56" s="28"/>
      <c r="H56" s="28"/>
      <c r="I56" s="28"/>
      <c r="J56" s="28"/>
      <c r="K56" s="15">
        <f t="shared" si="12"/>
        <v>0</v>
      </c>
      <c r="M56" s="16"/>
      <c r="N56" s="2" t="s">
        <v>128</v>
      </c>
      <c r="O56" s="15">
        <v>103.63</v>
      </c>
      <c r="P56" s="3">
        <v>42</v>
      </c>
      <c r="Q56" s="41">
        <f t="shared" si="18"/>
        <v>4352.46</v>
      </c>
      <c r="R56" s="41"/>
      <c r="T56" s="3" t="s">
        <v>128</v>
      </c>
      <c r="U56" s="41">
        <v>103.63</v>
      </c>
      <c r="V56" s="3">
        <v>168</v>
      </c>
      <c r="W56" s="41">
        <f t="shared" si="19"/>
        <v>17409.84</v>
      </c>
      <c r="X56" s="41"/>
      <c r="Z56" s="3" t="s">
        <v>128</v>
      </c>
      <c r="AA56" s="41">
        <v>103.63</v>
      </c>
      <c r="AC56" s="41">
        <f t="shared" si="20"/>
        <v>0</v>
      </c>
      <c r="AD56" s="41"/>
      <c r="AF56" s="3" t="s">
        <v>128</v>
      </c>
      <c r="AG56" s="41">
        <v>103.63</v>
      </c>
      <c r="AI56" s="41">
        <f t="shared" si="21"/>
        <v>0</v>
      </c>
      <c r="AJ56" s="41"/>
      <c r="AL56" s="3" t="s">
        <v>128</v>
      </c>
      <c r="AM56" s="41">
        <v>103.63</v>
      </c>
      <c r="AN56" s="3">
        <v>42</v>
      </c>
      <c r="AO56" s="15">
        <f t="shared" si="22"/>
        <v>4352.46</v>
      </c>
      <c r="AP56" s="15"/>
    </row>
    <row r="57" spans="4:42" outlineLevel="1" x14ac:dyDescent="0.3">
      <c r="G57" s="28"/>
      <c r="H57" s="28"/>
      <c r="I57" s="28"/>
      <c r="J57" s="28"/>
      <c r="K57" s="15">
        <f t="shared" si="12"/>
        <v>0</v>
      </c>
      <c r="M57" s="16"/>
      <c r="N57" s="2" t="s">
        <v>157</v>
      </c>
      <c r="O57" s="15">
        <v>91.93</v>
      </c>
      <c r="P57" s="3">
        <v>42</v>
      </c>
      <c r="Q57" s="41">
        <f t="shared" si="18"/>
        <v>3861.0600000000004</v>
      </c>
      <c r="R57" s="41"/>
      <c r="T57" s="3" t="s">
        <v>157</v>
      </c>
      <c r="U57" s="41">
        <v>91.93</v>
      </c>
      <c r="V57" s="3">
        <v>168</v>
      </c>
      <c r="W57" s="41">
        <f t="shared" si="19"/>
        <v>15444.240000000002</v>
      </c>
      <c r="X57" s="41"/>
      <c r="Z57" s="3" t="s">
        <v>157</v>
      </c>
      <c r="AA57" s="41">
        <v>91.93</v>
      </c>
      <c r="AB57" s="3">
        <v>42</v>
      </c>
      <c r="AC57" s="41">
        <f t="shared" si="20"/>
        <v>3861.0600000000004</v>
      </c>
      <c r="AD57" s="41"/>
      <c r="AF57" s="3" t="s">
        <v>157</v>
      </c>
      <c r="AG57" s="41">
        <v>91.93</v>
      </c>
      <c r="AH57" s="3">
        <v>42</v>
      </c>
      <c r="AI57" s="41">
        <f t="shared" si="21"/>
        <v>3861.0600000000004</v>
      </c>
      <c r="AJ57" s="41"/>
      <c r="AL57" s="3" t="s">
        <v>157</v>
      </c>
      <c r="AM57" s="41">
        <v>91.93</v>
      </c>
      <c r="AN57" s="3">
        <v>42</v>
      </c>
      <c r="AO57" s="15">
        <f t="shared" si="22"/>
        <v>3861.0600000000004</v>
      </c>
      <c r="AP57" s="15"/>
    </row>
    <row r="58" spans="4:42" outlineLevel="1" x14ac:dyDescent="0.3">
      <c r="G58" s="28"/>
      <c r="H58" s="28"/>
      <c r="I58" s="28"/>
      <c r="J58" s="28"/>
      <c r="K58" s="15">
        <f t="shared" si="12"/>
        <v>0</v>
      </c>
      <c r="M58" s="16"/>
      <c r="N58" s="2" t="s">
        <v>129</v>
      </c>
      <c r="O58" s="15">
        <v>86.78</v>
      </c>
      <c r="Q58" s="41">
        <f t="shared" si="18"/>
        <v>0</v>
      </c>
      <c r="R58" s="41"/>
      <c r="T58" s="3" t="s">
        <v>129</v>
      </c>
      <c r="U58" s="41">
        <v>86.78</v>
      </c>
      <c r="V58" s="3">
        <v>84</v>
      </c>
      <c r="W58" s="41">
        <f t="shared" si="19"/>
        <v>7289.52</v>
      </c>
      <c r="X58" s="41"/>
      <c r="Z58" s="3" t="s">
        <v>129</v>
      </c>
      <c r="AA58" s="41">
        <v>86.78</v>
      </c>
      <c r="AB58" s="3">
        <v>42</v>
      </c>
      <c r="AC58" s="41">
        <f t="shared" si="20"/>
        <v>3644.76</v>
      </c>
      <c r="AD58" s="41"/>
      <c r="AF58" s="3" t="s">
        <v>129</v>
      </c>
      <c r="AG58" s="41">
        <v>86.78</v>
      </c>
      <c r="AI58" s="41">
        <f t="shared" si="21"/>
        <v>0</v>
      </c>
      <c r="AJ58" s="41"/>
      <c r="AL58" s="3" t="s">
        <v>129</v>
      </c>
      <c r="AM58" s="41">
        <v>86.78</v>
      </c>
      <c r="AO58" s="15">
        <f t="shared" si="22"/>
        <v>0</v>
      </c>
      <c r="AP58" s="15"/>
    </row>
    <row r="59" spans="4:42" outlineLevel="1" x14ac:dyDescent="0.3">
      <c r="G59" s="28"/>
      <c r="H59" s="28"/>
      <c r="I59" s="28"/>
      <c r="J59" s="28"/>
      <c r="K59" s="15">
        <f t="shared" si="12"/>
        <v>0</v>
      </c>
      <c r="M59" s="16"/>
      <c r="N59" s="2" t="s">
        <v>156</v>
      </c>
      <c r="O59" s="15">
        <v>76.69</v>
      </c>
      <c r="Q59" s="41">
        <f t="shared" si="18"/>
        <v>0</v>
      </c>
      <c r="R59" s="41"/>
      <c r="T59" s="3" t="s">
        <v>156</v>
      </c>
      <c r="U59" s="41">
        <v>76.69</v>
      </c>
      <c r="W59" s="41">
        <f t="shared" si="19"/>
        <v>0</v>
      </c>
      <c r="X59" s="41"/>
      <c r="Z59" s="3" t="s">
        <v>156</v>
      </c>
      <c r="AA59" s="41">
        <v>76.69</v>
      </c>
      <c r="AC59" s="41">
        <f t="shared" si="20"/>
        <v>0</v>
      </c>
      <c r="AD59" s="41"/>
      <c r="AF59" s="3" t="s">
        <v>156</v>
      </c>
      <c r="AG59" s="41">
        <v>76.69</v>
      </c>
      <c r="AI59" s="41">
        <f t="shared" si="21"/>
        <v>0</v>
      </c>
      <c r="AJ59" s="41"/>
      <c r="AL59" s="3" t="s">
        <v>156</v>
      </c>
      <c r="AM59" s="41">
        <v>76.69</v>
      </c>
      <c r="AO59" s="15">
        <f t="shared" si="22"/>
        <v>0</v>
      </c>
      <c r="AP59" s="15"/>
    </row>
    <row r="60" spans="4:42" outlineLevel="1" x14ac:dyDescent="0.3">
      <c r="G60" s="28"/>
      <c r="H60" s="28"/>
      <c r="I60" s="28"/>
      <c r="J60" s="28"/>
      <c r="K60" s="15">
        <f t="shared" si="12"/>
        <v>0</v>
      </c>
      <c r="M60" s="16"/>
      <c r="N60" s="2" t="s">
        <v>131</v>
      </c>
      <c r="O60" s="15">
        <v>76.69</v>
      </c>
      <c r="Q60" s="41">
        <f t="shared" si="18"/>
        <v>0</v>
      </c>
      <c r="R60" s="41"/>
      <c r="T60" s="3" t="s">
        <v>131</v>
      </c>
      <c r="U60" s="41">
        <v>76.69</v>
      </c>
      <c r="W60" s="41">
        <f t="shared" si="19"/>
        <v>0</v>
      </c>
      <c r="X60" s="41"/>
      <c r="Z60" s="3" t="s">
        <v>131</v>
      </c>
      <c r="AA60" s="41">
        <v>76.69</v>
      </c>
      <c r="AC60" s="41">
        <f t="shared" si="20"/>
        <v>0</v>
      </c>
      <c r="AD60" s="41"/>
      <c r="AF60" s="3" t="s">
        <v>131</v>
      </c>
      <c r="AG60" s="41">
        <v>76.69</v>
      </c>
      <c r="AI60" s="41">
        <f t="shared" si="21"/>
        <v>0</v>
      </c>
      <c r="AJ60" s="41"/>
      <c r="AL60" s="3" t="s">
        <v>131</v>
      </c>
      <c r="AM60" s="41">
        <v>76.69</v>
      </c>
      <c r="AO60" s="15">
        <f t="shared" si="22"/>
        <v>0</v>
      </c>
      <c r="AP60" s="15"/>
    </row>
    <row r="61" spans="4:42" outlineLevel="1" x14ac:dyDescent="0.3">
      <c r="G61" s="28"/>
      <c r="H61" s="28"/>
      <c r="I61" s="28"/>
      <c r="J61" s="28"/>
      <c r="K61" s="15">
        <f t="shared" si="12"/>
        <v>0</v>
      </c>
      <c r="M61" s="16"/>
      <c r="O61" s="15"/>
      <c r="Q61" s="41"/>
      <c r="R61" s="41"/>
      <c r="U61" s="41"/>
      <c r="W61" s="41"/>
      <c r="X61" s="41"/>
      <c r="AA61" s="41"/>
      <c r="AC61" s="41"/>
      <c r="AD61" s="41"/>
      <c r="AG61" s="41"/>
      <c r="AI61" s="41"/>
      <c r="AJ61" s="41"/>
      <c r="AM61" s="41"/>
      <c r="AO61" s="15"/>
      <c r="AP61" s="15"/>
    </row>
    <row r="62" spans="4:42" outlineLevel="1" x14ac:dyDescent="0.3">
      <c r="G62" s="28"/>
      <c r="H62" s="28"/>
      <c r="I62" s="28"/>
      <c r="J62" s="28"/>
      <c r="K62" s="15">
        <f t="shared" si="12"/>
        <v>0</v>
      </c>
      <c r="M62" s="16"/>
      <c r="N62" s="1" t="s">
        <v>38</v>
      </c>
      <c r="O62" s="15"/>
      <c r="Q62" s="41"/>
      <c r="R62" s="41"/>
      <c r="T62" s="38" t="s">
        <v>38</v>
      </c>
      <c r="U62" s="41">
        <f>G65</f>
        <v>0</v>
      </c>
      <c r="W62" s="41"/>
      <c r="X62" s="41"/>
      <c r="Z62" s="38" t="s">
        <v>38</v>
      </c>
      <c r="AA62" s="41">
        <f>H65</f>
        <v>100000</v>
      </c>
      <c r="AC62" s="41"/>
      <c r="AD62" s="41"/>
      <c r="AF62" s="38" t="s">
        <v>38</v>
      </c>
      <c r="AG62" s="41">
        <f>I65</f>
        <v>5000</v>
      </c>
      <c r="AI62" s="41"/>
      <c r="AJ62" s="41"/>
      <c r="AL62" s="38" t="s">
        <v>38</v>
      </c>
      <c r="AM62" s="41">
        <f>J65</f>
        <v>0</v>
      </c>
      <c r="AO62" s="15"/>
      <c r="AP62" s="15"/>
    </row>
    <row r="63" spans="4:42" outlineLevel="1" x14ac:dyDescent="0.3">
      <c r="E63" s="15"/>
      <c r="G63" s="28"/>
      <c r="H63" s="28"/>
      <c r="I63" s="28"/>
      <c r="J63" s="28"/>
      <c r="K63" s="15">
        <f t="shared" si="12"/>
        <v>0</v>
      </c>
      <c r="L63" s="15"/>
      <c r="M63" s="18"/>
      <c r="Q63" s="41"/>
      <c r="R63" s="41"/>
      <c r="W63" s="41"/>
      <c r="X63" s="41"/>
      <c r="AC63" s="41"/>
      <c r="AD63" s="41"/>
      <c r="AF63" s="38"/>
      <c r="AL63" s="38"/>
    </row>
    <row r="64" spans="4:42" outlineLevel="1" x14ac:dyDescent="0.3">
      <c r="D64" s="26" t="s">
        <v>30</v>
      </c>
      <c r="E64" s="26" t="s">
        <v>31</v>
      </c>
      <c r="F64" s="26" t="s">
        <v>32</v>
      </c>
      <c r="G64" s="27" t="s">
        <v>124</v>
      </c>
      <c r="H64" s="27" t="s">
        <v>121</v>
      </c>
      <c r="I64" s="27" t="s">
        <v>122</v>
      </c>
      <c r="J64" s="27" t="s">
        <v>123</v>
      </c>
      <c r="K64" s="26" t="s">
        <v>33</v>
      </c>
      <c r="L64" s="26" t="s">
        <v>14</v>
      </c>
      <c r="M64" s="12"/>
    </row>
    <row r="65" spans="1:43" x14ac:dyDescent="0.3">
      <c r="A65" s="25" t="str">
        <f>A36</f>
        <v>13.6.9.1.4.3.1</v>
      </c>
      <c r="B65" s="25" t="str">
        <f>B36</f>
        <v>Virtual Source</v>
      </c>
      <c r="C65" s="34">
        <f>SUM(E65,K65)</f>
        <v>208343.52000000002</v>
      </c>
      <c r="D65" s="23">
        <f>SUM(P40:P60)+SUM(V40:V60)+SUM(AB40:AB60)+SUM(AH40:AH60)+SUM(AN40:AN60)</f>
        <v>1260</v>
      </c>
      <c r="E65" s="24">
        <f>SUM(Q38+W38+AC38+AI38+AO38)</f>
        <v>103343.52000000002</v>
      </c>
      <c r="F65" s="23">
        <f>SUM(S40+Y40+AE40+AK40+AQ40)</f>
        <v>0</v>
      </c>
      <c r="G65" s="29">
        <f>SUM(G40:G63)</f>
        <v>0</v>
      </c>
      <c r="H65" s="29">
        <f t="shared" ref="H65:J65" si="23">SUM(H40:H63)</f>
        <v>100000</v>
      </c>
      <c r="I65" s="29">
        <f t="shared" si="23"/>
        <v>5000</v>
      </c>
      <c r="J65" s="29">
        <f t="shared" si="23"/>
        <v>0</v>
      </c>
      <c r="K65" s="24">
        <f>SUM(K40:K63)</f>
        <v>105000</v>
      </c>
      <c r="L65" s="19"/>
      <c r="M65" s="8"/>
      <c r="N65" s="10"/>
      <c r="O65" s="10"/>
      <c r="P65" s="20"/>
      <c r="Q65" s="42"/>
      <c r="R65" s="42"/>
      <c r="S65" s="20"/>
      <c r="T65" s="20"/>
      <c r="U65" s="20"/>
      <c r="V65" s="20"/>
      <c r="W65" s="42"/>
      <c r="X65" s="42"/>
      <c r="Y65" s="20"/>
      <c r="Z65" s="20"/>
      <c r="AA65" s="20"/>
      <c r="AB65" s="20"/>
      <c r="AC65" s="42"/>
      <c r="AD65" s="42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10"/>
      <c r="AP65" s="10"/>
      <c r="AQ65" s="10"/>
    </row>
    <row r="66" spans="1:43" s="10" customFormat="1" x14ac:dyDescent="0.3">
      <c r="A66" s="6"/>
      <c r="B66" s="6"/>
      <c r="C66" s="6"/>
      <c r="D66" s="7"/>
      <c r="E66" s="8"/>
      <c r="F66" s="7"/>
      <c r="G66" s="30"/>
      <c r="H66" s="30"/>
      <c r="I66" s="30"/>
      <c r="J66" s="30"/>
      <c r="K66" s="8"/>
      <c r="L66" s="8"/>
      <c r="M66" s="8"/>
      <c r="N66" s="7"/>
      <c r="O66" s="7"/>
      <c r="P66" s="9"/>
      <c r="Q66" s="40"/>
      <c r="R66" s="40"/>
      <c r="S66" s="9"/>
      <c r="T66" s="9"/>
      <c r="U66" s="9"/>
      <c r="V66" s="9"/>
      <c r="W66" s="40"/>
      <c r="X66" s="40"/>
      <c r="Y66" s="9"/>
      <c r="Z66" s="9"/>
      <c r="AA66" s="9"/>
      <c r="AB66" s="9"/>
      <c r="AC66" s="40"/>
      <c r="AD66" s="40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7"/>
      <c r="AP66" s="7"/>
      <c r="AQ66" s="7"/>
    </row>
    <row r="67" spans="1:43" outlineLevel="1" x14ac:dyDescent="0.3">
      <c r="A67" s="21" t="s">
        <v>171</v>
      </c>
      <c r="B67" s="21" t="s">
        <v>172</v>
      </c>
      <c r="C67" s="21"/>
      <c r="D67" s="1"/>
      <c r="E67" s="1"/>
      <c r="F67" s="1"/>
      <c r="G67" s="31"/>
      <c r="H67" s="31"/>
      <c r="I67" s="31"/>
      <c r="J67" s="31"/>
      <c r="K67" s="1"/>
      <c r="L67" s="1"/>
      <c r="M67" s="11"/>
      <c r="N67" s="1"/>
      <c r="O67" s="1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  <c r="AO67" s="1"/>
      <c r="AP67" s="1"/>
      <c r="AQ67" s="1"/>
    </row>
    <row r="68" spans="1:43" s="1" customFormat="1" outlineLevel="1" x14ac:dyDescent="0.3">
      <c r="F68" s="36"/>
      <c r="G68" s="36"/>
      <c r="H68" s="36"/>
      <c r="I68" s="36"/>
      <c r="J68" s="36"/>
      <c r="K68" s="36"/>
      <c r="L68" s="36"/>
      <c r="M68" s="12"/>
      <c r="N68" s="67" t="s">
        <v>151</v>
      </c>
      <c r="O68" s="67"/>
      <c r="P68" s="67"/>
      <c r="Q68" s="67"/>
      <c r="R68" s="67"/>
      <c r="S68" s="67"/>
      <c r="T68" s="66" t="s">
        <v>159</v>
      </c>
      <c r="U68" s="66"/>
      <c r="V68" s="66"/>
      <c r="W68" s="66"/>
      <c r="X68" s="66"/>
      <c r="Y68" s="66"/>
      <c r="Z68" s="66" t="s">
        <v>152</v>
      </c>
      <c r="AA68" s="66"/>
      <c r="AB68" s="66"/>
      <c r="AC68" s="66"/>
      <c r="AD68" s="66"/>
      <c r="AE68" s="66"/>
      <c r="AF68" s="66" t="s">
        <v>153</v>
      </c>
      <c r="AG68" s="66"/>
      <c r="AH68" s="66"/>
      <c r="AI68" s="66"/>
      <c r="AJ68" s="66"/>
      <c r="AK68" s="66"/>
      <c r="AL68" s="66" t="s">
        <v>154</v>
      </c>
      <c r="AM68" s="66"/>
      <c r="AN68" s="66"/>
      <c r="AO68" s="66"/>
      <c r="AP68" s="66"/>
      <c r="AQ68" s="66"/>
    </row>
    <row r="69" spans="1:43" outlineLevel="1" x14ac:dyDescent="0.3">
      <c r="A69" s="66" t="s">
        <v>10</v>
      </c>
      <c r="B69" s="66"/>
      <c r="C69" s="66"/>
      <c r="D69" s="66"/>
      <c r="E69" s="26" t="s">
        <v>12</v>
      </c>
      <c r="F69" s="26" t="s">
        <v>14</v>
      </c>
      <c r="G69" s="5" t="s">
        <v>118</v>
      </c>
      <c r="H69" s="5" t="s">
        <v>6</v>
      </c>
      <c r="I69" s="5" t="s">
        <v>40</v>
      </c>
      <c r="J69" s="5" t="s">
        <v>39</v>
      </c>
      <c r="K69" s="1"/>
      <c r="L69" s="1"/>
      <c r="M69" s="11"/>
      <c r="N69" s="26" t="s">
        <v>2</v>
      </c>
      <c r="O69" s="13" t="s">
        <v>29</v>
      </c>
      <c r="P69" s="14"/>
      <c r="Q69" s="41">
        <f>SUM(Q71:Q91)</f>
        <v>8213.52</v>
      </c>
      <c r="R69" s="38" t="s">
        <v>37</v>
      </c>
      <c r="S69" s="38" t="s">
        <v>4</v>
      </c>
      <c r="T69" s="38" t="s">
        <v>2</v>
      </c>
      <c r="U69" s="38" t="s">
        <v>29</v>
      </c>
      <c r="V69" s="14"/>
      <c r="W69" s="41">
        <f>SUM(W71:W91)</f>
        <v>20071.800000000003</v>
      </c>
      <c r="X69" s="38" t="s">
        <v>37</v>
      </c>
      <c r="Y69" s="38" t="s">
        <v>4</v>
      </c>
      <c r="Z69" s="38" t="s">
        <v>2</v>
      </c>
      <c r="AA69" s="38" t="s">
        <v>29</v>
      </c>
      <c r="AB69" s="14"/>
      <c r="AC69" s="41">
        <f>SUM(AC71:AC91)</f>
        <v>19517.82</v>
      </c>
      <c r="AD69" s="38" t="s">
        <v>37</v>
      </c>
      <c r="AE69" s="38" t="s">
        <v>4</v>
      </c>
      <c r="AF69" s="38" t="s">
        <v>2</v>
      </c>
      <c r="AG69" s="38" t="s">
        <v>29</v>
      </c>
      <c r="AH69" s="14"/>
      <c r="AI69" s="41">
        <f>SUM(AI71:AI91)</f>
        <v>9867.0600000000013</v>
      </c>
      <c r="AJ69" s="38" t="s">
        <v>37</v>
      </c>
      <c r="AK69" s="38" t="s">
        <v>4</v>
      </c>
      <c r="AL69" s="38" t="s">
        <v>2</v>
      </c>
      <c r="AM69" s="38" t="s">
        <v>29</v>
      </c>
      <c r="AN69" s="14"/>
      <c r="AO69" s="15">
        <f>SUM(AO71:AO91)</f>
        <v>10229.52</v>
      </c>
      <c r="AP69" s="26" t="s">
        <v>37</v>
      </c>
      <c r="AQ69" s="26" t="s">
        <v>4</v>
      </c>
    </row>
    <row r="70" spans="1:43" outlineLevel="1" x14ac:dyDescent="0.3">
      <c r="A70" s="26" t="s">
        <v>0</v>
      </c>
      <c r="B70" s="26" t="s">
        <v>11</v>
      </c>
      <c r="C70" s="26"/>
      <c r="D70" s="26" t="s">
        <v>35</v>
      </c>
      <c r="E70" s="26" t="s">
        <v>13</v>
      </c>
      <c r="F70" s="26" t="s">
        <v>34</v>
      </c>
      <c r="G70" s="27"/>
      <c r="H70" s="27"/>
      <c r="I70" s="27"/>
      <c r="J70" s="27"/>
      <c r="K70" s="1"/>
      <c r="L70" s="1"/>
      <c r="M70" s="11"/>
      <c r="N70" s="26" t="s">
        <v>3</v>
      </c>
      <c r="O70" s="26" t="s">
        <v>43</v>
      </c>
      <c r="P70" s="38" t="s">
        <v>42</v>
      </c>
      <c r="Q70" s="38" t="s">
        <v>41</v>
      </c>
      <c r="R70" s="38" t="s">
        <v>36</v>
      </c>
      <c r="S70" s="38" t="s">
        <v>5</v>
      </c>
      <c r="T70" s="38" t="s">
        <v>3</v>
      </c>
      <c r="U70" s="38" t="s">
        <v>43</v>
      </c>
      <c r="V70" s="38" t="s">
        <v>42</v>
      </c>
      <c r="W70" s="38" t="s">
        <v>41</v>
      </c>
      <c r="X70" s="38" t="s">
        <v>36</v>
      </c>
      <c r="Y70" s="38" t="s">
        <v>5</v>
      </c>
      <c r="Z70" s="38" t="s">
        <v>3</v>
      </c>
      <c r="AA70" s="38" t="s">
        <v>43</v>
      </c>
      <c r="AB70" s="38" t="s">
        <v>42</v>
      </c>
      <c r="AC70" s="38" t="s">
        <v>41</v>
      </c>
      <c r="AD70" s="38" t="s">
        <v>36</v>
      </c>
      <c r="AE70" s="38" t="s">
        <v>5</v>
      </c>
      <c r="AF70" s="38" t="s">
        <v>3</v>
      </c>
      <c r="AG70" s="38" t="s">
        <v>43</v>
      </c>
      <c r="AH70" s="38" t="s">
        <v>42</v>
      </c>
      <c r="AI70" s="38" t="s">
        <v>41</v>
      </c>
      <c r="AJ70" s="38" t="s">
        <v>36</v>
      </c>
      <c r="AK70" s="38" t="s">
        <v>5</v>
      </c>
      <c r="AL70" s="38" t="s">
        <v>3</v>
      </c>
      <c r="AM70" s="38" t="s">
        <v>43</v>
      </c>
      <c r="AN70" s="38" t="s">
        <v>42</v>
      </c>
      <c r="AO70" s="26" t="s">
        <v>41</v>
      </c>
      <c r="AP70" s="26" t="s">
        <v>36</v>
      </c>
      <c r="AQ70" s="26" t="s">
        <v>5</v>
      </c>
    </row>
    <row r="71" spans="1:43" outlineLevel="1" x14ac:dyDescent="0.3">
      <c r="B71" s="2" t="s">
        <v>198</v>
      </c>
      <c r="E71" s="15"/>
      <c r="G71" s="28"/>
      <c r="H71" s="28">
        <v>50000</v>
      </c>
      <c r="I71" s="28"/>
      <c r="J71" s="28"/>
      <c r="K71" s="28">
        <f>SUM(G71:J71)</f>
        <v>50000</v>
      </c>
      <c r="M71" s="16"/>
      <c r="N71" s="2" t="s">
        <v>15</v>
      </c>
      <c r="O71" s="15">
        <v>77</v>
      </c>
      <c r="Q71" s="41">
        <f>O71*P71</f>
        <v>0</v>
      </c>
      <c r="R71" s="41"/>
      <c r="T71" s="3" t="s">
        <v>15</v>
      </c>
      <c r="U71" s="41">
        <v>77</v>
      </c>
      <c r="W71" s="41">
        <f>U71*V71</f>
        <v>0</v>
      </c>
      <c r="X71" s="41"/>
      <c r="Z71" s="3" t="s">
        <v>15</v>
      </c>
      <c r="AA71" s="41">
        <v>77</v>
      </c>
      <c r="AC71" s="41">
        <f>AA71*AB71</f>
        <v>0</v>
      </c>
      <c r="AD71" s="41"/>
      <c r="AF71" s="3" t="s">
        <v>15</v>
      </c>
      <c r="AG71" s="41">
        <v>77</v>
      </c>
      <c r="AI71" s="41">
        <f>AG71*AH71</f>
        <v>0</v>
      </c>
      <c r="AJ71" s="41"/>
      <c r="AL71" s="3" t="s">
        <v>15</v>
      </c>
      <c r="AM71" s="41">
        <v>77</v>
      </c>
      <c r="AO71" s="15">
        <f>AM71*AN71</f>
        <v>0</v>
      </c>
      <c r="AP71" s="15"/>
    </row>
    <row r="72" spans="1:43" outlineLevel="1" x14ac:dyDescent="0.3">
      <c r="B72" s="2" t="s">
        <v>200</v>
      </c>
      <c r="E72" s="15"/>
      <c r="G72" s="28"/>
      <c r="H72" s="28">
        <v>10000</v>
      </c>
      <c r="I72" s="28"/>
      <c r="J72" s="28"/>
      <c r="K72" s="28">
        <f t="shared" ref="K72:K73" si="24">SUM(G72:J72)</f>
        <v>10000</v>
      </c>
      <c r="M72" s="16"/>
      <c r="N72" s="2" t="s">
        <v>16</v>
      </c>
      <c r="O72" s="15">
        <v>60</v>
      </c>
      <c r="Q72" s="41">
        <f>O72*P72</f>
        <v>0</v>
      </c>
      <c r="R72" s="41"/>
      <c r="T72" s="3" t="s">
        <v>16</v>
      </c>
      <c r="U72" s="41">
        <v>60</v>
      </c>
      <c r="W72" s="41">
        <f t="shared" ref="W72:W84" si="25">U72*V72</f>
        <v>0</v>
      </c>
      <c r="X72" s="41"/>
      <c r="Z72" s="3" t="s">
        <v>16</v>
      </c>
      <c r="AA72" s="41">
        <v>60</v>
      </c>
      <c r="AC72" s="41">
        <f t="shared" ref="AC72:AC84" si="26">AA72*AB72</f>
        <v>0</v>
      </c>
      <c r="AD72" s="41"/>
      <c r="AF72" s="3" t="s">
        <v>16</v>
      </c>
      <c r="AG72" s="41">
        <v>60</v>
      </c>
      <c r="AI72" s="41">
        <f t="shared" ref="AI72:AI84" si="27">AG72*AH72</f>
        <v>0</v>
      </c>
      <c r="AJ72" s="41"/>
      <c r="AL72" s="3" t="s">
        <v>16</v>
      </c>
      <c r="AM72" s="41">
        <v>60</v>
      </c>
      <c r="AO72" s="15">
        <f t="shared" ref="AO72:AO84" si="28">AM72*AN72</f>
        <v>0</v>
      </c>
      <c r="AP72" s="15"/>
    </row>
    <row r="73" spans="1:43" outlineLevel="1" x14ac:dyDescent="0.3">
      <c r="B73" s="2" t="s">
        <v>197</v>
      </c>
      <c r="E73" s="15"/>
      <c r="G73" s="28"/>
      <c r="I73" s="28">
        <v>5000</v>
      </c>
      <c r="J73" s="28"/>
      <c r="K73" s="28">
        <f t="shared" si="24"/>
        <v>5000</v>
      </c>
      <c r="M73" s="16"/>
      <c r="N73" s="2" t="s">
        <v>17</v>
      </c>
      <c r="O73" s="15">
        <v>48</v>
      </c>
      <c r="Q73" s="41">
        <f t="shared" ref="Q73:Q84" si="29">O73*P73</f>
        <v>0</v>
      </c>
      <c r="R73" s="41"/>
      <c r="T73" s="3" t="s">
        <v>17</v>
      </c>
      <c r="U73" s="41">
        <v>48</v>
      </c>
      <c r="W73" s="41">
        <f t="shared" si="25"/>
        <v>0</v>
      </c>
      <c r="X73" s="41"/>
      <c r="Z73" s="3" t="s">
        <v>17</v>
      </c>
      <c r="AA73" s="41">
        <v>48</v>
      </c>
      <c r="AC73" s="41">
        <f t="shared" si="26"/>
        <v>0</v>
      </c>
      <c r="AD73" s="41"/>
      <c r="AF73" s="3" t="s">
        <v>17</v>
      </c>
      <c r="AG73" s="41">
        <v>48</v>
      </c>
      <c r="AI73" s="41">
        <f t="shared" si="27"/>
        <v>0</v>
      </c>
      <c r="AJ73" s="41"/>
      <c r="AL73" s="3" t="s">
        <v>17</v>
      </c>
      <c r="AM73" s="41">
        <v>48</v>
      </c>
      <c r="AO73" s="15">
        <f t="shared" si="28"/>
        <v>0</v>
      </c>
      <c r="AP73" s="15"/>
    </row>
    <row r="74" spans="1:43" outlineLevel="1" x14ac:dyDescent="0.3">
      <c r="E74" s="15"/>
      <c r="F74" s="17"/>
      <c r="G74" s="28"/>
      <c r="I74" s="28"/>
      <c r="J74" s="28"/>
      <c r="K74" s="28">
        <f>SUM(G74:J74)</f>
        <v>0</v>
      </c>
      <c r="M74" s="16"/>
      <c r="N74" s="2" t="s">
        <v>18</v>
      </c>
      <c r="O74" s="15">
        <v>77</v>
      </c>
      <c r="Q74" s="41">
        <f t="shared" si="29"/>
        <v>0</v>
      </c>
      <c r="R74" s="41"/>
      <c r="T74" s="3" t="s">
        <v>18</v>
      </c>
      <c r="U74" s="41">
        <v>77</v>
      </c>
      <c r="W74" s="41">
        <f t="shared" si="25"/>
        <v>0</v>
      </c>
      <c r="X74" s="41"/>
      <c r="Z74" s="3" t="s">
        <v>18</v>
      </c>
      <c r="AA74" s="41">
        <v>77</v>
      </c>
      <c r="AC74" s="41">
        <f t="shared" si="26"/>
        <v>0</v>
      </c>
      <c r="AD74" s="41"/>
      <c r="AF74" s="3" t="s">
        <v>18</v>
      </c>
      <c r="AG74" s="41">
        <v>77</v>
      </c>
      <c r="AI74" s="41">
        <f t="shared" si="27"/>
        <v>0</v>
      </c>
      <c r="AJ74" s="41"/>
      <c r="AL74" s="3" t="s">
        <v>18</v>
      </c>
      <c r="AM74" s="41">
        <v>77</v>
      </c>
      <c r="AO74" s="15">
        <f t="shared" si="28"/>
        <v>0</v>
      </c>
      <c r="AP74" s="15"/>
    </row>
    <row r="75" spans="1:43" outlineLevel="1" x14ac:dyDescent="0.3">
      <c r="G75" s="28"/>
      <c r="I75" s="28"/>
      <c r="J75" s="28"/>
      <c r="K75" s="28">
        <f t="shared" ref="K75:K94" si="30">SUM(G75:J75)</f>
        <v>0</v>
      </c>
      <c r="L75" s="15"/>
      <c r="M75" s="18"/>
      <c r="N75" s="2" t="s">
        <v>19</v>
      </c>
      <c r="O75" s="15">
        <v>60</v>
      </c>
      <c r="Q75" s="41">
        <f t="shared" si="29"/>
        <v>0</v>
      </c>
      <c r="R75" s="41"/>
      <c r="T75" s="3" t="s">
        <v>19</v>
      </c>
      <c r="U75" s="41">
        <v>60</v>
      </c>
      <c r="W75" s="41">
        <f t="shared" si="25"/>
        <v>0</v>
      </c>
      <c r="X75" s="41"/>
      <c r="Z75" s="3" t="s">
        <v>19</v>
      </c>
      <c r="AA75" s="41">
        <v>60</v>
      </c>
      <c r="AC75" s="41">
        <f t="shared" si="26"/>
        <v>0</v>
      </c>
      <c r="AD75" s="41"/>
      <c r="AF75" s="3" t="s">
        <v>19</v>
      </c>
      <c r="AG75" s="41">
        <v>60</v>
      </c>
      <c r="AI75" s="41">
        <f t="shared" si="27"/>
        <v>0</v>
      </c>
      <c r="AJ75" s="41"/>
      <c r="AL75" s="3" t="s">
        <v>19</v>
      </c>
      <c r="AM75" s="41">
        <v>60</v>
      </c>
      <c r="AO75" s="15">
        <f t="shared" si="28"/>
        <v>0</v>
      </c>
      <c r="AP75" s="15"/>
    </row>
    <row r="76" spans="1:43" outlineLevel="1" x14ac:dyDescent="0.3">
      <c r="E76" s="15"/>
      <c r="F76" s="17"/>
      <c r="G76" s="28"/>
      <c r="I76" s="28"/>
      <c r="J76" s="28"/>
      <c r="K76" s="28">
        <f t="shared" si="30"/>
        <v>0</v>
      </c>
      <c r="M76" s="16"/>
      <c r="N76" s="2" t="s">
        <v>20</v>
      </c>
      <c r="O76" s="15">
        <v>48</v>
      </c>
      <c r="Q76" s="41">
        <f t="shared" si="29"/>
        <v>0</v>
      </c>
      <c r="R76" s="41"/>
      <c r="T76" s="3" t="s">
        <v>20</v>
      </c>
      <c r="U76" s="41">
        <v>48</v>
      </c>
      <c r="W76" s="41">
        <f t="shared" si="25"/>
        <v>0</v>
      </c>
      <c r="X76" s="41"/>
      <c r="Z76" s="3" t="s">
        <v>20</v>
      </c>
      <c r="AA76" s="41">
        <v>48</v>
      </c>
      <c r="AC76" s="41">
        <f t="shared" si="26"/>
        <v>0</v>
      </c>
      <c r="AD76" s="41"/>
      <c r="AF76" s="3" t="s">
        <v>20</v>
      </c>
      <c r="AG76" s="41">
        <v>48</v>
      </c>
      <c r="AI76" s="41">
        <f t="shared" si="27"/>
        <v>0</v>
      </c>
      <c r="AJ76" s="41"/>
      <c r="AL76" s="3" t="s">
        <v>20</v>
      </c>
      <c r="AM76" s="41">
        <v>48</v>
      </c>
      <c r="AO76" s="15">
        <f t="shared" si="28"/>
        <v>0</v>
      </c>
      <c r="AP76" s="15"/>
    </row>
    <row r="77" spans="1:43" outlineLevel="1" x14ac:dyDescent="0.3">
      <c r="F77" s="17"/>
      <c r="G77" s="28"/>
      <c r="I77" s="28"/>
      <c r="J77" s="28"/>
      <c r="K77" s="28">
        <f t="shared" si="30"/>
        <v>0</v>
      </c>
      <c r="M77" s="16"/>
      <c r="N77" s="2" t="s">
        <v>21</v>
      </c>
      <c r="O77" s="15">
        <v>60</v>
      </c>
      <c r="Q77" s="41">
        <f t="shared" si="29"/>
        <v>0</v>
      </c>
      <c r="R77" s="41"/>
      <c r="T77" s="3" t="s">
        <v>21</v>
      </c>
      <c r="U77" s="41">
        <v>60</v>
      </c>
      <c r="W77" s="41">
        <f t="shared" si="25"/>
        <v>0</v>
      </c>
      <c r="X77" s="41"/>
      <c r="Z77" s="3" t="s">
        <v>21</v>
      </c>
      <c r="AA77" s="41">
        <v>60</v>
      </c>
      <c r="AC77" s="41">
        <f t="shared" si="26"/>
        <v>0</v>
      </c>
      <c r="AD77" s="41"/>
      <c r="AF77" s="3" t="s">
        <v>21</v>
      </c>
      <c r="AG77" s="41">
        <v>60</v>
      </c>
      <c r="AI77" s="41">
        <f t="shared" si="27"/>
        <v>0</v>
      </c>
      <c r="AJ77" s="41"/>
      <c r="AL77" s="3" t="s">
        <v>21</v>
      </c>
      <c r="AM77" s="41">
        <v>60</v>
      </c>
      <c r="AO77" s="15">
        <f t="shared" si="28"/>
        <v>0</v>
      </c>
      <c r="AP77" s="15"/>
    </row>
    <row r="78" spans="1:43" outlineLevel="1" x14ac:dyDescent="0.3">
      <c r="F78" s="17"/>
      <c r="G78" s="28"/>
      <c r="I78" s="28"/>
      <c r="J78" s="28"/>
      <c r="K78" s="28">
        <f t="shared" si="30"/>
        <v>0</v>
      </c>
      <c r="M78" s="16"/>
      <c r="N78" s="2" t="s">
        <v>22</v>
      </c>
      <c r="O78" s="15">
        <v>48</v>
      </c>
      <c r="Q78" s="41">
        <f t="shared" si="29"/>
        <v>0</v>
      </c>
      <c r="R78" s="41"/>
      <c r="T78" s="3" t="s">
        <v>22</v>
      </c>
      <c r="U78" s="41">
        <v>48</v>
      </c>
      <c r="W78" s="41">
        <f t="shared" si="25"/>
        <v>0</v>
      </c>
      <c r="X78" s="41"/>
      <c r="Z78" s="3" t="s">
        <v>22</v>
      </c>
      <c r="AA78" s="41">
        <v>48</v>
      </c>
      <c r="AC78" s="41">
        <f t="shared" si="26"/>
        <v>0</v>
      </c>
      <c r="AD78" s="41"/>
      <c r="AF78" s="3" t="s">
        <v>22</v>
      </c>
      <c r="AG78" s="41">
        <v>48</v>
      </c>
      <c r="AI78" s="41">
        <f t="shared" si="27"/>
        <v>0</v>
      </c>
      <c r="AJ78" s="41"/>
      <c r="AL78" s="3" t="s">
        <v>22</v>
      </c>
      <c r="AM78" s="41">
        <v>48</v>
      </c>
      <c r="AN78" s="3">
        <v>42</v>
      </c>
      <c r="AO78" s="15">
        <f t="shared" si="28"/>
        <v>2016</v>
      </c>
      <c r="AP78" s="15"/>
    </row>
    <row r="79" spans="1:43" outlineLevel="1" x14ac:dyDescent="0.3">
      <c r="G79" s="28"/>
      <c r="I79" s="28"/>
      <c r="J79" s="28"/>
      <c r="K79" s="28">
        <f t="shared" si="30"/>
        <v>0</v>
      </c>
      <c r="M79" s="16"/>
      <c r="N79" s="2" t="s">
        <v>23</v>
      </c>
      <c r="O79" s="15">
        <v>40</v>
      </c>
      <c r="Q79" s="41">
        <f t="shared" si="29"/>
        <v>0</v>
      </c>
      <c r="R79" s="41"/>
      <c r="T79" s="3" t="s">
        <v>23</v>
      </c>
      <c r="U79" s="41">
        <v>40</v>
      </c>
      <c r="W79" s="41">
        <f t="shared" si="25"/>
        <v>0</v>
      </c>
      <c r="X79" s="41"/>
      <c r="Z79" s="3" t="s">
        <v>23</v>
      </c>
      <c r="AA79" s="41">
        <v>40</v>
      </c>
      <c r="AC79" s="41">
        <f t="shared" si="26"/>
        <v>0</v>
      </c>
      <c r="AD79" s="41"/>
      <c r="AF79" s="3" t="s">
        <v>23</v>
      </c>
      <c r="AG79" s="41">
        <v>40</v>
      </c>
      <c r="AI79" s="41">
        <f t="shared" si="27"/>
        <v>0</v>
      </c>
      <c r="AJ79" s="41"/>
      <c r="AL79" s="3" t="s">
        <v>23</v>
      </c>
      <c r="AM79" s="41">
        <v>40</v>
      </c>
      <c r="AO79" s="15">
        <f t="shared" si="28"/>
        <v>0</v>
      </c>
      <c r="AP79" s="15"/>
    </row>
    <row r="80" spans="1:43" outlineLevel="1" x14ac:dyDescent="0.3">
      <c r="G80" s="28"/>
      <c r="I80" s="28"/>
      <c r="J80" s="28"/>
      <c r="K80" s="28">
        <f t="shared" si="30"/>
        <v>0</v>
      </c>
      <c r="M80" s="16"/>
      <c r="N80" s="2" t="s">
        <v>24</v>
      </c>
      <c r="O80" s="15">
        <v>48</v>
      </c>
      <c r="Q80" s="41">
        <f t="shared" si="29"/>
        <v>0</v>
      </c>
      <c r="R80" s="41"/>
      <c r="T80" s="3" t="s">
        <v>24</v>
      </c>
      <c r="U80" s="41">
        <v>48</v>
      </c>
      <c r="W80" s="41">
        <f t="shared" si="25"/>
        <v>0</v>
      </c>
      <c r="X80" s="41"/>
      <c r="Z80" s="3" t="s">
        <v>24</v>
      </c>
      <c r="AA80" s="41">
        <v>48</v>
      </c>
      <c r="AB80" s="3">
        <v>84</v>
      </c>
      <c r="AC80" s="41">
        <f t="shared" si="26"/>
        <v>4032</v>
      </c>
      <c r="AD80" s="41"/>
      <c r="AF80" s="3" t="s">
        <v>24</v>
      </c>
      <c r="AG80" s="41">
        <v>48</v>
      </c>
      <c r="AH80" s="3">
        <v>42</v>
      </c>
      <c r="AI80" s="41">
        <f t="shared" si="27"/>
        <v>2016</v>
      </c>
      <c r="AJ80" s="41"/>
      <c r="AL80" s="3" t="s">
        <v>24</v>
      </c>
      <c r="AM80" s="41">
        <v>48</v>
      </c>
      <c r="AO80" s="15">
        <f t="shared" si="28"/>
        <v>0</v>
      </c>
      <c r="AP80" s="15"/>
    </row>
    <row r="81" spans="1:43" outlineLevel="1" x14ac:dyDescent="0.3">
      <c r="G81" s="28"/>
      <c r="I81" s="28"/>
      <c r="J81" s="28"/>
      <c r="K81" s="28">
        <f t="shared" si="30"/>
        <v>0</v>
      </c>
      <c r="M81" s="16"/>
      <c r="N81" s="2" t="s">
        <v>25</v>
      </c>
      <c r="O81" s="15">
        <v>68</v>
      </c>
      <c r="Q81" s="41">
        <f t="shared" si="29"/>
        <v>0</v>
      </c>
      <c r="R81" s="41"/>
      <c r="T81" s="3" t="s">
        <v>25</v>
      </c>
      <c r="U81" s="41">
        <v>68</v>
      </c>
      <c r="W81" s="41">
        <f t="shared" si="25"/>
        <v>0</v>
      </c>
      <c r="X81" s="41"/>
      <c r="Z81" s="3" t="s">
        <v>25</v>
      </c>
      <c r="AA81" s="41">
        <v>68</v>
      </c>
      <c r="AC81" s="41">
        <f t="shared" si="26"/>
        <v>0</v>
      </c>
      <c r="AD81" s="41"/>
      <c r="AF81" s="3" t="s">
        <v>25</v>
      </c>
      <c r="AG81" s="41">
        <v>68</v>
      </c>
      <c r="AI81" s="41">
        <f t="shared" si="27"/>
        <v>0</v>
      </c>
      <c r="AJ81" s="41"/>
      <c r="AL81" s="3" t="s">
        <v>25</v>
      </c>
      <c r="AM81" s="41">
        <v>68</v>
      </c>
      <c r="AO81" s="15">
        <f t="shared" si="28"/>
        <v>0</v>
      </c>
      <c r="AP81" s="15"/>
    </row>
    <row r="82" spans="1:43" outlineLevel="1" x14ac:dyDescent="0.3">
      <c r="G82" s="28"/>
      <c r="I82" s="28"/>
      <c r="J82" s="28"/>
      <c r="K82" s="28">
        <f t="shared" si="30"/>
        <v>0</v>
      </c>
      <c r="M82" s="16"/>
      <c r="N82" s="2" t="s">
        <v>26</v>
      </c>
      <c r="O82" s="15">
        <v>95</v>
      </c>
      <c r="Q82" s="41">
        <f t="shared" si="29"/>
        <v>0</v>
      </c>
      <c r="R82" s="41"/>
      <c r="T82" s="3" t="s">
        <v>26</v>
      </c>
      <c r="U82" s="41">
        <v>95</v>
      </c>
      <c r="W82" s="41">
        <f t="shared" si="25"/>
        <v>0</v>
      </c>
      <c r="X82" s="41"/>
      <c r="Z82" s="3" t="s">
        <v>26</v>
      </c>
      <c r="AA82" s="41">
        <v>95</v>
      </c>
      <c r="AB82" s="3">
        <v>84</v>
      </c>
      <c r="AC82" s="41">
        <f t="shared" si="26"/>
        <v>7980</v>
      </c>
      <c r="AD82" s="41"/>
      <c r="AF82" s="3" t="s">
        <v>26</v>
      </c>
      <c r="AG82" s="41">
        <v>95</v>
      </c>
      <c r="AH82" s="3">
        <v>42</v>
      </c>
      <c r="AI82" s="41">
        <f t="shared" si="27"/>
        <v>3990</v>
      </c>
      <c r="AJ82" s="41"/>
      <c r="AL82" s="3" t="s">
        <v>26</v>
      </c>
      <c r="AM82" s="41">
        <v>95</v>
      </c>
      <c r="AO82" s="15">
        <f t="shared" si="28"/>
        <v>0</v>
      </c>
      <c r="AP82" s="15"/>
    </row>
    <row r="83" spans="1:43" outlineLevel="1" x14ac:dyDescent="0.3">
      <c r="G83" s="28"/>
      <c r="I83" s="28"/>
      <c r="J83" s="28"/>
      <c r="K83" s="28">
        <f t="shared" si="30"/>
        <v>0</v>
      </c>
      <c r="M83" s="16"/>
      <c r="N83" s="2" t="s">
        <v>27</v>
      </c>
      <c r="O83" s="15">
        <v>40</v>
      </c>
      <c r="Q83" s="41">
        <f t="shared" si="29"/>
        <v>0</v>
      </c>
      <c r="R83" s="41"/>
      <c r="T83" s="3" t="s">
        <v>27</v>
      </c>
      <c r="U83" s="41">
        <v>40</v>
      </c>
      <c r="W83" s="41">
        <f t="shared" si="25"/>
        <v>0</v>
      </c>
      <c r="X83" s="41"/>
      <c r="Z83" s="3" t="s">
        <v>27</v>
      </c>
      <c r="AA83" s="41">
        <v>40</v>
      </c>
      <c r="AC83" s="41">
        <f t="shared" si="26"/>
        <v>0</v>
      </c>
      <c r="AD83" s="41"/>
      <c r="AF83" s="3" t="s">
        <v>27</v>
      </c>
      <c r="AG83" s="41">
        <v>40</v>
      </c>
      <c r="AI83" s="41">
        <f t="shared" si="27"/>
        <v>0</v>
      </c>
      <c r="AJ83" s="41"/>
      <c r="AL83" s="3" t="s">
        <v>27</v>
      </c>
      <c r="AM83" s="41">
        <v>40</v>
      </c>
      <c r="AO83" s="15">
        <f t="shared" si="28"/>
        <v>0</v>
      </c>
      <c r="AP83" s="15"/>
    </row>
    <row r="84" spans="1:43" outlineLevel="1" x14ac:dyDescent="0.3">
      <c r="G84" s="28"/>
      <c r="I84" s="28"/>
      <c r="J84" s="28"/>
      <c r="K84" s="28">
        <f t="shared" si="30"/>
        <v>0</v>
      </c>
      <c r="M84" s="16"/>
      <c r="N84" s="2" t="s">
        <v>155</v>
      </c>
      <c r="O84" s="15">
        <v>40</v>
      </c>
      <c r="Q84" s="41">
        <f t="shared" si="29"/>
        <v>0</v>
      </c>
      <c r="R84" s="41"/>
      <c r="T84" s="3" t="s">
        <v>155</v>
      </c>
      <c r="U84" s="41">
        <v>40</v>
      </c>
      <c r="W84" s="41">
        <f t="shared" si="25"/>
        <v>0</v>
      </c>
      <c r="X84" s="41"/>
      <c r="Z84" s="3" t="s">
        <v>155</v>
      </c>
      <c r="AA84" s="41">
        <v>40</v>
      </c>
      <c r="AC84" s="41">
        <f t="shared" si="26"/>
        <v>0</v>
      </c>
      <c r="AD84" s="41"/>
      <c r="AF84" s="3" t="s">
        <v>155</v>
      </c>
      <c r="AG84" s="41">
        <v>40</v>
      </c>
      <c r="AI84" s="41">
        <f t="shared" si="27"/>
        <v>0</v>
      </c>
      <c r="AJ84" s="41"/>
      <c r="AL84" s="3" t="s">
        <v>155</v>
      </c>
      <c r="AM84" s="41">
        <v>40</v>
      </c>
      <c r="AO84" s="15">
        <f t="shared" si="28"/>
        <v>0</v>
      </c>
      <c r="AP84" s="15"/>
    </row>
    <row r="85" spans="1:43" outlineLevel="1" x14ac:dyDescent="0.3">
      <c r="G85" s="28"/>
      <c r="I85" s="28"/>
      <c r="J85" s="28"/>
      <c r="K85" s="28">
        <f t="shared" si="30"/>
        <v>0</v>
      </c>
      <c r="M85" s="16"/>
      <c r="N85" s="2" t="s">
        <v>28</v>
      </c>
      <c r="O85" s="15">
        <v>40</v>
      </c>
      <c r="Q85" s="41">
        <f>O85*P85</f>
        <v>0</v>
      </c>
      <c r="R85" s="41"/>
      <c r="T85" s="3" t="s">
        <v>28</v>
      </c>
      <c r="U85" s="41">
        <v>40</v>
      </c>
      <c r="W85" s="41">
        <f>U85*V85</f>
        <v>0</v>
      </c>
      <c r="X85" s="41"/>
      <c r="Z85" s="3" t="s">
        <v>28</v>
      </c>
      <c r="AA85" s="41">
        <v>40</v>
      </c>
      <c r="AC85" s="41">
        <f>AA85*AB85</f>
        <v>0</v>
      </c>
      <c r="AD85" s="41"/>
      <c r="AF85" s="3" t="s">
        <v>28</v>
      </c>
      <c r="AG85" s="41">
        <v>40</v>
      </c>
      <c r="AI85" s="41">
        <f>AG85*AH85</f>
        <v>0</v>
      </c>
      <c r="AJ85" s="41"/>
      <c r="AL85" s="3" t="s">
        <v>28</v>
      </c>
      <c r="AM85" s="41">
        <v>40</v>
      </c>
      <c r="AO85" s="15">
        <f>AM85*AN85</f>
        <v>0</v>
      </c>
      <c r="AP85" s="15"/>
    </row>
    <row r="86" spans="1:43" outlineLevel="1" x14ac:dyDescent="0.3">
      <c r="G86" s="28"/>
      <c r="H86" s="28"/>
      <c r="I86" s="28"/>
      <c r="J86" s="28"/>
      <c r="K86" s="28">
        <f t="shared" si="30"/>
        <v>0</v>
      </c>
      <c r="M86" s="16"/>
      <c r="N86" s="2" t="s">
        <v>127</v>
      </c>
      <c r="O86" s="15">
        <v>100.91743119266054</v>
      </c>
      <c r="Q86" s="41">
        <f t="shared" ref="Q86:Q91" si="31">O86*P86</f>
        <v>0</v>
      </c>
      <c r="R86" s="41"/>
      <c r="T86" s="3" t="s">
        <v>127</v>
      </c>
      <c r="U86" s="41">
        <v>100.91743119266054</v>
      </c>
      <c r="W86" s="41">
        <f t="shared" ref="W86:W91" si="32">U86*V86</f>
        <v>0</v>
      </c>
      <c r="X86" s="41"/>
      <c r="Z86" s="3" t="s">
        <v>127</v>
      </c>
      <c r="AA86" s="41">
        <v>100.91743119266054</v>
      </c>
      <c r="AC86" s="41">
        <f t="shared" ref="AC86:AC91" si="33">AA86*AB86</f>
        <v>0</v>
      </c>
      <c r="AD86" s="41"/>
      <c r="AF86" s="3" t="s">
        <v>127</v>
      </c>
      <c r="AG86" s="41">
        <v>100.91743119266054</v>
      </c>
      <c r="AI86" s="41">
        <f t="shared" ref="AI86:AI91" si="34">AG86*AH86</f>
        <v>0</v>
      </c>
      <c r="AJ86" s="41"/>
      <c r="AL86" s="3" t="s">
        <v>127</v>
      </c>
      <c r="AM86" s="41">
        <v>100.91743119266054</v>
      </c>
      <c r="AO86" s="15">
        <f t="shared" ref="AO86:AO91" si="35">AM86*AN86</f>
        <v>0</v>
      </c>
      <c r="AP86" s="15"/>
    </row>
    <row r="87" spans="1:43" outlineLevel="1" x14ac:dyDescent="0.3">
      <c r="G87" s="28"/>
      <c r="H87" s="28"/>
      <c r="I87" s="28"/>
      <c r="J87" s="28"/>
      <c r="K87" s="28">
        <f t="shared" si="30"/>
        <v>0</v>
      </c>
      <c r="M87" s="16"/>
      <c r="N87" s="2" t="s">
        <v>128</v>
      </c>
      <c r="O87" s="15">
        <v>103.63</v>
      </c>
      <c r="P87" s="3">
        <v>42</v>
      </c>
      <c r="Q87" s="41">
        <f t="shared" si="31"/>
        <v>4352.46</v>
      </c>
      <c r="R87" s="41"/>
      <c r="T87" s="3" t="s">
        <v>128</v>
      </c>
      <c r="U87" s="41">
        <v>103.63</v>
      </c>
      <c r="V87" s="3">
        <v>84</v>
      </c>
      <c r="W87" s="41">
        <f t="shared" si="32"/>
        <v>8704.92</v>
      </c>
      <c r="X87" s="41"/>
      <c r="Z87" s="3" t="s">
        <v>128</v>
      </c>
      <c r="AA87" s="41">
        <v>103.63</v>
      </c>
      <c r="AC87" s="41">
        <f t="shared" si="33"/>
        <v>0</v>
      </c>
      <c r="AD87" s="41"/>
      <c r="AF87" s="3" t="s">
        <v>128</v>
      </c>
      <c r="AG87" s="41">
        <v>103.63</v>
      </c>
      <c r="AI87" s="41">
        <f t="shared" si="34"/>
        <v>0</v>
      </c>
      <c r="AJ87" s="41"/>
      <c r="AL87" s="3" t="s">
        <v>128</v>
      </c>
      <c r="AM87" s="41">
        <v>103.63</v>
      </c>
      <c r="AN87" s="3">
        <v>42</v>
      </c>
      <c r="AO87" s="15">
        <f t="shared" si="35"/>
        <v>4352.46</v>
      </c>
      <c r="AP87" s="15"/>
    </row>
    <row r="88" spans="1:43" outlineLevel="1" x14ac:dyDescent="0.3">
      <c r="G88" s="28"/>
      <c r="H88" s="28"/>
      <c r="I88" s="28"/>
      <c r="J88" s="28"/>
      <c r="K88" s="28">
        <f t="shared" si="30"/>
        <v>0</v>
      </c>
      <c r="M88" s="16"/>
      <c r="N88" s="2" t="s">
        <v>157</v>
      </c>
      <c r="O88" s="15">
        <v>91.93</v>
      </c>
      <c r="P88" s="3">
        <v>42</v>
      </c>
      <c r="Q88" s="41">
        <f t="shared" si="31"/>
        <v>3861.0600000000004</v>
      </c>
      <c r="R88" s="41"/>
      <c r="T88" s="3" t="s">
        <v>157</v>
      </c>
      <c r="U88" s="41">
        <v>91.93</v>
      </c>
      <c r="V88" s="3">
        <v>84</v>
      </c>
      <c r="W88" s="41">
        <f t="shared" si="32"/>
        <v>7722.1200000000008</v>
      </c>
      <c r="X88" s="41"/>
      <c r="Z88" s="3" t="s">
        <v>157</v>
      </c>
      <c r="AA88" s="41">
        <v>91.93</v>
      </c>
      <c r="AB88" s="3">
        <v>42</v>
      </c>
      <c r="AC88" s="41">
        <f t="shared" si="33"/>
        <v>3861.0600000000004</v>
      </c>
      <c r="AD88" s="41"/>
      <c r="AF88" s="3" t="s">
        <v>157</v>
      </c>
      <c r="AG88" s="41">
        <v>91.93</v>
      </c>
      <c r="AH88" s="3">
        <v>42</v>
      </c>
      <c r="AI88" s="41">
        <f t="shared" si="34"/>
        <v>3861.0600000000004</v>
      </c>
      <c r="AJ88" s="41"/>
      <c r="AL88" s="3" t="s">
        <v>157</v>
      </c>
      <c r="AM88" s="41">
        <v>91.93</v>
      </c>
      <c r="AN88" s="3">
        <v>42</v>
      </c>
      <c r="AO88" s="15">
        <f t="shared" si="35"/>
        <v>3861.0600000000004</v>
      </c>
      <c r="AP88" s="15"/>
    </row>
    <row r="89" spans="1:43" outlineLevel="1" x14ac:dyDescent="0.3">
      <c r="G89" s="28"/>
      <c r="H89" s="28"/>
      <c r="I89" s="28"/>
      <c r="J89" s="28"/>
      <c r="K89" s="28">
        <f t="shared" si="30"/>
        <v>0</v>
      </c>
      <c r="M89" s="16"/>
      <c r="N89" s="2" t="s">
        <v>129</v>
      </c>
      <c r="O89" s="15">
        <v>86.78</v>
      </c>
      <c r="Q89" s="41">
        <f t="shared" si="31"/>
        <v>0</v>
      </c>
      <c r="R89" s="41"/>
      <c r="T89" s="3" t="s">
        <v>129</v>
      </c>
      <c r="U89" s="41">
        <v>86.78</v>
      </c>
      <c r="V89" s="3">
        <v>42</v>
      </c>
      <c r="W89" s="41">
        <f t="shared" si="32"/>
        <v>3644.76</v>
      </c>
      <c r="X89" s="41"/>
      <c r="Z89" s="3" t="s">
        <v>129</v>
      </c>
      <c r="AA89" s="41">
        <v>86.78</v>
      </c>
      <c r="AB89" s="3">
        <v>42</v>
      </c>
      <c r="AC89" s="41">
        <f t="shared" si="33"/>
        <v>3644.76</v>
      </c>
      <c r="AD89" s="41"/>
      <c r="AF89" s="3" t="s">
        <v>129</v>
      </c>
      <c r="AG89" s="41">
        <v>86.78</v>
      </c>
      <c r="AI89" s="41">
        <f t="shared" si="34"/>
        <v>0</v>
      </c>
      <c r="AJ89" s="41"/>
      <c r="AL89" s="3" t="s">
        <v>129</v>
      </c>
      <c r="AM89" s="41">
        <v>86.78</v>
      </c>
      <c r="AO89" s="15">
        <f t="shared" si="35"/>
        <v>0</v>
      </c>
      <c r="AP89" s="15"/>
    </row>
    <row r="90" spans="1:43" outlineLevel="1" x14ac:dyDescent="0.3">
      <c r="G90" s="28"/>
      <c r="H90" s="28"/>
      <c r="I90" s="28"/>
      <c r="J90" s="28"/>
      <c r="K90" s="28">
        <f t="shared" si="30"/>
        <v>0</v>
      </c>
      <c r="M90" s="16"/>
      <c r="N90" s="2" t="s">
        <v>156</v>
      </c>
      <c r="O90" s="15">
        <v>76.69</v>
      </c>
      <c r="Q90" s="41">
        <f t="shared" si="31"/>
        <v>0</v>
      </c>
      <c r="R90" s="41"/>
      <c r="T90" s="3" t="s">
        <v>156</v>
      </c>
      <c r="U90" s="41">
        <v>76.69</v>
      </c>
      <c r="W90" s="41">
        <f t="shared" si="32"/>
        <v>0</v>
      </c>
      <c r="X90" s="41"/>
      <c r="Z90" s="3" t="s">
        <v>156</v>
      </c>
      <c r="AA90" s="41">
        <v>76.69</v>
      </c>
      <c r="AC90" s="41">
        <f t="shared" si="33"/>
        <v>0</v>
      </c>
      <c r="AD90" s="41"/>
      <c r="AF90" s="3" t="s">
        <v>156</v>
      </c>
      <c r="AG90" s="41">
        <v>76.69</v>
      </c>
      <c r="AI90" s="41">
        <f t="shared" si="34"/>
        <v>0</v>
      </c>
      <c r="AJ90" s="41"/>
      <c r="AL90" s="3" t="s">
        <v>156</v>
      </c>
      <c r="AM90" s="41">
        <v>76.69</v>
      </c>
      <c r="AO90" s="15">
        <f t="shared" si="35"/>
        <v>0</v>
      </c>
      <c r="AP90" s="15"/>
    </row>
    <row r="91" spans="1:43" outlineLevel="1" x14ac:dyDescent="0.3">
      <c r="G91" s="28"/>
      <c r="H91" s="28"/>
      <c r="I91" s="28"/>
      <c r="J91" s="28"/>
      <c r="K91" s="28">
        <f t="shared" si="30"/>
        <v>0</v>
      </c>
      <c r="M91" s="16"/>
      <c r="N91" s="2" t="s">
        <v>131</v>
      </c>
      <c r="O91" s="15">
        <v>76.69</v>
      </c>
      <c r="Q91" s="41">
        <f t="shared" si="31"/>
        <v>0</v>
      </c>
      <c r="R91" s="41"/>
      <c r="T91" s="3" t="s">
        <v>131</v>
      </c>
      <c r="U91" s="41">
        <v>76.69</v>
      </c>
      <c r="W91" s="41">
        <f t="shared" si="32"/>
        <v>0</v>
      </c>
      <c r="X91" s="41"/>
      <c r="Z91" s="3" t="s">
        <v>131</v>
      </c>
      <c r="AA91" s="41">
        <v>76.69</v>
      </c>
      <c r="AC91" s="41">
        <f t="shared" si="33"/>
        <v>0</v>
      </c>
      <c r="AD91" s="41"/>
      <c r="AF91" s="3" t="s">
        <v>131</v>
      </c>
      <c r="AG91" s="41">
        <v>76.69</v>
      </c>
      <c r="AI91" s="41">
        <f t="shared" si="34"/>
        <v>0</v>
      </c>
      <c r="AJ91" s="41"/>
      <c r="AL91" s="3" t="s">
        <v>131</v>
      </c>
      <c r="AM91" s="41">
        <v>76.69</v>
      </c>
      <c r="AO91" s="15">
        <f t="shared" si="35"/>
        <v>0</v>
      </c>
      <c r="AP91" s="15"/>
    </row>
    <row r="92" spans="1:43" outlineLevel="1" x14ac:dyDescent="0.3">
      <c r="G92" s="28"/>
      <c r="H92" s="28"/>
      <c r="I92" s="28"/>
      <c r="J92" s="28"/>
      <c r="K92" s="28">
        <f t="shared" si="30"/>
        <v>0</v>
      </c>
      <c r="M92" s="16"/>
      <c r="O92" s="15"/>
      <c r="Q92" s="41"/>
      <c r="R92" s="41"/>
      <c r="U92" s="41"/>
      <c r="W92" s="41"/>
      <c r="X92" s="41"/>
      <c r="AA92" s="41"/>
      <c r="AC92" s="41"/>
      <c r="AD92" s="41"/>
      <c r="AG92" s="41"/>
      <c r="AI92" s="41"/>
      <c r="AJ92" s="41"/>
      <c r="AM92" s="41"/>
      <c r="AO92" s="15"/>
      <c r="AP92" s="15"/>
    </row>
    <row r="93" spans="1:43" outlineLevel="1" x14ac:dyDescent="0.3">
      <c r="G93" s="28"/>
      <c r="H93" s="28"/>
      <c r="I93" s="28"/>
      <c r="J93" s="28"/>
      <c r="K93" s="28">
        <f t="shared" si="30"/>
        <v>0</v>
      </c>
      <c r="M93" s="16"/>
      <c r="N93" s="1" t="s">
        <v>38</v>
      </c>
      <c r="O93" s="15"/>
      <c r="Q93" s="41"/>
      <c r="R93" s="41"/>
      <c r="T93" s="38" t="s">
        <v>38</v>
      </c>
      <c r="U93" s="41">
        <f>G96</f>
        <v>0</v>
      </c>
      <c r="W93" s="41"/>
      <c r="X93" s="41"/>
      <c r="Z93" s="38" t="s">
        <v>38</v>
      </c>
      <c r="AA93" s="41">
        <f>H96</f>
        <v>60000</v>
      </c>
      <c r="AC93" s="41"/>
      <c r="AD93" s="41"/>
      <c r="AF93" s="38" t="s">
        <v>38</v>
      </c>
      <c r="AG93" s="41">
        <f>I96</f>
        <v>5000</v>
      </c>
      <c r="AI93" s="41"/>
      <c r="AJ93" s="41"/>
      <c r="AL93" s="38" t="s">
        <v>38</v>
      </c>
      <c r="AM93" s="41">
        <f>J96</f>
        <v>0</v>
      </c>
      <c r="AO93" s="15"/>
      <c r="AP93" s="15"/>
    </row>
    <row r="94" spans="1:43" outlineLevel="1" x14ac:dyDescent="0.3">
      <c r="E94" s="15"/>
      <c r="G94" s="28"/>
      <c r="H94" s="28"/>
      <c r="I94" s="28"/>
      <c r="J94" s="28"/>
      <c r="K94" s="28">
        <f t="shared" si="30"/>
        <v>0</v>
      </c>
      <c r="L94" s="15"/>
      <c r="M94" s="18"/>
      <c r="Q94" s="41"/>
      <c r="R94" s="41"/>
      <c r="W94" s="41"/>
      <c r="X94" s="41"/>
      <c r="AC94" s="41"/>
      <c r="AD94" s="41"/>
      <c r="AF94" s="38"/>
      <c r="AL94" s="38"/>
    </row>
    <row r="95" spans="1:43" outlineLevel="1" x14ac:dyDescent="0.3">
      <c r="D95" s="26" t="s">
        <v>30</v>
      </c>
      <c r="E95" s="26" t="s">
        <v>31</v>
      </c>
      <c r="F95" s="26" t="s">
        <v>32</v>
      </c>
      <c r="G95" s="28" t="s">
        <v>124</v>
      </c>
      <c r="H95" s="28" t="s">
        <v>121</v>
      </c>
      <c r="I95" s="28" t="s">
        <v>122</v>
      </c>
      <c r="J95" s="28" t="s">
        <v>123</v>
      </c>
      <c r="K95" s="26" t="s">
        <v>33</v>
      </c>
      <c r="L95" s="26" t="s">
        <v>14</v>
      </c>
      <c r="M95" s="12"/>
    </row>
    <row r="96" spans="1:43" x14ac:dyDescent="0.3">
      <c r="A96" s="25" t="str">
        <f>A67</f>
        <v>13.6.9.1.4.3.2</v>
      </c>
      <c r="B96" s="25" t="str">
        <f>B67</f>
        <v>In-Cave Slit Assembly</v>
      </c>
      <c r="C96" s="34">
        <f>SUM(E96,K96)</f>
        <v>132899.72</v>
      </c>
      <c r="D96" s="23">
        <f>SUM(P71:P85)+SUM(V71:V85)+SUM(AB71:AB91)+SUM(AH71:AH91)+SUM(AN71:AN91)</f>
        <v>504</v>
      </c>
      <c r="E96" s="24">
        <f>SUM(Q69+W69+AC69+AI69+AO69)</f>
        <v>67899.72</v>
      </c>
      <c r="F96" s="23">
        <f>SUM(S71+Y71+AE71+AK71+AQ71)</f>
        <v>0</v>
      </c>
      <c r="G96" s="29">
        <f>SUM(G71:G94)</f>
        <v>0</v>
      </c>
      <c r="H96" s="29">
        <f t="shared" ref="H96:J96" si="36">SUM(H71:H94)</f>
        <v>60000</v>
      </c>
      <c r="I96" s="29">
        <f t="shared" si="36"/>
        <v>5000</v>
      </c>
      <c r="J96" s="29">
        <f t="shared" si="36"/>
        <v>0</v>
      </c>
      <c r="K96" s="24">
        <f>SUM(K71:K94)</f>
        <v>65000</v>
      </c>
      <c r="L96" s="19"/>
      <c r="M96" s="8"/>
      <c r="N96" s="10"/>
      <c r="O96" s="10"/>
      <c r="P96" s="20"/>
      <c r="Q96" s="42"/>
      <c r="R96" s="42"/>
      <c r="S96" s="20"/>
      <c r="T96" s="20"/>
      <c r="U96" s="20"/>
      <c r="V96" s="20"/>
      <c r="W96" s="42"/>
      <c r="X96" s="42"/>
      <c r="Y96" s="20"/>
      <c r="Z96" s="20"/>
      <c r="AA96" s="20"/>
      <c r="AB96" s="20"/>
      <c r="AC96" s="42"/>
      <c r="AD96" s="42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10"/>
      <c r="AP96" s="10"/>
      <c r="AQ96" s="10"/>
    </row>
    <row r="97" spans="1:43" s="10" customFormat="1" x14ac:dyDescent="0.3">
      <c r="A97" s="6"/>
      <c r="B97" s="6"/>
      <c r="C97" s="6"/>
      <c r="D97" s="7"/>
      <c r="E97" s="8"/>
      <c r="F97" s="7"/>
      <c r="G97" s="7"/>
      <c r="H97" s="7"/>
      <c r="I97" s="7"/>
      <c r="J97" s="7"/>
      <c r="K97" s="8"/>
      <c r="L97" s="8"/>
      <c r="M97" s="8"/>
      <c r="N97" s="7"/>
      <c r="O97" s="7"/>
      <c r="P97" s="9"/>
      <c r="Q97" s="40"/>
      <c r="R97" s="40"/>
      <c r="S97" s="9"/>
      <c r="T97" s="9"/>
      <c r="U97" s="9"/>
      <c r="V97" s="9"/>
      <c r="W97" s="40"/>
      <c r="X97" s="40"/>
      <c r="Y97" s="9"/>
      <c r="Z97" s="9"/>
      <c r="AA97" s="9"/>
      <c r="AB97" s="9"/>
      <c r="AC97" s="40"/>
      <c r="AD97" s="40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7"/>
      <c r="AP97" s="7"/>
      <c r="AQ97" s="7"/>
    </row>
    <row r="103" spans="1:43" x14ac:dyDescent="0.3">
      <c r="C103" s="15"/>
    </row>
  </sheetData>
  <sheetProtection formatCells="0" formatColumns="0" formatRows="0" insertColumns="0" insertRows="0" insertHyperlinks="0" deleteColumns="0" deleteRows="0" sort="0" autoFilter="0" pivotTables="0"/>
  <mergeCells count="19">
    <mergeCell ref="G3:J3"/>
    <mergeCell ref="AL37:AQ37"/>
    <mergeCell ref="A38:D38"/>
    <mergeCell ref="N68:S68"/>
    <mergeCell ref="T68:Y68"/>
    <mergeCell ref="Z68:AE68"/>
    <mergeCell ref="AF68:AK68"/>
    <mergeCell ref="AL68:AQ68"/>
    <mergeCell ref="A7:D7"/>
    <mergeCell ref="N37:S37"/>
    <mergeCell ref="T37:Y37"/>
    <mergeCell ref="Z37:AE37"/>
    <mergeCell ref="AF37:AK37"/>
    <mergeCell ref="N6:S6"/>
    <mergeCell ref="T6:Y6"/>
    <mergeCell ref="Z6:AE6"/>
    <mergeCell ref="AF6:AK6"/>
    <mergeCell ref="AL6:AQ6"/>
    <mergeCell ref="A69:D69"/>
  </mergeCells>
  <pageMargins left="0.75" right="0.75" top="1" bottom="1" header="0.5" footer="0.5"/>
  <pageSetup paperSize="8" orientation="landscape" horizontalDpi="4294967292" verticalDpi="429496729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Q103"/>
  <sheetViews>
    <sheetView zoomScale="60" zoomScaleNormal="60" workbookViewId="0">
      <pane xSplit="5" ySplit="3" topLeftCell="K12" activePane="bottomRight" state="frozen"/>
      <selection activeCell="AS78" sqref="AS78"/>
      <selection pane="topRight" activeCell="AS78" sqref="AS78"/>
      <selection pane="bottomLeft" activeCell="AS78" sqref="AS78"/>
      <selection pane="bottomRight" activeCell="AS78" sqref="AS78"/>
    </sheetView>
  </sheetViews>
  <sheetFormatPr defaultColWidth="10.81640625" defaultRowHeight="20.25" outlineLevelRow="1" outlineLevelCol="1" x14ac:dyDescent="0.3"/>
  <cols>
    <col min="1" max="1" width="17.81640625" style="2" customWidth="1"/>
    <col min="2" max="3" width="18.1796875" style="2" customWidth="1"/>
    <col min="4" max="4" width="23.453125" style="2" hidden="1" customWidth="1"/>
    <col min="5" max="5" width="20.26953125" style="2" hidden="1" customWidth="1"/>
    <col min="6" max="6" width="23.81640625" style="2" hidden="1" customWidth="1"/>
    <col min="7" max="7" width="35" style="2" hidden="1" customWidth="1" outlineLevel="1"/>
    <col min="8" max="8" width="49.1796875" style="2" hidden="1" customWidth="1" outlineLevel="1"/>
    <col min="9" max="9" width="52.81640625" style="2" hidden="1" customWidth="1" outlineLevel="1"/>
    <col min="10" max="10" width="37.54296875" style="2" hidden="1" customWidth="1" outlineLevel="1"/>
    <col min="11" max="11" width="15.08984375" style="2" customWidth="1" collapsed="1"/>
    <col min="12" max="12" width="26.36328125" style="2" hidden="1" customWidth="1"/>
    <col min="13" max="13" width="1.81640625" style="2" customWidth="1"/>
    <col min="14" max="14" width="22" style="2" customWidth="1"/>
    <col min="15" max="15" width="9.7265625" style="2" hidden="1" customWidth="1"/>
    <col min="16" max="16" width="8.1796875" style="3" customWidth="1"/>
    <col min="17" max="17" width="9.7265625" style="3" hidden="1" customWidth="1"/>
    <col min="18" max="18" width="7.6328125" style="3" hidden="1" customWidth="1"/>
    <col min="19" max="19" width="8" style="3" hidden="1" customWidth="1"/>
    <col min="20" max="20" width="23.36328125" style="3" hidden="1" customWidth="1"/>
    <col min="21" max="21" width="9.7265625" style="3" hidden="1" customWidth="1"/>
    <col min="22" max="22" width="8.1796875" style="3" customWidth="1"/>
    <col min="23" max="23" width="9.7265625" style="3" hidden="1" customWidth="1"/>
    <col min="24" max="24" width="7.6328125" style="3" hidden="1" customWidth="1"/>
    <col min="25" max="25" width="8" style="3" hidden="1" customWidth="1"/>
    <col min="26" max="26" width="23.36328125" style="3" hidden="1" customWidth="1"/>
    <col min="27" max="27" width="9.7265625" style="3" hidden="1" customWidth="1"/>
    <col min="28" max="28" width="8.1796875" style="3" customWidth="1"/>
    <col min="29" max="29" width="9.7265625" style="3" hidden="1" customWidth="1"/>
    <col min="30" max="30" width="7.6328125" style="3" hidden="1" customWidth="1"/>
    <col min="31" max="31" width="8" style="3" hidden="1" customWidth="1"/>
    <col min="32" max="32" width="23.36328125" style="3" hidden="1" customWidth="1"/>
    <col min="33" max="33" width="9.7265625" style="3" hidden="1" customWidth="1"/>
    <col min="34" max="34" width="8.1796875" style="3" customWidth="1"/>
    <col min="35" max="35" width="9.7265625" style="3" hidden="1" customWidth="1"/>
    <col min="36" max="36" width="7.6328125" style="3" hidden="1" customWidth="1"/>
    <col min="37" max="37" width="8" style="3" hidden="1" customWidth="1"/>
    <col min="38" max="38" width="23.36328125" style="3" hidden="1" customWidth="1"/>
    <col min="39" max="39" width="9.7265625" style="3" hidden="1" customWidth="1"/>
    <col min="40" max="40" width="8.1796875" style="3" customWidth="1"/>
    <col min="41" max="41" width="9.7265625" style="2" hidden="1" customWidth="1"/>
    <col min="42" max="42" width="7.6328125" style="2" hidden="1" customWidth="1"/>
    <col min="43" max="43" width="8" style="2" hidden="1" customWidth="1"/>
    <col min="44" max="16384" width="10.81640625" style="2"/>
  </cols>
  <sheetData>
    <row r="1" spans="1:43" x14ac:dyDescent="0.3">
      <c r="A1" s="1" t="s">
        <v>158</v>
      </c>
      <c r="B1" s="2" t="s">
        <v>44</v>
      </c>
      <c r="N1" s="2" t="s">
        <v>130</v>
      </c>
      <c r="O1" s="2">
        <v>1.0900000000000001</v>
      </c>
    </row>
    <row r="3" spans="1:43" ht="21" thickBot="1" x14ac:dyDescent="0.35">
      <c r="A3" s="37" t="s">
        <v>0</v>
      </c>
      <c r="B3" s="37" t="s">
        <v>9</v>
      </c>
      <c r="C3" s="37" t="s">
        <v>29</v>
      </c>
      <c r="D3" s="37" t="s">
        <v>30</v>
      </c>
      <c r="E3" s="37" t="s">
        <v>31</v>
      </c>
      <c r="F3" s="37" t="s">
        <v>32</v>
      </c>
      <c r="G3" s="65" t="s">
        <v>119</v>
      </c>
      <c r="H3" s="65"/>
      <c r="I3" s="65"/>
      <c r="J3" s="65"/>
      <c r="K3" s="37" t="s">
        <v>132</v>
      </c>
      <c r="L3" s="37" t="s">
        <v>14</v>
      </c>
      <c r="M3" s="5"/>
    </row>
    <row r="4" spans="1:43" s="10" customFormat="1" x14ac:dyDescent="0.3">
      <c r="A4" s="6"/>
      <c r="B4" s="6"/>
      <c r="C4" s="6"/>
      <c r="D4" s="7"/>
      <c r="E4" s="8"/>
      <c r="F4" s="7"/>
      <c r="G4" s="7"/>
      <c r="H4" s="7"/>
      <c r="I4" s="7"/>
      <c r="J4" s="7"/>
      <c r="K4" s="8"/>
      <c r="L4" s="8"/>
      <c r="M4" s="8"/>
      <c r="N4" s="7"/>
      <c r="O4" s="7"/>
      <c r="P4" s="9"/>
      <c r="Q4" s="40"/>
      <c r="R4" s="40"/>
      <c r="S4" s="9"/>
      <c r="T4" s="9"/>
      <c r="U4" s="9"/>
      <c r="V4" s="9"/>
      <c r="W4" s="40"/>
      <c r="X4" s="40"/>
      <c r="Y4" s="9"/>
      <c r="Z4" s="9"/>
      <c r="AA4" s="9"/>
      <c r="AB4" s="9"/>
      <c r="AC4" s="40"/>
      <c r="AD4" s="40"/>
      <c r="AE4" s="9"/>
      <c r="AF4" s="9"/>
      <c r="AG4" s="9"/>
      <c r="AH4" s="9"/>
      <c r="AI4" s="9"/>
      <c r="AJ4" s="9"/>
      <c r="AK4" s="9"/>
      <c r="AL4" s="9"/>
      <c r="AM4" s="9"/>
      <c r="AN4" s="9"/>
      <c r="AO4" s="7"/>
      <c r="AP4" s="7"/>
      <c r="AQ4" s="7"/>
    </row>
    <row r="5" spans="1:43" s="1" customFormat="1" outlineLevel="1" x14ac:dyDescent="0.3">
      <c r="A5" s="38" t="s">
        <v>58</v>
      </c>
      <c r="B5" s="13" t="s">
        <v>59</v>
      </c>
      <c r="C5" s="38"/>
      <c r="M5" s="11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</row>
    <row r="6" spans="1:43" s="1" customFormat="1" outlineLevel="1" x14ac:dyDescent="0.3">
      <c r="F6" s="38"/>
      <c r="G6" s="38"/>
      <c r="H6" s="38"/>
      <c r="I6" s="38"/>
      <c r="J6" s="38"/>
      <c r="K6" s="38"/>
      <c r="L6" s="38"/>
      <c r="M6" s="12"/>
      <c r="N6" s="67" t="s">
        <v>151</v>
      </c>
      <c r="O6" s="67"/>
      <c r="P6" s="67"/>
      <c r="Q6" s="67"/>
      <c r="R6" s="67"/>
      <c r="S6" s="67"/>
      <c r="T6" s="66" t="s">
        <v>159</v>
      </c>
      <c r="U6" s="66"/>
      <c r="V6" s="66"/>
      <c r="W6" s="66"/>
      <c r="X6" s="66"/>
      <c r="Y6" s="66"/>
      <c r="Z6" s="66" t="s">
        <v>152</v>
      </c>
      <c r="AA6" s="66"/>
      <c r="AB6" s="66"/>
      <c r="AC6" s="66"/>
      <c r="AD6" s="66"/>
      <c r="AE6" s="66"/>
      <c r="AF6" s="66" t="s">
        <v>153</v>
      </c>
      <c r="AG6" s="66"/>
      <c r="AH6" s="66"/>
      <c r="AI6" s="66"/>
      <c r="AJ6" s="66"/>
      <c r="AK6" s="66"/>
      <c r="AL6" s="66" t="s">
        <v>154</v>
      </c>
      <c r="AM6" s="66"/>
      <c r="AN6" s="66"/>
      <c r="AO6" s="66"/>
      <c r="AP6" s="66"/>
      <c r="AQ6" s="66"/>
    </row>
    <row r="7" spans="1:43" s="1" customFormat="1" outlineLevel="1" x14ac:dyDescent="0.3">
      <c r="A7" s="66" t="s">
        <v>10</v>
      </c>
      <c r="B7" s="66"/>
      <c r="C7" s="66"/>
      <c r="D7" s="66"/>
      <c r="E7" s="38" t="s">
        <v>12</v>
      </c>
      <c r="F7" s="38" t="s">
        <v>14</v>
      </c>
      <c r="G7" s="5" t="s">
        <v>118</v>
      </c>
      <c r="H7" s="5" t="s">
        <v>6</v>
      </c>
      <c r="I7" s="5" t="s">
        <v>40</v>
      </c>
      <c r="J7" s="5" t="s">
        <v>39</v>
      </c>
      <c r="M7" s="11"/>
      <c r="N7" s="38" t="s">
        <v>2</v>
      </c>
      <c r="O7" s="13" t="s">
        <v>29</v>
      </c>
      <c r="P7" s="14"/>
      <c r="Q7" s="41">
        <f>SUM(Q9:Q29)</f>
        <v>8213.52</v>
      </c>
      <c r="R7" s="38" t="s">
        <v>37</v>
      </c>
      <c r="S7" s="38" t="s">
        <v>4</v>
      </c>
      <c r="T7" s="38" t="s">
        <v>2</v>
      </c>
      <c r="U7" s="38" t="s">
        <v>29</v>
      </c>
      <c r="V7" s="14"/>
      <c r="W7" s="41">
        <f>SUM(W9:W29)</f>
        <v>23716.560000000001</v>
      </c>
      <c r="X7" s="38" t="s">
        <v>37</v>
      </c>
      <c r="Y7" s="38" t="s">
        <v>4</v>
      </c>
      <c r="Z7" s="38" t="s">
        <v>2</v>
      </c>
      <c r="AA7" s="38" t="s">
        <v>29</v>
      </c>
      <c r="AB7" s="14"/>
      <c r="AC7" s="41">
        <f>SUM(AC9:AC29)</f>
        <v>28369.74</v>
      </c>
      <c r="AD7" s="38" t="s">
        <v>37</v>
      </c>
      <c r="AE7" s="38" t="s">
        <v>4</v>
      </c>
      <c r="AF7" s="38" t="s">
        <v>2</v>
      </c>
      <c r="AG7" s="38" t="s">
        <v>29</v>
      </c>
      <c r="AH7" s="14"/>
      <c r="AI7" s="41">
        <f>SUM(AI9:AI29)</f>
        <v>7893.06</v>
      </c>
      <c r="AJ7" s="38" t="s">
        <v>37</v>
      </c>
      <c r="AK7" s="38" t="s">
        <v>4</v>
      </c>
      <c r="AL7" s="38" t="s">
        <v>2</v>
      </c>
      <c r="AM7" s="38" t="s">
        <v>29</v>
      </c>
      <c r="AN7" s="14"/>
      <c r="AO7" s="15">
        <f>SUM(AO9:AO29)</f>
        <v>14581.98</v>
      </c>
      <c r="AP7" s="38" t="s">
        <v>37</v>
      </c>
      <c r="AQ7" s="38" t="s">
        <v>4</v>
      </c>
    </row>
    <row r="8" spans="1:43" s="1" customFormat="1" outlineLevel="1" x14ac:dyDescent="0.3">
      <c r="A8" s="38" t="s">
        <v>0</v>
      </c>
      <c r="B8" s="38" t="s">
        <v>11</v>
      </c>
      <c r="C8" s="38"/>
      <c r="D8" s="38" t="s">
        <v>35</v>
      </c>
      <c r="E8" s="38" t="s">
        <v>13</v>
      </c>
      <c r="F8" s="38" t="s">
        <v>34</v>
      </c>
      <c r="G8" s="27"/>
      <c r="H8" s="27"/>
      <c r="I8" s="27"/>
      <c r="J8" s="27"/>
      <c r="M8" s="11"/>
      <c r="N8" s="38" t="s">
        <v>3</v>
      </c>
      <c r="O8" s="38" t="s">
        <v>43</v>
      </c>
      <c r="P8" s="38" t="s">
        <v>42</v>
      </c>
      <c r="Q8" s="38" t="s">
        <v>41</v>
      </c>
      <c r="R8" s="38" t="s">
        <v>36</v>
      </c>
      <c r="S8" s="38" t="s">
        <v>5</v>
      </c>
      <c r="T8" s="38" t="s">
        <v>3</v>
      </c>
      <c r="U8" s="38" t="s">
        <v>43</v>
      </c>
      <c r="V8" s="38" t="s">
        <v>42</v>
      </c>
      <c r="W8" s="38" t="s">
        <v>41</v>
      </c>
      <c r="X8" s="38" t="s">
        <v>36</v>
      </c>
      <c r="Y8" s="38" t="s">
        <v>5</v>
      </c>
      <c r="Z8" s="38" t="s">
        <v>3</v>
      </c>
      <c r="AA8" s="38" t="s">
        <v>43</v>
      </c>
      <c r="AB8" s="38" t="s">
        <v>42</v>
      </c>
      <c r="AC8" s="38" t="s">
        <v>41</v>
      </c>
      <c r="AD8" s="38" t="s">
        <v>36</v>
      </c>
      <c r="AE8" s="38" t="s">
        <v>5</v>
      </c>
      <c r="AF8" s="38" t="s">
        <v>3</v>
      </c>
      <c r="AG8" s="38" t="s">
        <v>43</v>
      </c>
      <c r="AH8" s="38" t="s">
        <v>42</v>
      </c>
      <c r="AI8" s="38" t="s">
        <v>41</v>
      </c>
      <c r="AJ8" s="38" t="s">
        <v>36</v>
      </c>
      <c r="AK8" s="38" t="s">
        <v>5</v>
      </c>
      <c r="AL8" s="38" t="s">
        <v>3</v>
      </c>
      <c r="AM8" s="38" t="s">
        <v>43</v>
      </c>
      <c r="AN8" s="38" t="s">
        <v>42</v>
      </c>
      <c r="AO8" s="38" t="s">
        <v>41</v>
      </c>
      <c r="AP8" s="38" t="s">
        <v>36</v>
      </c>
      <c r="AQ8" s="38" t="s">
        <v>5</v>
      </c>
    </row>
    <row r="9" spans="1:43" outlineLevel="1" x14ac:dyDescent="0.3">
      <c r="B9" s="2" t="s">
        <v>60</v>
      </c>
      <c r="E9" s="15"/>
      <c r="H9" s="64"/>
      <c r="I9" s="28"/>
      <c r="J9" s="28">
        <v>184000</v>
      </c>
      <c r="K9" s="15">
        <f>SUM(I9:J9)</f>
        <v>184000</v>
      </c>
      <c r="M9" s="16"/>
      <c r="N9" s="2" t="s">
        <v>15</v>
      </c>
      <c r="O9" s="15">
        <v>77</v>
      </c>
      <c r="Q9" s="41">
        <f>O9*P9</f>
        <v>0</v>
      </c>
      <c r="R9" s="41"/>
      <c r="T9" s="3" t="s">
        <v>15</v>
      </c>
      <c r="U9" s="41">
        <v>77</v>
      </c>
      <c r="W9" s="41">
        <f>U9*V9</f>
        <v>0</v>
      </c>
      <c r="X9" s="41"/>
      <c r="Z9" s="3" t="s">
        <v>15</v>
      </c>
      <c r="AA9" s="41">
        <v>77</v>
      </c>
      <c r="AC9" s="41">
        <f>AA9*AB9</f>
        <v>0</v>
      </c>
      <c r="AD9" s="41"/>
      <c r="AF9" s="3" t="s">
        <v>15</v>
      </c>
      <c r="AG9" s="41">
        <v>77</v>
      </c>
      <c r="AI9" s="41">
        <f>AG9*AH9</f>
        <v>0</v>
      </c>
      <c r="AJ9" s="41"/>
      <c r="AL9" s="3" t="s">
        <v>15</v>
      </c>
      <c r="AM9" s="41">
        <v>77</v>
      </c>
      <c r="AO9" s="15">
        <f>AM9*AN9</f>
        <v>0</v>
      </c>
      <c r="AP9" s="15"/>
    </row>
    <row r="10" spans="1:43" outlineLevel="1" x14ac:dyDescent="0.3">
      <c r="B10" s="2" t="s">
        <v>137</v>
      </c>
      <c r="E10" s="15"/>
      <c r="G10" s="15"/>
      <c r="H10" s="15"/>
      <c r="I10" s="28">
        <v>30000</v>
      </c>
      <c r="J10" s="28"/>
      <c r="K10" s="15">
        <f t="shared" ref="K10:K22" si="0">SUM(G10:J10)</f>
        <v>30000</v>
      </c>
      <c r="M10" s="16"/>
      <c r="N10" s="2" t="s">
        <v>16</v>
      </c>
      <c r="O10" s="15">
        <v>60</v>
      </c>
      <c r="Q10" s="41">
        <f>O10*P10</f>
        <v>0</v>
      </c>
      <c r="R10" s="41"/>
      <c r="T10" s="3" t="s">
        <v>16</v>
      </c>
      <c r="U10" s="41">
        <v>60</v>
      </c>
      <c r="W10" s="41">
        <f t="shared" ref="W10:W22" si="1">U10*V10</f>
        <v>0</v>
      </c>
      <c r="X10" s="41"/>
      <c r="Z10" s="3" t="s">
        <v>16</v>
      </c>
      <c r="AA10" s="41">
        <v>60</v>
      </c>
      <c r="AC10" s="41">
        <f t="shared" ref="AC10:AC22" si="2">AA10*AB10</f>
        <v>0</v>
      </c>
      <c r="AD10" s="41"/>
      <c r="AF10" s="3" t="s">
        <v>16</v>
      </c>
      <c r="AG10" s="41">
        <v>60</v>
      </c>
      <c r="AI10" s="41">
        <f t="shared" ref="AI10:AI22" si="3">AG10*AH10</f>
        <v>0</v>
      </c>
      <c r="AJ10" s="41"/>
      <c r="AL10" s="3" t="s">
        <v>16</v>
      </c>
      <c r="AM10" s="41">
        <v>60</v>
      </c>
      <c r="AO10" s="15">
        <f t="shared" ref="AO10:AO22" si="4">AM10*AN10</f>
        <v>0</v>
      </c>
      <c r="AP10" s="15"/>
    </row>
    <row r="11" spans="1:43" outlineLevel="1" x14ac:dyDescent="0.3">
      <c r="B11" s="2" t="s">
        <v>197</v>
      </c>
      <c r="E11" s="15"/>
      <c r="F11" s="17"/>
      <c r="G11" s="32"/>
      <c r="H11" s="15"/>
      <c r="I11" s="28"/>
      <c r="J11" s="28">
        <v>15000</v>
      </c>
      <c r="K11" s="15">
        <f t="shared" si="0"/>
        <v>15000</v>
      </c>
      <c r="M11" s="16"/>
      <c r="N11" s="2" t="s">
        <v>17</v>
      </c>
      <c r="O11" s="15">
        <v>48</v>
      </c>
      <c r="Q11" s="41">
        <f t="shared" ref="Q11:Q22" si="5">O11*P11</f>
        <v>0</v>
      </c>
      <c r="R11" s="41"/>
      <c r="T11" s="3" t="s">
        <v>17</v>
      </c>
      <c r="U11" s="41">
        <v>48</v>
      </c>
      <c r="W11" s="41">
        <f t="shared" si="1"/>
        <v>0</v>
      </c>
      <c r="X11" s="41"/>
      <c r="Z11" s="3" t="s">
        <v>17</v>
      </c>
      <c r="AA11" s="41">
        <v>48</v>
      </c>
      <c r="AC11" s="41">
        <f t="shared" si="2"/>
        <v>0</v>
      </c>
      <c r="AD11" s="41"/>
      <c r="AF11" s="3" t="s">
        <v>17</v>
      </c>
      <c r="AG11" s="41">
        <v>48</v>
      </c>
      <c r="AI11" s="41">
        <f t="shared" si="3"/>
        <v>0</v>
      </c>
      <c r="AJ11" s="41"/>
      <c r="AL11" s="3" t="s">
        <v>17</v>
      </c>
      <c r="AM11" s="41">
        <v>48</v>
      </c>
      <c r="AO11" s="15">
        <f t="shared" si="4"/>
        <v>0</v>
      </c>
      <c r="AP11" s="15"/>
    </row>
    <row r="12" spans="1:43" outlineLevel="1" x14ac:dyDescent="0.3">
      <c r="H12" s="15"/>
      <c r="I12" s="32"/>
      <c r="J12" s="32"/>
      <c r="K12" s="15">
        <f t="shared" si="0"/>
        <v>0</v>
      </c>
      <c r="M12" s="16"/>
      <c r="N12" s="2" t="s">
        <v>18</v>
      </c>
      <c r="O12" s="15">
        <v>77</v>
      </c>
      <c r="Q12" s="41">
        <f t="shared" si="5"/>
        <v>0</v>
      </c>
      <c r="R12" s="41"/>
      <c r="T12" s="3" t="s">
        <v>18</v>
      </c>
      <c r="U12" s="41">
        <v>77</v>
      </c>
      <c r="W12" s="41">
        <f t="shared" si="1"/>
        <v>0</v>
      </c>
      <c r="X12" s="41"/>
      <c r="Z12" s="3" t="s">
        <v>18</v>
      </c>
      <c r="AA12" s="41">
        <v>77</v>
      </c>
      <c r="AC12" s="41">
        <f t="shared" si="2"/>
        <v>0</v>
      </c>
      <c r="AD12" s="41"/>
      <c r="AF12" s="3" t="s">
        <v>18</v>
      </c>
      <c r="AG12" s="41">
        <v>77</v>
      </c>
      <c r="AI12" s="41">
        <f t="shared" si="3"/>
        <v>0</v>
      </c>
      <c r="AJ12" s="41"/>
      <c r="AL12" s="3" t="s">
        <v>18</v>
      </c>
      <c r="AM12" s="41">
        <v>77</v>
      </c>
      <c r="AO12" s="15">
        <f t="shared" si="4"/>
        <v>0</v>
      </c>
      <c r="AP12" s="15"/>
    </row>
    <row r="13" spans="1:43" outlineLevel="1" x14ac:dyDescent="0.3">
      <c r="E13" s="15"/>
      <c r="F13" s="17"/>
      <c r="G13" s="32"/>
      <c r="H13" s="15"/>
      <c r="I13" s="32"/>
      <c r="J13" s="32"/>
      <c r="K13" s="15">
        <f t="shared" si="0"/>
        <v>0</v>
      </c>
      <c r="L13" s="15"/>
      <c r="M13" s="18"/>
      <c r="N13" s="2" t="s">
        <v>19</v>
      </c>
      <c r="O13" s="15">
        <v>60</v>
      </c>
      <c r="Q13" s="41">
        <f>O13*P13</f>
        <v>0</v>
      </c>
      <c r="R13" s="41"/>
      <c r="T13" s="3" t="s">
        <v>19</v>
      </c>
      <c r="U13" s="41">
        <v>60</v>
      </c>
      <c r="W13" s="41">
        <f t="shared" si="1"/>
        <v>0</v>
      </c>
      <c r="X13" s="41"/>
      <c r="Z13" s="3" t="s">
        <v>19</v>
      </c>
      <c r="AA13" s="41">
        <v>60</v>
      </c>
      <c r="AC13" s="41">
        <f t="shared" si="2"/>
        <v>0</v>
      </c>
      <c r="AD13" s="41"/>
      <c r="AF13" s="3" t="s">
        <v>19</v>
      </c>
      <c r="AG13" s="41">
        <v>60</v>
      </c>
      <c r="AI13" s="41">
        <f t="shared" si="3"/>
        <v>0</v>
      </c>
      <c r="AJ13" s="41"/>
      <c r="AL13" s="3" t="s">
        <v>19</v>
      </c>
      <c r="AM13" s="41">
        <v>60</v>
      </c>
      <c r="AO13" s="15">
        <f t="shared" si="4"/>
        <v>0</v>
      </c>
      <c r="AP13" s="15"/>
    </row>
    <row r="14" spans="1:43" outlineLevel="1" x14ac:dyDescent="0.3">
      <c r="E14" s="15"/>
      <c r="F14" s="17"/>
      <c r="G14" s="32"/>
      <c r="H14" s="15"/>
      <c r="I14" s="32"/>
      <c r="J14" s="32"/>
      <c r="K14" s="15">
        <f t="shared" si="0"/>
        <v>0</v>
      </c>
      <c r="M14" s="16"/>
      <c r="N14" s="2" t="s">
        <v>20</v>
      </c>
      <c r="O14" s="15">
        <v>48</v>
      </c>
      <c r="Q14" s="41">
        <f t="shared" si="5"/>
        <v>0</v>
      </c>
      <c r="R14" s="41"/>
      <c r="T14" s="3" t="s">
        <v>20</v>
      </c>
      <c r="U14" s="41">
        <v>48</v>
      </c>
      <c r="W14" s="41">
        <f t="shared" si="1"/>
        <v>0</v>
      </c>
      <c r="X14" s="41"/>
      <c r="Z14" s="3" t="s">
        <v>20</v>
      </c>
      <c r="AA14" s="41">
        <v>48</v>
      </c>
      <c r="AC14" s="41">
        <f t="shared" si="2"/>
        <v>0</v>
      </c>
      <c r="AD14" s="41"/>
      <c r="AF14" s="3" t="s">
        <v>20</v>
      </c>
      <c r="AG14" s="41">
        <v>48</v>
      </c>
      <c r="AI14" s="41">
        <f t="shared" si="3"/>
        <v>0</v>
      </c>
      <c r="AJ14" s="41"/>
      <c r="AL14" s="3" t="s">
        <v>20</v>
      </c>
      <c r="AM14" s="41">
        <v>48</v>
      </c>
      <c r="AO14" s="15">
        <f t="shared" si="4"/>
        <v>0</v>
      </c>
      <c r="AP14" s="15"/>
    </row>
    <row r="15" spans="1:43" outlineLevel="1" x14ac:dyDescent="0.3">
      <c r="F15" s="17"/>
      <c r="G15" s="32"/>
      <c r="H15" s="15"/>
      <c r="I15" s="32"/>
      <c r="J15" s="32"/>
      <c r="K15" s="15">
        <f t="shared" si="0"/>
        <v>0</v>
      </c>
      <c r="M15" s="16"/>
      <c r="N15" s="2" t="s">
        <v>21</v>
      </c>
      <c r="O15" s="15">
        <v>60</v>
      </c>
      <c r="Q15" s="41">
        <f t="shared" si="5"/>
        <v>0</v>
      </c>
      <c r="R15" s="41"/>
      <c r="T15" s="3" t="s">
        <v>21</v>
      </c>
      <c r="U15" s="41">
        <v>60</v>
      </c>
      <c r="W15" s="41">
        <f t="shared" si="1"/>
        <v>0</v>
      </c>
      <c r="X15" s="41"/>
      <c r="Z15" s="3" t="s">
        <v>21</v>
      </c>
      <c r="AA15" s="41">
        <v>60</v>
      </c>
      <c r="AC15" s="41">
        <f t="shared" si="2"/>
        <v>0</v>
      </c>
      <c r="AD15" s="41"/>
      <c r="AF15" s="3" t="s">
        <v>21</v>
      </c>
      <c r="AG15" s="41">
        <v>60</v>
      </c>
      <c r="AI15" s="41">
        <f t="shared" si="3"/>
        <v>0</v>
      </c>
      <c r="AJ15" s="41"/>
      <c r="AL15" s="3" t="s">
        <v>21</v>
      </c>
      <c r="AM15" s="41">
        <v>60</v>
      </c>
      <c r="AO15" s="15">
        <f t="shared" si="4"/>
        <v>0</v>
      </c>
      <c r="AP15" s="15"/>
    </row>
    <row r="16" spans="1:43" outlineLevel="1" x14ac:dyDescent="0.3">
      <c r="F16" s="17"/>
      <c r="G16" s="32"/>
      <c r="H16" s="15"/>
      <c r="I16" s="32"/>
      <c r="J16" s="32"/>
      <c r="K16" s="15">
        <f t="shared" si="0"/>
        <v>0</v>
      </c>
      <c r="M16" s="16"/>
      <c r="N16" s="2" t="s">
        <v>22</v>
      </c>
      <c r="O16" s="15">
        <v>48</v>
      </c>
      <c r="Q16" s="41">
        <f t="shared" si="5"/>
        <v>0</v>
      </c>
      <c r="R16" s="41"/>
      <c r="T16" s="3" t="s">
        <v>22</v>
      </c>
      <c r="U16" s="41">
        <v>48</v>
      </c>
      <c r="W16" s="41">
        <f t="shared" si="1"/>
        <v>0</v>
      </c>
      <c r="X16" s="41"/>
      <c r="Z16" s="3" t="s">
        <v>22</v>
      </c>
      <c r="AA16" s="41">
        <v>48</v>
      </c>
      <c r="AC16" s="41">
        <f t="shared" si="2"/>
        <v>0</v>
      </c>
      <c r="AD16" s="41"/>
      <c r="AF16" s="3" t="s">
        <v>22</v>
      </c>
      <c r="AG16" s="41">
        <v>48</v>
      </c>
      <c r="AH16" s="3">
        <v>42</v>
      </c>
      <c r="AI16" s="41">
        <f t="shared" si="3"/>
        <v>2016</v>
      </c>
      <c r="AJ16" s="41"/>
      <c r="AL16" s="3" t="s">
        <v>22</v>
      </c>
      <c r="AM16" s="41">
        <v>48</v>
      </c>
      <c r="AN16" s="3">
        <v>42</v>
      </c>
      <c r="AO16" s="15">
        <f t="shared" si="4"/>
        <v>2016</v>
      </c>
      <c r="AP16" s="15"/>
    </row>
    <row r="17" spans="5:42" outlineLevel="1" x14ac:dyDescent="0.3">
      <c r="G17" s="28"/>
      <c r="H17" s="15"/>
      <c r="I17" s="28"/>
      <c r="J17" s="28"/>
      <c r="K17" s="15">
        <f t="shared" si="0"/>
        <v>0</v>
      </c>
      <c r="M17" s="16"/>
      <c r="N17" s="2" t="s">
        <v>23</v>
      </c>
      <c r="O17" s="15">
        <v>40</v>
      </c>
      <c r="Q17" s="41">
        <f t="shared" si="5"/>
        <v>0</v>
      </c>
      <c r="R17" s="41"/>
      <c r="T17" s="3" t="s">
        <v>23</v>
      </c>
      <c r="U17" s="41">
        <v>40</v>
      </c>
      <c r="W17" s="41">
        <f t="shared" si="1"/>
        <v>0</v>
      </c>
      <c r="X17" s="41"/>
      <c r="Z17" s="3" t="s">
        <v>23</v>
      </c>
      <c r="AA17" s="41">
        <v>40</v>
      </c>
      <c r="AC17" s="41">
        <f t="shared" si="2"/>
        <v>0</v>
      </c>
      <c r="AD17" s="41"/>
      <c r="AF17" s="3" t="s">
        <v>23</v>
      </c>
      <c r="AG17" s="41">
        <v>40</v>
      </c>
      <c r="AI17" s="41">
        <f t="shared" si="3"/>
        <v>0</v>
      </c>
      <c r="AJ17" s="41"/>
      <c r="AL17" s="3" t="s">
        <v>23</v>
      </c>
      <c r="AM17" s="41">
        <v>40</v>
      </c>
      <c r="AO17" s="15">
        <f t="shared" si="4"/>
        <v>0</v>
      </c>
      <c r="AP17" s="15"/>
    </row>
    <row r="18" spans="5:42" outlineLevel="1" x14ac:dyDescent="0.3">
      <c r="G18" s="28"/>
      <c r="H18" s="15"/>
      <c r="I18" s="28"/>
      <c r="J18" s="28"/>
      <c r="K18" s="15">
        <f t="shared" si="0"/>
        <v>0</v>
      </c>
      <c r="M18" s="16"/>
      <c r="N18" s="2" t="s">
        <v>24</v>
      </c>
      <c r="O18" s="15">
        <v>48</v>
      </c>
      <c r="Q18" s="41">
        <f t="shared" si="5"/>
        <v>0</v>
      </c>
      <c r="R18" s="41"/>
      <c r="T18" s="3" t="s">
        <v>24</v>
      </c>
      <c r="U18" s="41">
        <v>48</v>
      </c>
      <c r="W18" s="41">
        <f t="shared" si="1"/>
        <v>0</v>
      </c>
      <c r="X18" s="41"/>
      <c r="Z18" s="3" t="s">
        <v>24</v>
      </c>
      <c r="AA18" s="41">
        <v>48</v>
      </c>
      <c r="AC18" s="41">
        <f t="shared" si="2"/>
        <v>0</v>
      </c>
      <c r="AD18" s="41"/>
      <c r="AF18" s="3" t="s">
        <v>24</v>
      </c>
      <c r="AG18" s="41">
        <v>48</v>
      </c>
      <c r="AH18" s="3">
        <v>42</v>
      </c>
      <c r="AI18" s="41">
        <f t="shared" si="3"/>
        <v>2016</v>
      </c>
      <c r="AJ18" s="41"/>
      <c r="AL18" s="3" t="s">
        <v>24</v>
      </c>
      <c r="AM18" s="41">
        <v>48</v>
      </c>
      <c r="AO18" s="15">
        <f t="shared" si="4"/>
        <v>0</v>
      </c>
      <c r="AP18" s="15"/>
    </row>
    <row r="19" spans="5:42" outlineLevel="1" x14ac:dyDescent="0.3">
      <c r="G19" s="28"/>
      <c r="H19" s="15"/>
      <c r="I19" s="28"/>
      <c r="J19" s="28"/>
      <c r="K19" s="15">
        <f t="shared" si="0"/>
        <v>0</v>
      </c>
      <c r="M19" s="16"/>
      <c r="N19" s="2" t="s">
        <v>25</v>
      </c>
      <c r="O19" s="15">
        <v>68</v>
      </c>
      <c r="Q19" s="41">
        <f t="shared" si="5"/>
        <v>0</v>
      </c>
      <c r="R19" s="41"/>
      <c r="T19" s="3" t="s">
        <v>25</v>
      </c>
      <c r="U19" s="41">
        <v>68</v>
      </c>
      <c r="W19" s="41">
        <f t="shared" si="1"/>
        <v>0</v>
      </c>
      <c r="X19" s="41"/>
      <c r="Z19" s="3" t="s">
        <v>25</v>
      </c>
      <c r="AA19" s="41">
        <v>68</v>
      </c>
      <c r="AC19" s="41">
        <f t="shared" si="2"/>
        <v>0</v>
      </c>
      <c r="AD19" s="41"/>
      <c r="AF19" s="3" t="s">
        <v>25</v>
      </c>
      <c r="AG19" s="41">
        <v>68</v>
      </c>
      <c r="AI19" s="41">
        <f t="shared" si="3"/>
        <v>0</v>
      </c>
      <c r="AJ19" s="41"/>
      <c r="AL19" s="3" t="s">
        <v>25</v>
      </c>
      <c r="AM19" s="41">
        <v>68</v>
      </c>
      <c r="AO19" s="15">
        <f t="shared" si="4"/>
        <v>0</v>
      </c>
      <c r="AP19" s="15"/>
    </row>
    <row r="20" spans="5:42" outlineLevel="1" x14ac:dyDescent="0.3">
      <c r="G20" s="28"/>
      <c r="H20" s="15"/>
      <c r="I20" s="28"/>
      <c r="J20" s="28"/>
      <c r="K20" s="15">
        <f t="shared" si="0"/>
        <v>0</v>
      </c>
      <c r="M20" s="16"/>
      <c r="N20" s="2" t="s">
        <v>26</v>
      </c>
      <c r="O20" s="15">
        <v>95</v>
      </c>
      <c r="Q20" s="41">
        <f t="shared" si="5"/>
        <v>0</v>
      </c>
      <c r="R20" s="41"/>
      <c r="T20" s="3" t="s">
        <v>26</v>
      </c>
      <c r="U20" s="41">
        <v>95</v>
      </c>
      <c r="W20" s="41">
        <f t="shared" si="1"/>
        <v>0</v>
      </c>
      <c r="X20" s="41"/>
      <c r="Z20" s="3" t="s">
        <v>26</v>
      </c>
      <c r="AA20" s="41">
        <v>95</v>
      </c>
      <c r="AB20" s="3">
        <v>84</v>
      </c>
      <c r="AC20" s="41">
        <f t="shared" si="2"/>
        <v>7980</v>
      </c>
      <c r="AD20" s="41"/>
      <c r="AF20" s="3" t="s">
        <v>26</v>
      </c>
      <c r="AG20" s="41">
        <v>95</v>
      </c>
      <c r="AI20" s="41">
        <f t="shared" si="3"/>
        <v>0</v>
      </c>
      <c r="AJ20" s="41"/>
      <c r="AL20" s="3" t="s">
        <v>26</v>
      </c>
      <c r="AM20" s="41">
        <v>95</v>
      </c>
      <c r="AO20" s="15">
        <f t="shared" si="4"/>
        <v>0</v>
      </c>
      <c r="AP20" s="15"/>
    </row>
    <row r="21" spans="5:42" outlineLevel="1" x14ac:dyDescent="0.3">
      <c r="G21" s="28"/>
      <c r="H21" s="15"/>
      <c r="I21" s="28"/>
      <c r="J21" s="28"/>
      <c r="K21" s="15">
        <f t="shared" si="0"/>
        <v>0</v>
      </c>
      <c r="M21" s="16"/>
      <c r="N21" s="2" t="s">
        <v>27</v>
      </c>
      <c r="O21" s="15">
        <v>40</v>
      </c>
      <c r="Q21" s="41">
        <f t="shared" si="5"/>
        <v>0</v>
      </c>
      <c r="R21" s="41"/>
      <c r="T21" s="3" t="s">
        <v>27</v>
      </c>
      <c r="U21" s="41">
        <v>40</v>
      </c>
      <c r="W21" s="41">
        <f t="shared" si="1"/>
        <v>0</v>
      </c>
      <c r="X21" s="41"/>
      <c r="Z21" s="3" t="s">
        <v>27</v>
      </c>
      <c r="AA21" s="41">
        <v>40</v>
      </c>
      <c r="AC21" s="41">
        <f t="shared" si="2"/>
        <v>0</v>
      </c>
      <c r="AD21" s="41"/>
      <c r="AF21" s="3" t="s">
        <v>27</v>
      </c>
      <c r="AG21" s="41">
        <v>40</v>
      </c>
      <c r="AI21" s="41">
        <f t="shared" si="3"/>
        <v>0</v>
      </c>
      <c r="AJ21" s="41"/>
      <c r="AL21" s="3" t="s">
        <v>27</v>
      </c>
      <c r="AM21" s="41">
        <v>40</v>
      </c>
      <c r="AO21" s="15">
        <f t="shared" si="4"/>
        <v>0</v>
      </c>
      <c r="AP21" s="15"/>
    </row>
    <row r="22" spans="5:42" outlineLevel="1" x14ac:dyDescent="0.3">
      <c r="G22" s="28"/>
      <c r="H22" s="28"/>
      <c r="I22" s="28"/>
      <c r="J22" s="28"/>
      <c r="K22" s="15">
        <f t="shared" si="0"/>
        <v>0</v>
      </c>
      <c r="M22" s="16"/>
      <c r="N22" s="2" t="s">
        <v>155</v>
      </c>
      <c r="O22" s="15">
        <v>40</v>
      </c>
      <c r="Q22" s="41">
        <f t="shared" si="5"/>
        <v>0</v>
      </c>
      <c r="R22" s="41"/>
      <c r="T22" s="3" t="s">
        <v>155</v>
      </c>
      <c r="U22" s="41">
        <v>40</v>
      </c>
      <c r="W22" s="41">
        <f t="shared" si="1"/>
        <v>0</v>
      </c>
      <c r="X22" s="41"/>
      <c r="Z22" s="3" t="s">
        <v>155</v>
      </c>
      <c r="AA22" s="41">
        <v>40</v>
      </c>
      <c r="AC22" s="41">
        <f t="shared" si="2"/>
        <v>0</v>
      </c>
      <c r="AD22" s="41"/>
      <c r="AF22" s="3" t="s">
        <v>155</v>
      </c>
      <c r="AG22" s="41">
        <v>40</v>
      </c>
      <c r="AI22" s="41">
        <f t="shared" si="3"/>
        <v>0</v>
      </c>
      <c r="AJ22" s="41"/>
      <c r="AL22" s="3" t="s">
        <v>155</v>
      </c>
      <c r="AM22" s="41">
        <v>40</v>
      </c>
      <c r="AO22" s="15">
        <f t="shared" si="4"/>
        <v>0</v>
      </c>
      <c r="AP22" s="15"/>
    </row>
    <row r="23" spans="5:42" outlineLevel="1" x14ac:dyDescent="0.3">
      <c r="G23" s="28"/>
      <c r="H23" s="28"/>
      <c r="I23" s="28"/>
      <c r="J23" s="28"/>
      <c r="K23" s="15">
        <f>SUM(G23:J23)</f>
        <v>0</v>
      </c>
      <c r="M23" s="16"/>
      <c r="N23" s="2" t="s">
        <v>28</v>
      </c>
      <c r="O23" s="15">
        <v>40</v>
      </c>
      <c r="Q23" s="41">
        <f>O23*P23</f>
        <v>0</v>
      </c>
      <c r="R23" s="41"/>
      <c r="T23" s="3" t="s">
        <v>28</v>
      </c>
      <c r="U23" s="41">
        <v>40</v>
      </c>
      <c r="W23" s="41">
        <f>U23*V23</f>
        <v>0</v>
      </c>
      <c r="X23" s="41"/>
      <c r="Z23" s="3" t="s">
        <v>28</v>
      </c>
      <c r="AA23" s="41">
        <v>40</v>
      </c>
      <c r="AC23" s="41">
        <f>AA23*AB23</f>
        <v>0</v>
      </c>
      <c r="AD23" s="41"/>
      <c r="AF23" s="3" t="s">
        <v>28</v>
      </c>
      <c r="AG23" s="41">
        <v>40</v>
      </c>
      <c r="AI23" s="41">
        <f>AG23*AH23</f>
        <v>0</v>
      </c>
      <c r="AJ23" s="41"/>
      <c r="AL23" s="3" t="s">
        <v>28</v>
      </c>
      <c r="AM23" s="41">
        <v>40</v>
      </c>
      <c r="AO23" s="15">
        <f>AM23*AN23</f>
        <v>0</v>
      </c>
      <c r="AP23" s="15"/>
    </row>
    <row r="24" spans="5:42" outlineLevel="1" x14ac:dyDescent="0.3">
      <c r="G24" s="28"/>
      <c r="H24" s="28"/>
      <c r="I24" s="28"/>
      <c r="J24" s="28"/>
      <c r="K24" s="15">
        <f t="shared" ref="K24:K32" si="6">SUM(G24:J24)</f>
        <v>0</v>
      </c>
      <c r="M24" s="16"/>
      <c r="N24" s="2" t="s">
        <v>127</v>
      </c>
      <c r="O24" s="15">
        <f>110/$O$1</f>
        <v>100.91743119266054</v>
      </c>
      <c r="Q24" s="41">
        <f t="shared" ref="Q24:Q29" si="7">O24*P24</f>
        <v>0</v>
      </c>
      <c r="R24" s="41"/>
      <c r="T24" s="3" t="s">
        <v>127</v>
      </c>
      <c r="U24" s="41">
        <f>110/$O$1</f>
        <v>100.91743119266054</v>
      </c>
      <c r="W24" s="41">
        <f t="shared" ref="W24:W29" si="8">U24*V24</f>
        <v>0</v>
      </c>
      <c r="X24" s="41"/>
      <c r="Z24" s="3" t="s">
        <v>127</v>
      </c>
      <c r="AA24" s="41">
        <v>100.91743119266054</v>
      </c>
      <c r="AC24" s="41">
        <f t="shared" ref="AC24:AC29" si="9">AA24*AB24</f>
        <v>0</v>
      </c>
      <c r="AD24" s="41"/>
      <c r="AF24" s="3" t="s">
        <v>127</v>
      </c>
      <c r="AG24" s="41">
        <v>100.91743119266054</v>
      </c>
      <c r="AI24" s="41">
        <f t="shared" ref="AI24:AI29" si="10">AG24*AH24</f>
        <v>0</v>
      </c>
      <c r="AJ24" s="41"/>
      <c r="AL24" s="3" t="s">
        <v>127</v>
      </c>
      <c r="AM24" s="41">
        <v>100.91743119266054</v>
      </c>
      <c r="AO24" s="15">
        <f t="shared" ref="AO24:AO29" si="11">AM24*AN24</f>
        <v>0</v>
      </c>
      <c r="AP24" s="15"/>
    </row>
    <row r="25" spans="5:42" outlineLevel="1" x14ac:dyDescent="0.3">
      <c r="G25" s="28"/>
      <c r="H25" s="28"/>
      <c r="I25" s="28"/>
      <c r="J25" s="28"/>
      <c r="K25" s="15">
        <f t="shared" si="6"/>
        <v>0</v>
      </c>
      <c r="M25" s="16"/>
      <c r="N25" s="2" t="s">
        <v>128</v>
      </c>
      <c r="O25" s="15">
        <v>103.63</v>
      </c>
      <c r="P25" s="3">
        <v>42</v>
      </c>
      <c r="Q25" s="41">
        <f t="shared" si="7"/>
        <v>4352.46</v>
      </c>
      <c r="R25" s="41"/>
      <c r="T25" s="3" t="s">
        <v>128</v>
      </c>
      <c r="U25" s="41">
        <v>103.63</v>
      </c>
      <c r="V25" s="3">
        <v>84</v>
      </c>
      <c r="W25" s="41">
        <f t="shared" si="8"/>
        <v>8704.92</v>
      </c>
      <c r="X25" s="41"/>
      <c r="Z25" s="3" t="s">
        <v>128</v>
      </c>
      <c r="AA25" s="41">
        <v>103.63</v>
      </c>
      <c r="AC25" s="41">
        <f t="shared" si="9"/>
        <v>0</v>
      </c>
      <c r="AD25" s="41"/>
      <c r="AF25" s="3" t="s">
        <v>128</v>
      </c>
      <c r="AG25" s="41">
        <v>103.63</v>
      </c>
      <c r="AI25" s="41">
        <f t="shared" si="10"/>
        <v>0</v>
      </c>
      <c r="AJ25" s="41"/>
      <c r="AL25" s="3" t="s">
        <v>128</v>
      </c>
      <c r="AM25" s="41">
        <v>103.63</v>
      </c>
      <c r="AN25" s="3">
        <v>84</v>
      </c>
      <c r="AO25" s="15">
        <f t="shared" si="11"/>
        <v>8704.92</v>
      </c>
      <c r="AP25" s="15"/>
    </row>
    <row r="26" spans="5:42" outlineLevel="1" x14ac:dyDescent="0.3">
      <c r="G26" s="28"/>
      <c r="H26" s="28"/>
      <c r="I26" s="28"/>
      <c r="J26" s="28"/>
      <c r="K26" s="15">
        <f t="shared" si="6"/>
        <v>0</v>
      </c>
      <c r="M26" s="16"/>
      <c r="N26" s="2" t="s">
        <v>157</v>
      </c>
      <c r="O26" s="15">
        <v>91.93</v>
      </c>
      <c r="P26" s="3">
        <v>42</v>
      </c>
      <c r="Q26" s="41">
        <f t="shared" si="7"/>
        <v>3861.0600000000004</v>
      </c>
      <c r="R26" s="41"/>
      <c r="T26" s="3" t="s">
        <v>157</v>
      </c>
      <c r="U26" s="41">
        <v>91.93</v>
      </c>
      <c r="V26" s="3">
        <v>84</v>
      </c>
      <c r="W26" s="41">
        <f t="shared" si="8"/>
        <v>7722.1200000000008</v>
      </c>
      <c r="X26" s="41"/>
      <c r="Z26" s="3" t="s">
        <v>157</v>
      </c>
      <c r="AA26" s="41">
        <v>91.93</v>
      </c>
      <c r="AB26" s="3">
        <v>42</v>
      </c>
      <c r="AC26" s="41">
        <f t="shared" si="9"/>
        <v>3861.0600000000004</v>
      </c>
      <c r="AD26" s="41"/>
      <c r="AF26" s="3" t="s">
        <v>157</v>
      </c>
      <c r="AG26" s="41">
        <v>91.93</v>
      </c>
      <c r="AH26" s="3">
        <v>42</v>
      </c>
      <c r="AI26" s="41">
        <f t="shared" si="10"/>
        <v>3861.0600000000004</v>
      </c>
      <c r="AJ26" s="41"/>
      <c r="AL26" s="3" t="s">
        <v>157</v>
      </c>
      <c r="AM26" s="41">
        <v>91.93</v>
      </c>
      <c r="AN26" s="3">
        <v>42</v>
      </c>
      <c r="AO26" s="15">
        <f t="shared" si="11"/>
        <v>3861.0600000000004</v>
      </c>
      <c r="AP26" s="15"/>
    </row>
    <row r="27" spans="5:42" outlineLevel="1" x14ac:dyDescent="0.3">
      <c r="G27" s="28"/>
      <c r="H27" s="28"/>
      <c r="I27" s="28"/>
      <c r="J27" s="28"/>
      <c r="K27" s="15">
        <f t="shared" si="6"/>
        <v>0</v>
      </c>
      <c r="M27" s="16"/>
      <c r="N27" s="2" t="s">
        <v>129</v>
      </c>
      <c r="O27" s="15">
        <v>86.78</v>
      </c>
      <c r="Q27" s="41">
        <f t="shared" si="7"/>
        <v>0</v>
      </c>
      <c r="R27" s="41"/>
      <c r="T27" s="3" t="s">
        <v>129</v>
      </c>
      <c r="U27" s="41">
        <v>86.78</v>
      </c>
      <c r="V27" s="3">
        <v>84</v>
      </c>
      <c r="W27" s="41">
        <f t="shared" si="8"/>
        <v>7289.52</v>
      </c>
      <c r="X27" s="41"/>
      <c r="Z27" s="3" t="s">
        <v>129</v>
      </c>
      <c r="AA27" s="41">
        <v>86.78</v>
      </c>
      <c r="AB27" s="3">
        <v>42</v>
      </c>
      <c r="AC27" s="41">
        <f t="shared" si="9"/>
        <v>3644.76</v>
      </c>
      <c r="AD27" s="41"/>
      <c r="AF27" s="3" t="s">
        <v>129</v>
      </c>
      <c r="AG27" s="41">
        <v>86.78</v>
      </c>
      <c r="AI27" s="41">
        <f t="shared" si="10"/>
        <v>0</v>
      </c>
      <c r="AJ27" s="41"/>
      <c r="AL27" s="3" t="s">
        <v>129</v>
      </c>
      <c r="AM27" s="41">
        <v>86.78</v>
      </c>
      <c r="AO27" s="15">
        <f t="shared" si="11"/>
        <v>0</v>
      </c>
      <c r="AP27" s="15"/>
    </row>
    <row r="28" spans="5:42" outlineLevel="1" x14ac:dyDescent="0.3">
      <c r="G28" s="28"/>
      <c r="H28" s="28"/>
      <c r="I28" s="28"/>
      <c r="J28" s="28"/>
      <c r="K28" s="15">
        <f t="shared" si="6"/>
        <v>0</v>
      </c>
      <c r="M28" s="16"/>
      <c r="N28" s="2" t="s">
        <v>156</v>
      </c>
      <c r="O28" s="15">
        <v>76.69</v>
      </c>
      <c r="Q28" s="41">
        <f t="shared" si="7"/>
        <v>0</v>
      </c>
      <c r="R28" s="41"/>
      <c r="T28" s="3" t="s">
        <v>156</v>
      </c>
      <c r="U28" s="41">
        <v>76.69</v>
      </c>
      <c r="W28" s="41">
        <f t="shared" si="8"/>
        <v>0</v>
      </c>
      <c r="X28" s="41"/>
      <c r="Z28" s="3" t="s">
        <v>156</v>
      </c>
      <c r="AA28" s="41">
        <v>76.69</v>
      </c>
      <c r="AB28" s="3">
        <v>168</v>
      </c>
      <c r="AC28" s="41">
        <f t="shared" si="9"/>
        <v>12883.92</v>
      </c>
      <c r="AD28" s="41"/>
      <c r="AF28" s="3" t="s">
        <v>156</v>
      </c>
      <c r="AG28" s="41">
        <v>76.69</v>
      </c>
      <c r="AI28" s="41">
        <f t="shared" si="10"/>
        <v>0</v>
      </c>
      <c r="AJ28" s="41"/>
      <c r="AL28" s="3" t="s">
        <v>156</v>
      </c>
      <c r="AM28" s="41">
        <v>76.69</v>
      </c>
      <c r="AO28" s="15">
        <f t="shared" si="11"/>
        <v>0</v>
      </c>
      <c r="AP28" s="15"/>
    </row>
    <row r="29" spans="5:42" outlineLevel="1" x14ac:dyDescent="0.3">
      <c r="G29" s="28"/>
      <c r="H29" s="28"/>
      <c r="I29" s="28"/>
      <c r="J29" s="28"/>
      <c r="K29" s="15">
        <f t="shared" si="6"/>
        <v>0</v>
      </c>
      <c r="M29" s="16"/>
      <c r="N29" s="2" t="s">
        <v>131</v>
      </c>
      <c r="O29" s="15">
        <v>76.69</v>
      </c>
      <c r="Q29" s="41">
        <f t="shared" si="7"/>
        <v>0</v>
      </c>
      <c r="R29" s="41"/>
      <c r="T29" s="3" t="s">
        <v>131</v>
      </c>
      <c r="U29" s="41">
        <v>76.69</v>
      </c>
      <c r="W29" s="41">
        <f t="shared" si="8"/>
        <v>0</v>
      </c>
      <c r="X29" s="41"/>
      <c r="Z29" s="3" t="s">
        <v>131</v>
      </c>
      <c r="AA29" s="41">
        <v>76.69</v>
      </c>
      <c r="AC29" s="41">
        <f t="shared" si="9"/>
        <v>0</v>
      </c>
      <c r="AD29" s="41"/>
      <c r="AF29" s="3" t="s">
        <v>131</v>
      </c>
      <c r="AG29" s="41">
        <v>76.69</v>
      </c>
      <c r="AI29" s="41">
        <f t="shared" si="10"/>
        <v>0</v>
      </c>
      <c r="AJ29" s="41"/>
      <c r="AL29" s="3" t="s">
        <v>131</v>
      </c>
      <c r="AM29" s="41">
        <v>76.69</v>
      </c>
      <c r="AO29" s="15">
        <f t="shared" si="11"/>
        <v>0</v>
      </c>
      <c r="AP29" s="15"/>
    </row>
    <row r="30" spans="5:42" outlineLevel="1" x14ac:dyDescent="0.3">
      <c r="G30" s="28"/>
      <c r="H30" s="28"/>
      <c r="I30" s="28"/>
      <c r="J30" s="28"/>
      <c r="K30" s="15">
        <f t="shared" si="6"/>
        <v>0</v>
      </c>
      <c r="M30" s="16"/>
      <c r="O30" s="15"/>
      <c r="Q30" s="41"/>
      <c r="R30" s="41"/>
      <c r="U30" s="41"/>
      <c r="W30" s="41"/>
      <c r="X30" s="41"/>
      <c r="AA30" s="41"/>
      <c r="AC30" s="41"/>
      <c r="AD30" s="41"/>
      <c r="AG30" s="41"/>
      <c r="AI30" s="41"/>
      <c r="AJ30" s="41"/>
      <c r="AM30" s="41"/>
      <c r="AO30" s="15"/>
      <c r="AP30" s="15"/>
    </row>
    <row r="31" spans="5:42" outlineLevel="1" x14ac:dyDescent="0.3">
      <c r="G31" s="28"/>
      <c r="H31" s="28"/>
      <c r="I31" s="28"/>
      <c r="J31" s="28"/>
      <c r="K31" s="15">
        <f t="shared" si="6"/>
        <v>0</v>
      </c>
      <c r="M31" s="16"/>
      <c r="N31" s="1" t="s">
        <v>38</v>
      </c>
      <c r="O31" s="15"/>
      <c r="Q31" s="41"/>
      <c r="R31" s="41"/>
      <c r="T31" s="38" t="s">
        <v>38</v>
      </c>
      <c r="U31" s="41">
        <f>G34</f>
        <v>0</v>
      </c>
      <c r="W31" s="41"/>
      <c r="X31" s="41"/>
      <c r="Z31" s="38" t="s">
        <v>38</v>
      </c>
      <c r="AA31" s="41">
        <f>H34</f>
        <v>0</v>
      </c>
      <c r="AC31" s="41"/>
      <c r="AD31" s="41"/>
      <c r="AF31" s="38" t="s">
        <v>38</v>
      </c>
      <c r="AG31" s="41">
        <f>I34</f>
        <v>30000</v>
      </c>
      <c r="AI31" s="41"/>
      <c r="AJ31" s="41"/>
      <c r="AL31" s="38" t="s">
        <v>38</v>
      </c>
      <c r="AM31" s="41">
        <f>J34</f>
        <v>199000</v>
      </c>
      <c r="AO31" s="15"/>
      <c r="AP31" s="15"/>
    </row>
    <row r="32" spans="5:42" outlineLevel="1" x14ac:dyDescent="0.3">
      <c r="E32" s="15"/>
      <c r="G32" s="28"/>
      <c r="H32" s="28"/>
      <c r="I32" s="28"/>
      <c r="J32" s="28"/>
      <c r="K32" s="15">
        <f t="shared" si="6"/>
        <v>0</v>
      </c>
      <c r="L32" s="15"/>
      <c r="M32" s="18"/>
      <c r="Q32" s="41"/>
      <c r="R32" s="41"/>
      <c r="W32" s="41"/>
      <c r="X32" s="41"/>
      <c r="AC32" s="41"/>
      <c r="AD32" s="41"/>
    </row>
    <row r="33" spans="1:43" outlineLevel="1" x14ac:dyDescent="0.3">
      <c r="C33" s="43"/>
      <c r="D33" s="38" t="s">
        <v>30</v>
      </c>
      <c r="E33" s="38" t="s">
        <v>31</v>
      </c>
      <c r="F33" s="38" t="s">
        <v>32</v>
      </c>
      <c r="G33" s="27" t="s">
        <v>124</v>
      </c>
      <c r="H33" s="27" t="s">
        <v>121</v>
      </c>
      <c r="I33" s="27" t="s">
        <v>122</v>
      </c>
      <c r="J33" s="27" t="s">
        <v>123</v>
      </c>
      <c r="K33" s="38" t="s">
        <v>33</v>
      </c>
      <c r="L33" s="38" t="s">
        <v>14</v>
      </c>
      <c r="M33" s="12"/>
    </row>
    <row r="34" spans="1:43" s="10" customFormat="1" x14ac:dyDescent="0.3">
      <c r="A34" s="22" t="str">
        <f>A5</f>
        <v>13.6.9.1.5.3</v>
      </c>
      <c r="B34" s="22" t="str">
        <f>B5</f>
        <v>Neutron Polarization System</v>
      </c>
      <c r="C34" s="33">
        <f>SUM(E34,K34)</f>
        <v>311774.86</v>
      </c>
      <c r="D34" s="23">
        <f>SUM(P9:P29)+SUM(V9:V29)+SUM(AB9:AB29)+SUM(AH9:AH29)+SUM(AN9:AN29)</f>
        <v>966</v>
      </c>
      <c r="E34" s="24">
        <f>SUM(Q7+W7+AC7+AI7+AO7)</f>
        <v>82774.86</v>
      </c>
      <c r="F34" s="23">
        <f>SUM(S9+Y9+AE9+AK9+AQ9)</f>
        <v>0</v>
      </c>
      <c r="G34" s="29">
        <f>SUM(G9:G32)</f>
        <v>0</v>
      </c>
      <c r="H34" s="29">
        <f>SUM(H9:H32)</f>
        <v>0</v>
      </c>
      <c r="I34" s="29">
        <f>SUM(I9:I32)</f>
        <v>30000</v>
      </c>
      <c r="J34" s="29">
        <f>SUM(J9:J32)</f>
        <v>199000</v>
      </c>
      <c r="K34" s="24">
        <f>SUM(K9:K32)</f>
        <v>229000</v>
      </c>
      <c r="L34" s="19"/>
      <c r="M34" s="8"/>
      <c r="P34" s="20"/>
      <c r="Q34" s="42"/>
      <c r="R34" s="42"/>
      <c r="S34" s="20"/>
      <c r="T34" s="20"/>
      <c r="U34" s="20"/>
      <c r="V34" s="20"/>
      <c r="W34" s="42"/>
      <c r="X34" s="42"/>
      <c r="Y34" s="20"/>
      <c r="Z34" s="20"/>
      <c r="AA34" s="20"/>
      <c r="AB34" s="20"/>
      <c r="AC34" s="42"/>
      <c r="AD34" s="42"/>
      <c r="AE34" s="20"/>
      <c r="AF34" s="20"/>
      <c r="AG34" s="20"/>
      <c r="AH34" s="20"/>
      <c r="AI34" s="20"/>
      <c r="AJ34" s="20"/>
      <c r="AK34" s="20"/>
      <c r="AL34" s="20"/>
      <c r="AM34" s="20"/>
      <c r="AN34" s="20"/>
    </row>
    <row r="35" spans="1:43" s="10" customFormat="1" x14ac:dyDescent="0.3">
      <c r="A35" s="6"/>
      <c r="B35" s="6"/>
      <c r="C35" s="6"/>
      <c r="D35" s="7"/>
      <c r="E35" s="8"/>
      <c r="F35" s="7"/>
      <c r="G35" s="30"/>
      <c r="H35" s="30"/>
      <c r="I35" s="30"/>
      <c r="J35" s="30"/>
      <c r="K35" s="8"/>
      <c r="L35" s="8"/>
      <c r="M35" s="8"/>
      <c r="N35" s="7"/>
      <c r="O35" s="7"/>
      <c r="P35" s="9"/>
      <c r="Q35" s="40"/>
      <c r="R35" s="40"/>
      <c r="S35" s="9"/>
      <c r="T35" s="9"/>
      <c r="U35" s="9"/>
      <c r="V35" s="9"/>
      <c r="W35" s="40"/>
      <c r="X35" s="40"/>
      <c r="Y35" s="9"/>
      <c r="Z35" s="9"/>
      <c r="AA35" s="9"/>
      <c r="AB35" s="9"/>
      <c r="AC35" s="40"/>
      <c r="AD35" s="40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7"/>
      <c r="AP35" s="7"/>
      <c r="AQ35" s="7"/>
    </row>
    <row r="36" spans="1:43" outlineLevel="1" x14ac:dyDescent="0.3">
      <c r="A36" s="21" t="s">
        <v>61</v>
      </c>
      <c r="B36" s="44" t="s">
        <v>62</v>
      </c>
      <c r="C36" s="21"/>
      <c r="D36" s="1"/>
      <c r="E36" s="1"/>
      <c r="F36" s="1"/>
      <c r="G36" s="31"/>
      <c r="H36" s="31"/>
      <c r="I36" s="31"/>
      <c r="J36" s="31"/>
      <c r="K36" s="1"/>
      <c r="L36" s="1"/>
      <c r="M36" s="11"/>
      <c r="N36" s="1"/>
      <c r="O36" s="1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1"/>
      <c r="AP36" s="1"/>
      <c r="AQ36" s="1"/>
    </row>
    <row r="37" spans="1:43" s="1" customFormat="1" outlineLevel="1" x14ac:dyDescent="0.3">
      <c r="F37" s="38"/>
      <c r="G37" s="38"/>
      <c r="H37" s="38"/>
      <c r="I37" s="38"/>
      <c r="J37" s="38"/>
      <c r="K37" s="38"/>
      <c r="L37" s="38"/>
      <c r="M37" s="12"/>
      <c r="N37" s="67" t="s">
        <v>151</v>
      </c>
      <c r="O37" s="67"/>
      <c r="P37" s="67"/>
      <c r="Q37" s="67"/>
      <c r="R37" s="67"/>
      <c r="S37" s="67"/>
      <c r="T37" s="66" t="s">
        <v>159</v>
      </c>
      <c r="U37" s="66"/>
      <c r="V37" s="66"/>
      <c r="W37" s="66"/>
      <c r="X37" s="66"/>
      <c r="Y37" s="66"/>
      <c r="Z37" s="66" t="s">
        <v>152</v>
      </c>
      <c r="AA37" s="66"/>
      <c r="AB37" s="66"/>
      <c r="AC37" s="66"/>
      <c r="AD37" s="66"/>
      <c r="AE37" s="66"/>
      <c r="AF37" s="66" t="s">
        <v>153</v>
      </c>
      <c r="AG37" s="66"/>
      <c r="AH37" s="66"/>
      <c r="AI37" s="66"/>
      <c r="AJ37" s="66"/>
      <c r="AK37" s="66"/>
      <c r="AL37" s="66" t="s">
        <v>154</v>
      </c>
      <c r="AM37" s="66"/>
      <c r="AN37" s="66"/>
      <c r="AO37" s="66"/>
      <c r="AP37" s="66"/>
      <c r="AQ37" s="66"/>
    </row>
    <row r="38" spans="1:43" outlineLevel="1" x14ac:dyDescent="0.3">
      <c r="A38" s="66" t="s">
        <v>10</v>
      </c>
      <c r="B38" s="66"/>
      <c r="C38" s="66"/>
      <c r="D38" s="66"/>
      <c r="E38" s="38" t="s">
        <v>12</v>
      </c>
      <c r="F38" s="38" t="s">
        <v>14</v>
      </c>
      <c r="G38" s="5" t="s">
        <v>118</v>
      </c>
      <c r="H38" s="5" t="s">
        <v>6</v>
      </c>
      <c r="I38" s="5" t="s">
        <v>40</v>
      </c>
      <c r="J38" s="5" t="s">
        <v>39</v>
      </c>
      <c r="K38" s="1"/>
      <c r="L38" s="1"/>
      <c r="M38" s="11"/>
      <c r="N38" s="38" t="s">
        <v>2</v>
      </c>
      <c r="O38" s="13" t="s">
        <v>29</v>
      </c>
      <c r="P38" s="14"/>
      <c r="Q38" s="41">
        <f>SUM(Q40:Q60)</f>
        <v>8213.52</v>
      </c>
      <c r="R38" s="38" t="s">
        <v>37</v>
      </c>
      <c r="S38" s="38" t="s">
        <v>4</v>
      </c>
      <c r="T38" s="38" t="s">
        <v>2</v>
      </c>
      <c r="U38" s="38" t="s">
        <v>29</v>
      </c>
      <c r="V38" s="14"/>
      <c r="W38" s="41">
        <f>SUM(W40:W60)</f>
        <v>11858.28</v>
      </c>
      <c r="X38" s="38" t="s">
        <v>37</v>
      </c>
      <c r="Y38" s="38" t="s">
        <v>4</v>
      </c>
      <c r="Z38" s="38" t="s">
        <v>2</v>
      </c>
      <c r="AA38" s="38" t="s">
        <v>29</v>
      </c>
      <c r="AB38" s="14"/>
      <c r="AC38" s="41">
        <f>SUM(AC40:AC60)</f>
        <v>13324.9</v>
      </c>
      <c r="AD38" s="38" t="s">
        <v>37</v>
      </c>
      <c r="AE38" s="38" t="s">
        <v>4</v>
      </c>
      <c r="AF38" s="38" t="s">
        <v>2</v>
      </c>
      <c r="AG38" s="38" t="s">
        <v>29</v>
      </c>
      <c r="AH38" s="14"/>
      <c r="AI38" s="41">
        <f>SUM(AI40:AI60)</f>
        <v>7756.76</v>
      </c>
      <c r="AJ38" s="38" t="s">
        <v>37</v>
      </c>
      <c r="AK38" s="38" t="s">
        <v>4</v>
      </c>
      <c r="AL38" s="38" t="s">
        <v>2</v>
      </c>
      <c r="AM38" s="38" t="s">
        <v>29</v>
      </c>
      <c r="AN38" s="14"/>
      <c r="AO38" s="15">
        <f>SUM(AO40:AO60)</f>
        <v>1564.48</v>
      </c>
      <c r="AP38" s="38" t="s">
        <v>37</v>
      </c>
      <c r="AQ38" s="38" t="s">
        <v>4</v>
      </c>
    </row>
    <row r="39" spans="1:43" outlineLevel="1" x14ac:dyDescent="0.3">
      <c r="A39" s="38" t="s">
        <v>0</v>
      </c>
      <c r="B39" s="38" t="s">
        <v>11</v>
      </c>
      <c r="C39" s="38"/>
      <c r="D39" s="38" t="s">
        <v>35</v>
      </c>
      <c r="E39" s="38" t="s">
        <v>13</v>
      </c>
      <c r="F39" s="38" t="s">
        <v>34</v>
      </c>
      <c r="G39" s="27"/>
      <c r="H39" s="27"/>
      <c r="I39" s="27"/>
      <c r="J39" s="27"/>
      <c r="K39" s="1"/>
      <c r="L39" s="1"/>
      <c r="M39" s="11"/>
      <c r="N39" s="38" t="s">
        <v>3</v>
      </c>
      <c r="O39" s="38" t="s">
        <v>43</v>
      </c>
      <c r="P39" s="38" t="s">
        <v>42</v>
      </c>
      <c r="Q39" s="38" t="s">
        <v>41</v>
      </c>
      <c r="R39" s="38" t="s">
        <v>36</v>
      </c>
      <c r="S39" s="38" t="s">
        <v>5</v>
      </c>
      <c r="T39" s="38" t="s">
        <v>3</v>
      </c>
      <c r="U39" s="38" t="s">
        <v>43</v>
      </c>
      <c r="V39" s="38" t="s">
        <v>42</v>
      </c>
      <c r="W39" s="38" t="s">
        <v>41</v>
      </c>
      <c r="X39" s="38" t="s">
        <v>36</v>
      </c>
      <c r="Y39" s="38" t="s">
        <v>5</v>
      </c>
      <c r="Z39" s="38" t="s">
        <v>3</v>
      </c>
      <c r="AA39" s="38" t="s">
        <v>43</v>
      </c>
      <c r="AB39" s="38" t="s">
        <v>42</v>
      </c>
      <c r="AC39" s="38" t="s">
        <v>41</v>
      </c>
      <c r="AD39" s="38" t="s">
        <v>36</v>
      </c>
      <c r="AE39" s="38" t="s">
        <v>5</v>
      </c>
      <c r="AF39" s="38" t="s">
        <v>3</v>
      </c>
      <c r="AG39" s="38" t="s">
        <v>43</v>
      </c>
      <c r="AH39" s="38" t="s">
        <v>42</v>
      </c>
      <c r="AI39" s="38" t="s">
        <v>41</v>
      </c>
      <c r="AJ39" s="38" t="s">
        <v>36</v>
      </c>
      <c r="AK39" s="38" t="s">
        <v>5</v>
      </c>
      <c r="AL39" s="38" t="s">
        <v>3</v>
      </c>
      <c r="AM39" s="38" t="s">
        <v>43</v>
      </c>
      <c r="AN39" s="38" t="s">
        <v>42</v>
      </c>
      <c r="AO39" s="38" t="s">
        <v>41</v>
      </c>
      <c r="AP39" s="38" t="s">
        <v>36</v>
      </c>
      <c r="AQ39" s="38" t="s">
        <v>5</v>
      </c>
    </row>
    <row r="40" spans="1:43" outlineLevel="1" x14ac:dyDescent="0.3">
      <c r="B40" s="2" t="s">
        <v>63</v>
      </c>
      <c r="E40" s="15"/>
      <c r="G40" s="28"/>
      <c r="H40" s="64"/>
      <c r="I40" s="28"/>
      <c r="J40" s="28">
        <v>25800</v>
      </c>
      <c r="K40" s="15">
        <f>SUM(G40:J40)</f>
        <v>25800</v>
      </c>
      <c r="M40" s="16"/>
      <c r="N40" s="2" t="s">
        <v>15</v>
      </c>
      <c r="O40" s="15">
        <v>77</v>
      </c>
      <c r="Q40" s="41">
        <f>O40*P40</f>
        <v>0</v>
      </c>
      <c r="R40" s="41"/>
      <c r="T40" s="3" t="s">
        <v>15</v>
      </c>
      <c r="U40" s="41">
        <v>77</v>
      </c>
      <c r="W40" s="41">
        <f>U40*V40</f>
        <v>0</v>
      </c>
      <c r="X40" s="41"/>
      <c r="Z40" s="3" t="s">
        <v>15</v>
      </c>
      <c r="AA40" s="41">
        <v>77</v>
      </c>
      <c r="AC40" s="41">
        <f>AA40*AB40</f>
        <v>0</v>
      </c>
      <c r="AD40" s="41"/>
      <c r="AF40" s="3" t="s">
        <v>15</v>
      </c>
      <c r="AG40" s="41">
        <v>77</v>
      </c>
      <c r="AI40" s="41">
        <f>AG40*AH40</f>
        <v>0</v>
      </c>
      <c r="AJ40" s="41"/>
      <c r="AL40" s="3" t="s">
        <v>15</v>
      </c>
      <c r="AM40" s="41">
        <v>77</v>
      </c>
      <c r="AO40" s="15">
        <f>AM40*AN40</f>
        <v>0</v>
      </c>
      <c r="AP40" s="15"/>
    </row>
    <row r="41" spans="1:43" outlineLevel="1" x14ac:dyDescent="0.3">
      <c r="B41" s="2" t="s">
        <v>138</v>
      </c>
      <c r="E41" s="15"/>
      <c r="G41" s="28"/>
      <c r="H41" s="28"/>
      <c r="I41" s="28">
        <v>30000</v>
      </c>
      <c r="J41" s="28"/>
      <c r="K41" s="15">
        <f t="shared" ref="K41:K63" si="12">SUM(G41:J41)</f>
        <v>30000</v>
      </c>
      <c r="M41" s="16"/>
      <c r="N41" s="2" t="s">
        <v>16</v>
      </c>
      <c r="O41" s="15">
        <v>60</v>
      </c>
      <c r="Q41" s="41">
        <f>O41*P41</f>
        <v>0</v>
      </c>
      <c r="R41" s="41"/>
      <c r="T41" s="3" t="s">
        <v>16</v>
      </c>
      <c r="U41" s="41">
        <v>60</v>
      </c>
      <c r="W41" s="41">
        <f t="shared" ref="W41:W53" si="13">U41*V41</f>
        <v>0</v>
      </c>
      <c r="X41" s="41"/>
      <c r="Z41" s="3" t="s">
        <v>16</v>
      </c>
      <c r="AA41" s="41">
        <v>60</v>
      </c>
      <c r="AC41" s="41">
        <f t="shared" ref="AC41:AC53" si="14">AA41*AB41</f>
        <v>0</v>
      </c>
      <c r="AD41" s="41"/>
      <c r="AF41" s="3" t="s">
        <v>16</v>
      </c>
      <c r="AG41" s="41">
        <v>60</v>
      </c>
      <c r="AI41" s="41">
        <f t="shared" ref="AI41:AI53" si="15">AG41*AH41</f>
        <v>0</v>
      </c>
      <c r="AJ41" s="41"/>
      <c r="AL41" s="3" t="s">
        <v>16</v>
      </c>
      <c r="AM41" s="41">
        <v>60</v>
      </c>
      <c r="AO41" s="15">
        <f t="shared" ref="AO41:AO53" si="16">AM41*AN41</f>
        <v>0</v>
      </c>
      <c r="AP41" s="15"/>
    </row>
    <row r="42" spans="1:43" outlineLevel="1" x14ac:dyDescent="0.3">
      <c r="B42" s="2" t="s">
        <v>197</v>
      </c>
      <c r="E42" s="15"/>
      <c r="G42" s="28"/>
      <c r="H42" s="28"/>
      <c r="I42" s="28"/>
      <c r="J42" s="28">
        <v>10000</v>
      </c>
      <c r="K42" s="15">
        <f t="shared" si="12"/>
        <v>10000</v>
      </c>
      <c r="M42" s="16"/>
      <c r="N42" s="2" t="s">
        <v>17</v>
      </c>
      <c r="O42" s="15">
        <v>48</v>
      </c>
      <c r="Q42" s="41">
        <f t="shared" ref="Q42:Q53" si="17">O42*P42</f>
        <v>0</v>
      </c>
      <c r="R42" s="41"/>
      <c r="T42" s="3" t="s">
        <v>17</v>
      </c>
      <c r="U42" s="41">
        <v>48</v>
      </c>
      <c r="W42" s="41">
        <f t="shared" si="13"/>
        <v>0</v>
      </c>
      <c r="X42" s="41"/>
      <c r="Z42" s="3" t="s">
        <v>17</v>
      </c>
      <c r="AA42" s="41">
        <v>48</v>
      </c>
      <c r="AC42" s="41">
        <f t="shared" si="14"/>
        <v>0</v>
      </c>
      <c r="AD42" s="41"/>
      <c r="AF42" s="3" t="s">
        <v>17</v>
      </c>
      <c r="AG42" s="41">
        <v>48</v>
      </c>
      <c r="AI42" s="41">
        <f t="shared" si="15"/>
        <v>0</v>
      </c>
      <c r="AJ42" s="41"/>
      <c r="AL42" s="3" t="s">
        <v>17</v>
      </c>
      <c r="AM42" s="41">
        <v>48</v>
      </c>
      <c r="AO42" s="15">
        <f t="shared" si="16"/>
        <v>0</v>
      </c>
      <c r="AP42" s="15"/>
    </row>
    <row r="43" spans="1:43" outlineLevel="1" x14ac:dyDescent="0.3">
      <c r="E43" s="15"/>
      <c r="F43" s="17"/>
      <c r="G43" s="28"/>
      <c r="H43" s="28"/>
      <c r="I43" s="28"/>
      <c r="J43" s="28"/>
      <c r="K43" s="15">
        <f>SUM(G43:J43)</f>
        <v>0</v>
      </c>
      <c r="M43" s="16"/>
      <c r="N43" s="2" t="s">
        <v>18</v>
      </c>
      <c r="O43" s="15">
        <v>77</v>
      </c>
      <c r="Q43" s="41">
        <f t="shared" si="17"/>
        <v>0</v>
      </c>
      <c r="R43" s="41"/>
      <c r="T43" s="3" t="s">
        <v>18</v>
      </c>
      <c r="U43" s="41">
        <v>77</v>
      </c>
      <c r="W43" s="41">
        <f t="shared" si="13"/>
        <v>0</v>
      </c>
      <c r="X43" s="41"/>
      <c r="Z43" s="3" t="s">
        <v>18</v>
      </c>
      <c r="AA43" s="41">
        <v>77</v>
      </c>
      <c r="AC43" s="41">
        <f t="shared" si="14"/>
        <v>0</v>
      </c>
      <c r="AD43" s="41"/>
      <c r="AF43" s="3" t="s">
        <v>18</v>
      </c>
      <c r="AG43" s="41">
        <v>77</v>
      </c>
      <c r="AI43" s="41">
        <f t="shared" si="15"/>
        <v>0</v>
      </c>
      <c r="AJ43" s="41"/>
      <c r="AL43" s="3" t="s">
        <v>18</v>
      </c>
      <c r="AM43" s="41">
        <v>77</v>
      </c>
      <c r="AO43" s="15">
        <f t="shared" si="16"/>
        <v>0</v>
      </c>
      <c r="AP43" s="15"/>
    </row>
    <row r="44" spans="1:43" outlineLevel="1" x14ac:dyDescent="0.3">
      <c r="E44" s="15"/>
      <c r="F44" s="17"/>
      <c r="G44" s="28"/>
      <c r="H44" s="28"/>
      <c r="I44" s="28"/>
      <c r="J44" s="28"/>
      <c r="K44" s="15">
        <f t="shared" si="12"/>
        <v>0</v>
      </c>
      <c r="L44" s="15"/>
      <c r="M44" s="18"/>
      <c r="N44" s="2" t="s">
        <v>19</v>
      </c>
      <c r="O44" s="15">
        <v>60</v>
      </c>
      <c r="Q44" s="41">
        <f t="shared" si="17"/>
        <v>0</v>
      </c>
      <c r="R44" s="41"/>
      <c r="T44" s="3" t="s">
        <v>19</v>
      </c>
      <c r="U44" s="41">
        <v>60</v>
      </c>
      <c r="W44" s="41">
        <f t="shared" si="13"/>
        <v>0</v>
      </c>
      <c r="X44" s="41"/>
      <c r="Z44" s="3" t="s">
        <v>19</v>
      </c>
      <c r="AA44" s="41">
        <v>60</v>
      </c>
      <c r="AC44" s="41">
        <f t="shared" si="14"/>
        <v>0</v>
      </c>
      <c r="AD44" s="41"/>
      <c r="AF44" s="3" t="s">
        <v>19</v>
      </c>
      <c r="AG44" s="41">
        <v>60</v>
      </c>
      <c r="AI44" s="41">
        <f t="shared" si="15"/>
        <v>0</v>
      </c>
      <c r="AJ44" s="41"/>
      <c r="AL44" s="3" t="s">
        <v>19</v>
      </c>
      <c r="AM44" s="41">
        <v>60</v>
      </c>
      <c r="AO44" s="15">
        <f t="shared" si="16"/>
        <v>0</v>
      </c>
      <c r="AP44" s="15"/>
    </row>
    <row r="45" spans="1:43" outlineLevel="1" x14ac:dyDescent="0.3">
      <c r="E45" s="15"/>
      <c r="F45" s="17"/>
      <c r="G45" s="28"/>
      <c r="H45" s="28"/>
      <c r="I45" s="28"/>
      <c r="J45" s="28"/>
      <c r="K45" s="15">
        <f t="shared" si="12"/>
        <v>0</v>
      </c>
      <c r="M45" s="16"/>
      <c r="N45" s="2" t="s">
        <v>20</v>
      </c>
      <c r="O45" s="15">
        <v>48</v>
      </c>
      <c r="Q45" s="41">
        <f t="shared" si="17"/>
        <v>0</v>
      </c>
      <c r="R45" s="41"/>
      <c r="T45" s="3" t="s">
        <v>20</v>
      </c>
      <c r="U45" s="41">
        <v>48</v>
      </c>
      <c r="W45" s="41">
        <f t="shared" si="13"/>
        <v>0</v>
      </c>
      <c r="X45" s="41"/>
      <c r="Z45" s="3" t="s">
        <v>20</v>
      </c>
      <c r="AA45" s="41">
        <v>48</v>
      </c>
      <c r="AC45" s="41">
        <f t="shared" si="14"/>
        <v>0</v>
      </c>
      <c r="AD45" s="41"/>
      <c r="AF45" s="3" t="s">
        <v>20</v>
      </c>
      <c r="AG45" s="41">
        <v>48</v>
      </c>
      <c r="AI45" s="41">
        <f t="shared" si="15"/>
        <v>0</v>
      </c>
      <c r="AJ45" s="41"/>
      <c r="AL45" s="3" t="s">
        <v>20</v>
      </c>
      <c r="AM45" s="41">
        <v>48</v>
      </c>
      <c r="AO45" s="15">
        <f t="shared" si="16"/>
        <v>0</v>
      </c>
      <c r="AP45" s="15"/>
    </row>
    <row r="46" spans="1:43" outlineLevel="1" x14ac:dyDescent="0.3">
      <c r="F46" s="17"/>
      <c r="G46" s="28"/>
      <c r="H46" s="28"/>
      <c r="I46" s="28"/>
      <c r="J46" s="28"/>
      <c r="K46" s="15">
        <f t="shared" si="12"/>
        <v>0</v>
      </c>
      <c r="M46" s="16"/>
      <c r="N46" s="2" t="s">
        <v>21</v>
      </c>
      <c r="O46" s="15">
        <v>60</v>
      </c>
      <c r="Q46" s="41">
        <f t="shared" si="17"/>
        <v>0</v>
      </c>
      <c r="R46" s="41"/>
      <c r="T46" s="3" t="s">
        <v>21</v>
      </c>
      <c r="U46" s="41">
        <v>60</v>
      </c>
      <c r="W46" s="41">
        <f t="shared" si="13"/>
        <v>0</v>
      </c>
      <c r="X46" s="41"/>
      <c r="Z46" s="3" t="s">
        <v>21</v>
      </c>
      <c r="AA46" s="41">
        <v>60</v>
      </c>
      <c r="AC46" s="41">
        <f t="shared" si="14"/>
        <v>0</v>
      </c>
      <c r="AD46" s="41"/>
      <c r="AF46" s="3" t="s">
        <v>21</v>
      </c>
      <c r="AG46" s="41">
        <v>60</v>
      </c>
      <c r="AI46" s="41">
        <f t="shared" si="15"/>
        <v>0</v>
      </c>
      <c r="AJ46" s="41"/>
      <c r="AL46" s="3" t="s">
        <v>21</v>
      </c>
      <c r="AM46" s="41">
        <v>60</v>
      </c>
      <c r="AO46" s="15">
        <f t="shared" si="16"/>
        <v>0</v>
      </c>
      <c r="AP46" s="15"/>
    </row>
    <row r="47" spans="1:43" outlineLevel="1" x14ac:dyDescent="0.3">
      <c r="F47" s="17"/>
      <c r="G47" s="28"/>
      <c r="H47" s="28"/>
      <c r="I47" s="28"/>
      <c r="J47" s="28"/>
      <c r="K47" s="15">
        <f t="shared" si="12"/>
        <v>0</v>
      </c>
      <c r="M47" s="16"/>
      <c r="N47" s="2" t="s">
        <v>22</v>
      </c>
      <c r="O47" s="15">
        <v>48</v>
      </c>
      <c r="Q47" s="41">
        <f t="shared" si="17"/>
        <v>0</v>
      </c>
      <c r="R47" s="41"/>
      <c r="T47" s="3" t="s">
        <v>22</v>
      </c>
      <c r="U47" s="41">
        <v>48</v>
      </c>
      <c r="W47" s="41">
        <f t="shared" si="13"/>
        <v>0</v>
      </c>
      <c r="X47" s="41"/>
      <c r="Z47" s="3" t="s">
        <v>22</v>
      </c>
      <c r="AA47" s="41">
        <v>48</v>
      </c>
      <c r="AC47" s="41">
        <f t="shared" si="14"/>
        <v>0</v>
      </c>
      <c r="AD47" s="41"/>
      <c r="AF47" s="3" t="s">
        <v>22</v>
      </c>
      <c r="AG47" s="41">
        <v>48</v>
      </c>
      <c r="AH47" s="3">
        <v>16</v>
      </c>
      <c r="AI47" s="41">
        <f t="shared" si="15"/>
        <v>768</v>
      </c>
      <c r="AJ47" s="41"/>
      <c r="AL47" s="3" t="s">
        <v>22</v>
      </c>
      <c r="AM47" s="41">
        <v>48</v>
      </c>
      <c r="AO47" s="15">
        <f t="shared" si="16"/>
        <v>0</v>
      </c>
      <c r="AP47" s="15"/>
    </row>
    <row r="48" spans="1:43" outlineLevel="1" x14ac:dyDescent="0.3">
      <c r="G48" s="28"/>
      <c r="H48" s="28"/>
      <c r="I48" s="28"/>
      <c r="J48" s="28"/>
      <c r="K48" s="15">
        <f t="shared" si="12"/>
        <v>0</v>
      </c>
      <c r="M48" s="16"/>
      <c r="N48" s="2" t="s">
        <v>23</v>
      </c>
      <c r="O48" s="15">
        <v>40</v>
      </c>
      <c r="Q48" s="41">
        <f t="shared" si="17"/>
        <v>0</v>
      </c>
      <c r="R48" s="41"/>
      <c r="T48" s="3" t="s">
        <v>23</v>
      </c>
      <c r="U48" s="41">
        <v>40</v>
      </c>
      <c r="W48" s="41">
        <f t="shared" si="13"/>
        <v>0</v>
      </c>
      <c r="X48" s="41"/>
      <c r="Z48" s="3" t="s">
        <v>23</v>
      </c>
      <c r="AA48" s="41">
        <v>40</v>
      </c>
      <c r="AC48" s="41">
        <f t="shared" si="14"/>
        <v>0</v>
      </c>
      <c r="AD48" s="41"/>
      <c r="AF48" s="3" t="s">
        <v>23</v>
      </c>
      <c r="AG48" s="41">
        <v>40</v>
      </c>
      <c r="AI48" s="41">
        <f t="shared" si="15"/>
        <v>0</v>
      </c>
      <c r="AJ48" s="41"/>
      <c r="AL48" s="3" t="s">
        <v>23</v>
      </c>
      <c r="AM48" s="41">
        <v>40</v>
      </c>
      <c r="AO48" s="15">
        <f t="shared" si="16"/>
        <v>0</v>
      </c>
      <c r="AP48" s="15"/>
    </row>
    <row r="49" spans="4:42" outlineLevel="1" x14ac:dyDescent="0.3">
      <c r="G49" s="28"/>
      <c r="H49" s="28"/>
      <c r="I49" s="28"/>
      <c r="J49" s="28"/>
      <c r="K49" s="15">
        <f t="shared" si="12"/>
        <v>0</v>
      </c>
      <c r="M49" s="16"/>
      <c r="N49" s="2" t="s">
        <v>24</v>
      </c>
      <c r="O49" s="15">
        <v>48</v>
      </c>
      <c r="Q49" s="41">
        <f t="shared" si="17"/>
        <v>0</v>
      </c>
      <c r="R49" s="41"/>
      <c r="T49" s="3" t="s">
        <v>24</v>
      </c>
      <c r="U49" s="41">
        <v>48</v>
      </c>
      <c r="W49" s="41">
        <f t="shared" si="13"/>
        <v>0</v>
      </c>
      <c r="X49" s="41"/>
      <c r="Z49" s="3" t="s">
        <v>24</v>
      </c>
      <c r="AA49" s="41">
        <v>48</v>
      </c>
      <c r="AC49" s="41">
        <f t="shared" si="14"/>
        <v>0</v>
      </c>
      <c r="AD49" s="41"/>
      <c r="AF49" s="3" t="s">
        <v>24</v>
      </c>
      <c r="AG49" s="41">
        <v>48</v>
      </c>
      <c r="AH49" s="3">
        <v>16</v>
      </c>
      <c r="AI49" s="41">
        <f t="shared" si="15"/>
        <v>768</v>
      </c>
      <c r="AJ49" s="41"/>
      <c r="AL49" s="3" t="s">
        <v>24</v>
      </c>
      <c r="AM49" s="41">
        <v>48</v>
      </c>
      <c r="AO49" s="15">
        <f t="shared" si="16"/>
        <v>0</v>
      </c>
      <c r="AP49" s="15"/>
    </row>
    <row r="50" spans="4:42" outlineLevel="1" x14ac:dyDescent="0.3">
      <c r="G50" s="28"/>
      <c r="H50" s="28"/>
      <c r="I50" s="28"/>
      <c r="J50" s="28"/>
      <c r="K50" s="15">
        <f t="shared" si="12"/>
        <v>0</v>
      </c>
      <c r="M50" s="16"/>
      <c r="N50" s="2" t="s">
        <v>25</v>
      </c>
      <c r="O50" s="15">
        <v>68</v>
      </c>
      <c r="Q50" s="41">
        <f t="shared" si="17"/>
        <v>0</v>
      </c>
      <c r="R50" s="41"/>
      <c r="T50" s="3" t="s">
        <v>25</v>
      </c>
      <c r="U50" s="41">
        <v>68</v>
      </c>
      <c r="W50" s="41">
        <f t="shared" si="13"/>
        <v>0</v>
      </c>
      <c r="X50" s="41"/>
      <c r="Z50" s="3" t="s">
        <v>25</v>
      </c>
      <c r="AA50" s="41">
        <v>68</v>
      </c>
      <c r="AC50" s="41">
        <f t="shared" si="14"/>
        <v>0</v>
      </c>
      <c r="AD50" s="41"/>
      <c r="AF50" s="3" t="s">
        <v>25</v>
      </c>
      <c r="AG50" s="41">
        <v>68</v>
      </c>
      <c r="AI50" s="41">
        <f t="shared" si="15"/>
        <v>0</v>
      </c>
      <c r="AJ50" s="41"/>
      <c r="AL50" s="3" t="s">
        <v>25</v>
      </c>
      <c r="AM50" s="41">
        <v>68</v>
      </c>
      <c r="AO50" s="15">
        <f t="shared" si="16"/>
        <v>0</v>
      </c>
      <c r="AP50" s="15"/>
    </row>
    <row r="51" spans="4:42" outlineLevel="1" x14ac:dyDescent="0.3">
      <c r="G51" s="28"/>
      <c r="H51" s="28"/>
      <c r="I51" s="28"/>
      <c r="J51" s="28"/>
      <c r="K51" s="15">
        <f t="shared" si="12"/>
        <v>0</v>
      </c>
      <c r="M51" s="16"/>
      <c r="N51" s="2" t="s">
        <v>26</v>
      </c>
      <c r="O51" s="15">
        <v>95</v>
      </c>
      <c r="Q51" s="41">
        <f t="shared" si="17"/>
        <v>0</v>
      </c>
      <c r="R51" s="41"/>
      <c r="T51" s="3" t="s">
        <v>26</v>
      </c>
      <c r="U51" s="41">
        <v>95</v>
      </c>
      <c r="W51" s="41">
        <f t="shared" si="13"/>
        <v>0</v>
      </c>
      <c r="X51" s="41"/>
      <c r="Z51" s="3" t="s">
        <v>26</v>
      </c>
      <c r="AA51" s="41">
        <v>95</v>
      </c>
      <c r="AB51" s="3">
        <v>84</v>
      </c>
      <c r="AC51" s="41">
        <f t="shared" si="14"/>
        <v>7980</v>
      </c>
      <c r="AD51" s="41"/>
      <c r="AF51" s="3" t="s">
        <v>26</v>
      </c>
      <c r="AG51" s="41">
        <v>95</v>
      </c>
      <c r="AI51" s="41">
        <f t="shared" si="15"/>
        <v>0</v>
      </c>
      <c r="AJ51" s="41"/>
      <c r="AL51" s="3" t="s">
        <v>26</v>
      </c>
      <c r="AM51" s="41">
        <v>95</v>
      </c>
      <c r="AO51" s="15">
        <f t="shared" si="16"/>
        <v>0</v>
      </c>
      <c r="AP51" s="15"/>
    </row>
    <row r="52" spans="4:42" outlineLevel="1" x14ac:dyDescent="0.3">
      <c r="G52" s="28"/>
      <c r="H52" s="28"/>
      <c r="I52" s="28"/>
      <c r="J52" s="28"/>
      <c r="K52" s="15">
        <f t="shared" si="12"/>
        <v>0</v>
      </c>
      <c r="M52" s="16"/>
      <c r="N52" s="2" t="s">
        <v>27</v>
      </c>
      <c r="O52" s="15">
        <v>40</v>
      </c>
      <c r="Q52" s="41">
        <f t="shared" si="17"/>
        <v>0</v>
      </c>
      <c r="R52" s="41"/>
      <c r="T52" s="3" t="s">
        <v>27</v>
      </c>
      <c r="U52" s="41">
        <v>40</v>
      </c>
      <c r="W52" s="41">
        <f t="shared" si="13"/>
        <v>0</v>
      </c>
      <c r="X52" s="41"/>
      <c r="Z52" s="3" t="s">
        <v>27</v>
      </c>
      <c r="AA52" s="41">
        <v>40</v>
      </c>
      <c r="AC52" s="41">
        <f t="shared" si="14"/>
        <v>0</v>
      </c>
      <c r="AD52" s="41"/>
      <c r="AF52" s="3" t="s">
        <v>27</v>
      </c>
      <c r="AG52" s="41">
        <v>40</v>
      </c>
      <c r="AI52" s="41">
        <f t="shared" si="15"/>
        <v>0</v>
      </c>
      <c r="AJ52" s="41"/>
      <c r="AL52" s="3" t="s">
        <v>27</v>
      </c>
      <c r="AM52" s="41">
        <v>40</v>
      </c>
      <c r="AO52" s="15">
        <f t="shared" si="16"/>
        <v>0</v>
      </c>
      <c r="AP52" s="15"/>
    </row>
    <row r="53" spans="4:42" outlineLevel="1" x14ac:dyDescent="0.3">
      <c r="G53" s="28"/>
      <c r="H53" s="28"/>
      <c r="I53" s="28"/>
      <c r="J53" s="28"/>
      <c r="K53" s="15">
        <f t="shared" si="12"/>
        <v>0</v>
      </c>
      <c r="M53" s="16"/>
      <c r="N53" s="2" t="s">
        <v>155</v>
      </c>
      <c r="O53" s="15">
        <v>40</v>
      </c>
      <c r="Q53" s="41">
        <f t="shared" si="17"/>
        <v>0</v>
      </c>
      <c r="R53" s="41"/>
      <c r="T53" s="3" t="s">
        <v>155</v>
      </c>
      <c r="U53" s="41">
        <v>40</v>
      </c>
      <c r="W53" s="41">
        <f t="shared" si="13"/>
        <v>0</v>
      </c>
      <c r="X53" s="41"/>
      <c r="Z53" s="3" t="s">
        <v>155</v>
      </c>
      <c r="AA53" s="41">
        <v>40</v>
      </c>
      <c r="AC53" s="41">
        <f t="shared" si="14"/>
        <v>0</v>
      </c>
      <c r="AD53" s="41"/>
      <c r="AF53" s="3" t="s">
        <v>155</v>
      </c>
      <c r="AG53" s="41">
        <v>40</v>
      </c>
      <c r="AI53" s="41">
        <f t="shared" si="15"/>
        <v>0</v>
      </c>
      <c r="AJ53" s="41"/>
      <c r="AL53" s="3" t="s">
        <v>155</v>
      </c>
      <c r="AM53" s="41">
        <v>40</v>
      </c>
      <c r="AO53" s="15">
        <f t="shared" si="16"/>
        <v>0</v>
      </c>
      <c r="AP53" s="15"/>
    </row>
    <row r="54" spans="4:42" outlineLevel="1" x14ac:dyDescent="0.3">
      <c r="G54" s="28"/>
      <c r="H54" s="28"/>
      <c r="I54" s="28"/>
      <c r="J54" s="28"/>
      <c r="K54" s="15">
        <f t="shared" si="12"/>
        <v>0</v>
      </c>
      <c r="M54" s="16"/>
      <c r="N54" s="2" t="s">
        <v>28</v>
      </c>
      <c r="O54" s="15">
        <v>40</v>
      </c>
      <c r="Q54" s="41">
        <f>O54*P54</f>
        <v>0</v>
      </c>
      <c r="R54" s="41"/>
      <c r="T54" s="3" t="s">
        <v>28</v>
      </c>
      <c r="U54" s="41">
        <v>40</v>
      </c>
      <c r="W54" s="41">
        <f>U54*V54</f>
        <v>0</v>
      </c>
      <c r="X54" s="41"/>
      <c r="Z54" s="3" t="s">
        <v>28</v>
      </c>
      <c r="AA54" s="41">
        <v>40</v>
      </c>
      <c r="AC54" s="41">
        <f>AA54*AB54</f>
        <v>0</v>
      </c>
      <c r="AD54" s="41"/>
      <c r="AF54" s="3" t="s">
        <v>28</v>
      </c>
      <c r="AG54" s="41">
        <v>40</v>
      </c>
      <c r="AI54" s="41">
        <f>AG54*AH54</f>
        <v>0</v>
      </c>
      <c r="AJ54" s="41"/>
      <c r="AL54" s="3" t="s">
        <v>28</v>
      </c>
      <c r="AM54" s="41">
        <v>40</v>
      </c>
      <c r="AO54" s="15">
        <f>AM54*AN54</f>
        <v>0</v>
      </c>
      <c r="AP54" s="15"/>
    </row>
    <row r="55" spans="4:42" outlineLevel="1" x14ac:dyDescent="0.3">
      <c r="G55" s="28"/>
      <c r="H55" s="28"/>
      <c r="I55" s="28"/>
      <c r="J55" s="28"/>
      <c r="K55" s="15">
        <f t="shared" si="12"/>
        <v>0</v>
      </c>
      <c r="M55" s="16"/>
      <c r="N55" s="2" t="s">
        <v>127</v>
      </c>
      <c r="O55" s="15">
        <v>100.91743119266054</v>
      </c>
      <c r="Q55" s="41">
        <f t="shared" ref="Q55:Q60" si="18">O55*P55</f>
        <v>0</v>
      </c>
      <c r="R55" s="41"/>
      <c r="T55" s="3" t="s">
        <v>127</v>
      </c>
      <c r="U55" s="41">
        <v>100.91743119266054</v>
      </c>
      <c r="W55" s="41">
        <f t="shared" ref="W55:W60" si="19">U55*V55</f>
        <v>0</v>
      </c>
      <c r="X55" s="41"/>
      <c r="Z55" s="3" t="s">
        <v>127</v>
      </c>
      <c r="AA55" s="41">
        <v>100.91743119266054</v>
      </c>
      <c r="AC55" s="41">
        <f t="shared" ref="AC55:AC60" si="20">AA55*AB55</f>
        <v>0</v>
      </c>
      <c r="AD55" s="41"/>
      <c r="AF55" s="3" t="s">
        <v>127</v>
      </c>
      <c r="AG55" s="41">
        <v>100.91743119266054</v>
      </c>
      <c r="AI55" s="41">
        <f t="shared" ref="AI55:AI60" si="21">AG55*AH55</f>
        <v>0</v>
      </c>
      <c r="AJ55" s="41"/>
      <c r="AL55" s="3" t="s">
        <v>127</v>
      </c>
      <c r="AM55" s="41">
        <v>100.91743119266054</v>
      </c>
      <c r="AO55" s="15">
        <f t="shared" ref="AO55:AO60" si="22">AM55*AN55</f>
        <v>0</v>
      </c>
      <c r="AP55" s="15"/>
    </row>
    <row r="56" spans="4:42" outlineLevel="1" x14ac:dyDescent="0.3">
      <c r="G56" s="28"/>
      <c r="H56" s="28"/>
      <c r="I56" s="28"/>
      <c r="J56" s="28"/>
      <c r="K56" s="15">
        <f t="shared" si="12"/>
        <v>0</v>
      </c>
      <c r="M56" s="16"/>
      <c r="N56" s="2" t="s">
        <v>128</v>
      </c>
      <c r="O56" s="15">
        <v>103.63</v>
      </c>
      <c r="P56" s="3">
        <v>42</v>
      </c>
      <c r="Q56" s="41">
        <f t="shared" si="18"/>
        <v>4352.46</v>
      </c>
      <c r="R56" s="41"/>
      <c r="T56" s="3" t="s">
        <v>128</v>
      </c>
      <c r="U56" s="41">
        <v>103.63</v>
      </c>
      <c r="V56" s="3">
        <v>42</v>
      </c>
      <c r="W56" s="41">
        <f t="shared" si="19"/>
        <v>4352.46</v>
      </c>
      <c r="X56" s="41"/>
      <c r="Z56" s="3" t="s">
        <v>128</v>
      </c>
      <c r="AA56" s="41">
        <v>103.63</v>
      </c>
      <c r="AC56" s="41">
        <f t="shared" si="20"/>
        <v>0</v>
      </c>
      <c r="AD56" s="41"/>
      <c r="AF56" s="3" t="s">
        <v>128</v>
      </c>
      <c r="AG56" s="41">
        <v>103.63</v>
      </c>
      <c r="AI56" s="41">
        <f t="shared" si="21"/>
        <v>0</v>
      </c>
      <c r="AJ56" s="41"/>
      <c r="AL56" s="3" t="s">
        <v>128</v>
      </c>
      <c r="AM56" s="41">
        <v>103.63</v>
      </c>
      <c r="AN56" s="3">
        <v>8</v>
      </c>
      <c r="AO56" s="15">
        <f t="shared" si="22"/>
        <v>829.04</v>
      </c>
      <c r="AP56" s="15"/>
    </row>
    <row r="57" spans="4:42" outlineLevel="1" x14ac:dyDescent="0.3">
      <c r="G57" s="28"/>
      <c r="H57" s="28"/>
      <c r="I57" s="28"/>
      <c r="J57" s="28"/>
      <c r="K57" s="15">
        <f t="shared" si="12"/>
        <v>0</v>
      </c>
      <c r="M57" s="16"/>
      <c r="N57" s="2" t="s">
        <v>157</v>
      </c>
      <c r="O57" s="15">
        <v>91.93</v>
      </c>
      <c r="P57" s="3">
        <v>42</v>
      </c>
      <c r="Q57" s="41">
        <f t="shared" si="18"/>
        <v>3861.0600000000004</v>
      </c>
      <c r="R57" s="41"/>
      <c r="T57" s="3" t="s">
        <v>157</v>
      </c>
      <c r="U57" s="41">
        <v>91.93</v>
      </c>
      <c r="V57" s="3">
        <v>42</v>
      </c>
      <c r="W57" s="41">
        <f t="shared" si="19"/>
        <v>3861.0600000000004</v>
      </c>
      <c r="X57" s="41"/>
      <c r="Z57" s="3" t="s">
        <v>157</v>
      </c>
      <c r="AA57" s="41">
        <v>91.93</v>
      </c>
      <c r="AB57" s="3">
        <v>8</v>
      </c>
      <c r="AC57" s="41">
        <f t="shared" si="20"/>
        <v>735.44</v>
      </c>
      <c r="AD57" s="41"/>
      <c r="AF57" s="3" t="s">
        <v>157</v>
      </c>
      <c r="AG57" s="41">
        <v>91.93</v>
      </c>
      <c r="AH57" s="3">
        <v>8</v>
      </c>
      <c r="AI57" s="41">
        <f t="shared" si="21"/>
        <v>735.44</v>
      </c>
      <c r="AJ57" s="41"/>
      <c r="AL57" s="3" t="s">
        <v>157</v>
      </c>
      <c r="AM57" s="41">
        <v>91.93</v>
      </c>
      <c r="AN57" s="3">
        <v>8</v>
      </c>
      <c r="AO57" s="15">
        <f t="shared" si="22"/>
        <v>735.44</v>
      </c>
      <c r="AP57" s="15"/>
    </row>
    <row r="58" spans="4:42" outlineLevel="1" x14ac:dyDescent="0.3">
      <c r="G58" s="28"/>
      <c r="H58" s="28"/>
      <c r="I58" s="28"/>
      <c r="J58" s="28"/>
      <c r="K58" s="15">
        <f t="shared" si="12"/>
        <v>0</v>
      </c>
      <c r="M58" s="16"/>
      <c r="N58" s="2" t="s">
        <v>129</v>
      </c>
      <c r="O58" s="15">
        <v>86.78</v>
      </c>
      <c r="Q58" s="41">
        <f t="shared" si="18"/>
        <v>0</v>
      </c>
      <c r="R58" s="41"/>
      <c r="T58" s="3" t="s">
        <v>129</v>
      </c>
      <c r="U58" s="41">
        <v>86.78</v>
      </c>
      <c r="V58" s="3">
        <v>42</v>
      </c>
      <c r="W58" s="41">
        <f t="shared" si="19"/>
        <v>3644.76</v>
      </c>
      <c r="X58" s="41"/>
      <c r="Z58" s="3" t="s">
        <v>129</v>
      </c>
      <c r="AA58" s="41">
        <v>86.78</v>
      </c>
      <c r="AB58" s="3">
        <v>16</v>
      </c>
      <c r="AC58" s="41">
        <f t="shared" si="20"/>
        <v>1388.48</v>
      </c>
      <c r="AD58" s="41"/>
      <c r="AF58" s="3" t="s">
        <v>129</v>
      </c>
      <c r="AG58" s="41">
        <v>86.78</v>
      </c>
      <c r="AH58" s="3">
        <v>42</v>
      </c>
      <c r="AI58" s="41">
        <f t="shared" si="21"/>
        <v>3644.76</v>
      </c>
      <c r="AJ58" s="41"/>
      <c r="AL58" s="3" t="s">
        <v>129</v>
      </c>
      <c r="AM58" s="41">
        <v>86.78</v>
      </c>
      <c r="AO58" s="15">
        <f t="shared" si="22"/>
        <v>0</v>
      </c>
      <c r="AP58" s="15"/>
    </row>
    <row r="59" spans="4:42" outlineLevel="1" x14ac:dyDescent="0.3">
      <c r="G59" s="28"/>
      <c r="H59" s="28"/>
      <c r="I59" s="28"/>
      <c r="J59" s="28"/>
      <c r="K59" s="15">
        <f t="shared" si="12"/>
        <v>0</v>
      </c>
      <c r="M59" s="16"/>
      <c r="N59" s="2" t="s">
        <v>156</v>
      </c>
      <c r="O59" s="15">
        <v>76.69</v>
      </c>
      <c r="Q59" s="41">
        <f t="shared" si="18"/>
        <v>0</v>
      </c>
      <c r="R59" s="41"/>
      <c r="T59" s="3" t="s">
        <v>156</v>
      </c>
      <c r="U59" s="41">
        <v>76.69</v>
      </c>
      <c r="W59" s="41">
        <f t="shared" si="19"/>
        <v>0</v>
      </c>
      <c r="X59" s="41"/>
      <c r="Z59" s="3" t="s">
        <v>156</v>
      </c>
      <c r="AA59" s="41">
        <v>76.69</v>
      </c>
      <c r="AB59" s="3">
        <v>42</v>
      </c>
      <c r="AC59" s="41">
        <f t="shared" si="20"/>
        <v>3220.98</v>
      </c>
      <c r="AD59" s="41"/>
      <c r="AF59" s="3" t="s">
        <v>156</v>
      </c>
      <c r="AG59" s="41">
        <v>76.69</v>
      </c>
      <c r="AH59" s="3">
        <v>24</v>
      </c>
      <c r="AI59" s="41">
        <f t="shared" si="21"/>
        <v>1840.56</v>
      </c>
      <c r="AJ59" s="41"/>
      <c r="AL59" s="3" t="s">
        <v>156</v>
      </c>
      <c r="AM59" s="41">
        <v>76.69</v>
      </c>
      <c r="AO59" s="15">
        <f t="shared" si="22"/>
        <v>0</v>
      </c>
      <c r="AP59" s="15"/>
    </row>
    <row r="60" spans="4:42" outlineLevel="1" x14ac:dyDescent="0.3">
      <c r="G60" s="28"/>
      <c r="H60" s="28"/>
      <c r="I60" s="28"/>
      <c r="J60" s="28"/>
      <c r="K60" s="15">
        <f t="shared" si="12"/>
        <v>0</v>
      </c>
      <c r="M60" s="16"/>
      <c r="N60" s="2" t="s">
        <v>131</v>
      </c>
      <c r="O60" s="15">
        <v>76.69</v>
      </c>
      <c r="Q60" s="41">
        <f t="shared" si="18"/>
        <v>0</v>
      </c>
      <c r="R60" s="41"/>
      <c r="T60" s="3" t="s">
        <v>131</v>
      </c>
      <c r="U60" s="41">
        <v>76.69</v>
      </c>
      <c r="W60" s="41">
        <f t="shared" si="19"/>
        <v>0</v>
      </c>
      <c r="X60" s="41"/>
      <c r="Z60" s="3" t="s">
        <v>131</v>
      </c>
      <c r="AA60" s="41">
        <v>76.69</v>
      </c>
      <c r="AC60" s="41">
        <f t="shared" si="20"/>
        <v>0</v>
      </c>
      <c r="AD60" s="41"/>
      <c r="AF60" s="3" t="s">
        <v>131</v>
      </c>
      <c r="AG60" s="41">
        <v>76.69</v>
      </c>
      <c r="AI60" s="41">
        <f t="shared" si="21"/>
        <v>0</v>
      </c>
      <c r="AJ60" s="41"/>
      <c r="AL60" s="3" t="s">
        <v>131</v>
      </c>
      <c r="AM60" s="41">
        <v>76.69</v>
      </c>
      <c r="AO60" s="15">
        <f t="shared" si="22"/>
        <v>0</v>
      </c>
      <c r="AP60" s="15"/>
    </row>
    <row r="61" spans="4:42" outlineLevel="1" x14ac:dyDescent="0.3">
      <c r="G61" s="28"/>
      <c r="H61" s="28"/>
      <c r="I61" s="28"/>
      <c r="J61" s="28"/>
      <c r="K61" s="15">
        <f t="shared" si="12"/>
        <v>0</v>
      </c>
      <c r="M61" s="16"/>
      <c r="O61" s="15"/>
      <c r="Q61" s="41"/>
      <c r="R61" s="41"/>
      <c r="U61" s="41"/>
      <c r="W61" s="41"/>
      <c r="X61" s="41"/>
      <c r="AA61" s="41"/>
      <c r="AC61" s="41"/>
      <c r="AD61" s="41"/>
      <c r="AG61" s="41"/>
      <c r="AI61" s="41"/>
      <c r="AJ61" s="41"/>
      <c r="AM61" s="41"/>
      <c r="AO61" s="15"/>
      <c r="AP61" s="15"/>
    </row>
    <row r="62" spans="4:42" outlineLevel="1" x14ac:dyDescent="0.3">
      <c r="G62" s="28"/>
      <c r="H62" s="28"/>
      <c r="I62" s="28"/>
      <c r="J62" s="28"/>
      <c r="K62" s="15">
        <f t="shared" si="12"/>
        <v>0</v>
      </c>
      <c r="M62" s="16"/>
      <c r="N62" s="1" t="s">
        <v>38</v>
      </c>
      <c r="O62" s="15"/>
      <c r="Q62" s="41"/>
      <c r="R62" s="41"/>
      <c r="T62" s="38" t="s">
        <v>38</v>
      </c>
      <c r="U62" s="41">
        <f>G65</f>
        <v>0</v>
      </c>
      <c r="W62" s="41"/>
      <c r="X62" s="41"/>
      <c r="Z62" s="38" t="s">
        <v>38</v>
      </c>
      <c r="AA62" s="41">
        <f>H65</f>
        <v>0</v>
      </c>
      <c r="AC62" s="41"/>
      <c r="AD62" s="41"/>
      <c r="AF62" s="38" t="s">
        <v>38</v>
      </c>
      <c r="AG62" s="41">
        <f>I65</f>
        <v>30000</v>
      </c>
      <c r="AI62" s="41"/>
      <c r="AJ62" s="41"/>
      <c r="AL62" s="38" t="s">
        <v>38</v>
      </c>
      <c r="AM62" s="41">
        <f>J65</f>
        <v>35800</v>
      </c>
      <c r="AO62" s="15"/>
      <c r="AP62" s="15"/>
    </row>
    <row r="63" spans="4:42" outlineLevel="1" x14ac:dyDescent="0.3">
      <c r="E63" s="15"/>
      <c r="G63" s="28"/>
      <c r="H63" s="28"/>
      <c r="I63" s="28"/>
      <c r="J63" s="28"/>
      <c r="K63" s="15">
        <f t="shared" si="12"/>
        <v>0</v>
      </c>
      <c r="L63" s="15"/>
      <c r="M63" s="18"/>
      <c r="Q63" s="41"/>
      <c r="R63" s="41"/>
      <c r="W63" s="41"/>
      <c r="X63" s="41"/>
      <c r="AC63" s="41"/>
      <c r="AD63" s="41"/>
      <c r="AF63" s="38"/>
      <c r="AL63" s="38"/>
    </row>
    <row r="64" spans="4:42" outlineLevel="1" x14ac:dyDescent="0.3">
      <c r="D64" s="38" t="s">
        <v>30</v>
      </c>
      <c r="E64" s="38" t="s">
        <v>31</v>
      </c>
      <c r="F64" s="38" t="s">
        <v>32</v>
      </c>
      <c r="G64" s="27" t="s">
        <v>124</v>
      </c>
      <c r="H64" s="27" t="s">
        <v>121</v>
      </c>
      <c r="I64" s="27" t="s">
        <v>122</v>
      </c>
      <c r="J64" s="27" t="s">
        <v>123</v>
      </c>
      <c r="K64" s="38" t="s">
        <v>33</v>
      </c>
      <c r="L64" s="38" t="s">
        <v>14</v>
      </c>
      <c r="M64" s="12"/>
    </row>
    <row r="65" spans="1:43" x14ac:dyDescent="0.3">
      <c r="A65" s="25" t="str">
        <f>A36</f>
        <v>13.6.9.1.5.2</v>
      </c>
      <c r="B65" s="25" t="str">
        <f>B36</f>
        <v>Frame Overlap Mirrors</v>
      </c>
      <c r="C65" s="34">
        <f>SUM(E65,K65)</f>
        <v>108517.94</v>
      </c>
      <c r="D65" s="23">
        <f>SUM(P40:P60)+SUM(V40:V60)+SUM(AB40:AB60)+SUM(AH40:AH60)+SUM(AN40:AN60)</f>
        <v>482</v>
      </c>
      <c r="E65" s="24">
        <f>SUM(Q38+W38+AC38+AI38+AO38)</f>
        <v>42717.94000000001</v>
      </c>
      <c r="F65" s="23">
        <f>SUM(S40+Y40+AE40+AK40+AQ40)</f>
        <v>0</v>
      </c>
      <c r="G65" s="29">
        <f>SUM(G40:G63)</f>
        <v>0</v>
      </c>
      <c r="H65" s="29">
        <f t="shared" ref="H65:I65" si="23">SUM(H40:H63)</f>
        <v>0</v>
      </c>
      <c r="I65" s="29">
        <f t="shared" si="23"/>
        <v>30000</v>
      </c>
      <c r="J65" s="29">
        <f>SUM(J40:J63)</f>
        <v>35800</v>
      </c>
      <c r="K65" s="24">
        <f>SUM(K40:K63)</f>
        <v>65800</v>
      </c>
      <c r="L65" s="19"/>
      <c r="M65" s="8"/>
      <c r="N65" s="10"/>
      <c r="O65" s="10"/>
      <c r="P65" s="20"/>
      <c r="Q65" s="42"/>
      <c r="R65" s="42"/>
      <c r="S65" s="20"/>
      <c r="T65" s="20"/>
      <c r="U65" s="20"/>
      <c r="V65" s="20"/>
      <c r="W65" s="42"/>
      <c r="X65" s="42"/>
      <c r="Y65" s="20"/>
      <c r="Z65" s="20"/>
      <c r="AA65" s="20"/>
      <c r="AB65" s="20"/>
      <c r="AC65" s="42"/>
      <c r="AD65" s="42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10"/>
      <c r="AP65" s="10"/>
      <c r="AQ65" s="10"/>
    </row>
    <row r="66" spans="1:43" s="10" customFormat="1" x14ac:dyDescent="0.3">
      <c r="A66" s="6"/>
      <c r="B66" s="6"/>
      <c r="C66" s="6"/>
      <c r="D66" s="7"/>
      <c r="E66" s="8"/>
      <c r="F66" s="7"/>
      <c r="G66" s="30"/>
      <c r="H66" s="30"/>
      <c r="I66" s="30"/>
      <c r="J66" s="30"/>
      <c r="K66" s="8"/>
      <c r="L66" s="8"/>
      <c r="M66" s="8"/>
      <c r="N66" s="7"/>
      <c r="O66" s="7"/>
      <c r="P66" s="9"/>
      <c r="Q66" s="40"/>
      <c r="R66" s="40"/>
      <c r="S66" s="9"/>
      <c r="T66" s="9"/>
      <c r="U66" s="9"/>
      <c r="V66" s="9"/>
      <c r="W66" s="40"/>
      <c r="X66" s="40"/>
      <c r="Y66" s="9"/>
      <c r="Z66" s="9"/>
      <c r="AA66" s="9"/>
      <c r="AB66" s="9"/>
      <c r="AC66" s="40"/>
      <c r="AD66" s="40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7"/>
      <c r="AP66" s="7"/>
      <c r="AQ66" s="7"/>
    </row>
    <row r="67" spans="1:43" outlineLevel="1" x14ac:dyDescent="0.3">
      <c r="A67" s="21" t="s">
        <v>64</v>
      </c>
      <c r="B67" s="44" t="s">
        <v>65</v>
      </c>
      <c r="C67" s="21"/>
      <c r="D67" s="1"/>
      <c r="E67" s="1"/>
      <c r="F67" s="1"/>
      <c r="G67" s="31"/>
      <c r="H67" s="31"/>
      <c r="I67" s="31"/>
      <c r="J67" s="31"/>
      <c r="K67" s="1"/>
      <c r="L67" s="1"/>
      <c r="M67" s="11"/>
      <c r="N67" s="1"/>
      <c r="O67" s="1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  <c r="AO67" s="1"/>
      <c r="AP67" s="1"/>
      <c r="AQ67" s="1"/>
    </row>
    <row r="68" spans="1:43" s="1" customFormat="1" outlineLevel="1" x14ac:dyDescent="0.3">
      <c r="F68" s="38"/>
      <c r="G68" s="38"/>
      <c r="H68" s="38"/>
      <c r="I68" s="38"/>
      <c r="J68" s="38"/>
      <c r="K68" s="38"/>
      <c r="L68" s="38"/>
      <c r="M68" s="12"/>
      <c r="N68" s="67" t="s">
        <v>151</v>
      </c>
      <c r="O68" s="67"/>
      <c r="P68" s="67"/>
      <c r="Q68" s="67"/>
      <c r="R68" s="67"/>
      <c r="S68" s="67"/>
      <c r="T68" s="66" t="s">
        <v>159</v>
      </c>
      <c r="U68" s="66"/>
      <c r="V68" s="66"/>
      <c r="W68" s="66"/>
      <c r="X68" s="66"/>
      <c r="Y68" s="66"/>
      <c r="Z68" s="66" t="s">
        <v>152</v>
      </c>
      <c r="AA68" s="66"/>
      <c r="AB68" s="66"/>
      <c r="AC68" s="66"/>
      <c r="AD68" s="66"/>
      <c r="AE68" s="66"/>
      <c r="AF68" s="66" t="s">
        <v>153</v>
      </c>
      <c r="AG68" s="66"/>
      <c r="AH68" s="66"/>
      <c r="AI68" s="66"/>
      <c r="AJ68" s="66"/>
      <c r="AK68" s="66"/>
      <c r="AL68" s="66" t="s">
        <v>154</v>
      </c>
      <c r="AM68" s="66"/>
      <c r="AN68" s="66"/>
      <c r="AO68" s="66"/>
      <c r="AP68" s="66"/>
      <c r="AQ68" s="66"/>
    </row>
    <row r="69" spans="1:43" outlineLevel="1" x14ac:dyDescent="0.3">
      <c r="A69" s="66" t="s">
        <v>10</v>
      </c>
      <c r="B69" s="66"/>
      <c r="C69" s="66"/>
      <c r="D69" s="66"/>
      <c r="E69" s="38" t="s">
        <v>12</v>
      </c>
      <c r="F69" s="38" t="s">
        <v>14</v>
      </c>
      <c r="G69" s="5" t="s">
        <v>118</v>
      </c>
      <c r="H69" s="5" t="s">
        <v>6</v>
      </c>
      <c r="I69" s="5" t="s">
        <v>40</v>
      </c>
      <c r="J69" s="5" t="s">
        <v>39</v>
      </c>
      <c r="K69" s="1"/>
      <c r="L69" s="1"/>
      <c r="M69" s="11"/>
      <c r="N69" s="38" t="s">
        <v>2</v>
      </c>
      <c r="O69" s="13" t="s">
        <v>29</v>
      </c>
      <c r="P69" s="14"/>
      <c r="Q69" s="41">
        <f>SUM(Q71:Q91)</f>
        <v>8213.52</v>
      </c>
      <c r="R69" s="38" t="s">
        <v>37</v>
      </c>
      <c r="S69" s="38" t="s">
        <v>4</v>
      </c>
      <c r="T69" s="38" t="s">
        <v>2</v>
      </c>
      <c r="U69" s="38" t="s">
        <v>29</v>
      </c>
      <c r="V69" s="14"/>
      <c r="W69" s="41">
        <f>SUM(W71:W91)</f>
        <v>42530.460000000006</v>
      </c>
      <c r="X69" s="38" t="s">
        <v>37</v>
      </c>
      <c r="Y69" s="38" t="s">
        <v>4</v>
      </c>
      <c r="Z69" s="38" t="s">
        <v>2</v>
      </c>
      <c r="AA69" s="38" t="s">
        <v>29</v>
      </c>
      <c r="AB69" s="14"/>
      <c r="AC69" s="41">
        <f>SUM(AC71:AC91)</f>
        <v>20863.919999999998</v>
      </c>
      <c r="AD69" s="38" t="s">
        <v>37</v>
      </c>
      <c r="AE69" s="38" t="s">
        <v>4</v>
      </c>
      <c r="AF69" s="38" t="s">
        <v>2</v>
      </c>
      <c r="AG69" s="38" t="s">
        <v>29</v>
      </c>
      <c r="AH69" s="14"/>
      <c r="AI69" s="41">
        <f>SUM(AI71:AI91)</f>
        <v>4871.8</v>
      </c>
      <c r="AJ69" s="38" t="s">
        <v>37</v>
      </c>
      <c r="AK69" s="38" t="s">
        <v>4</v>
      </c>
      <c r="AL69" s="38" t="s">
        <v>2</v>
      </c>
      <c r="AM69" s="38" t="s">
        <v>29</v>
      </c>
      <c r="AN69" s="14"/>
      <c r="AO69" s="15">
        <f>SUM(AO71:AO91)</f>
        <v>21654.9</v>
      </c>
      <c r="AP69" s="38" t="s">
        <v>37</v>
      </c>
      <c r="AQ69" s="38" t="s">
        <v>4</v>
      </c>
    </row>
    <row r="70" spans="1:43" outlineLevel="1" x14ac:dyDescent="0.3">
      <c r="A70" s="38" t="s">
        <v>0</v>
      </c>
      <c r="B70" s="38" t="s">
        <v>11</v>
      </c>
      <c r="C70" s="38"/>
      <c r="D70" s="38" t="s">
        <v>35</v>
      </c>
      <c r="E70" s="38" t="s">
        <v>13</v>
      </c>
      <c r="F70" s="38" t="s">
        <v>34</v>
      </c>
      <c r="G70" s="27"/>
      <c r="H70" s="27"/>
      <c r="I70" s="27"/>
      <c r="J70" s="27"/>
      <c r="K70" s="1"/>
      <c r="L70" s="1"/>
      <c r="M70" s="11"/>
      <c r="N70" s="38" t="s">
        <v>3</v>
      </c>
      <c r="O70" s="38" t="s">
        <v>43</v>
      </c>
      <c r="P70" s="38" t="s">
        <v>42</v>
      </c>
      <c r="Q70" s="38" t="s">
        <v>41</v>
      </c>
      <c r="R70" s="38" t="s">
        <v>36</v>
      </c>
      <c r="S70" s="38" t="s">
        <v>5</v>
      </c>
      <c r="T70" s="38" t="s">
        <v>3</v>
      </c>
      <c r="U70" s="38" t="s">
        <v>43</v>
      </c>
      <c r="V70" s="38" t="s">
        <v>42</v>
      </c>
      <c r="W70" s="38" t="s">
        <v>41</v>
      </c>
      <c r="X70" s="38" t="s">
        <v>36</v>
      </c>
      <c r="Y70" s="38" t="s">
        <v>5</v>
      </c>
      <c r="Z70" s="38" t="s">
        <v>3</v>
      </c>
      <c r="AA70" s="38" t="s">
        <v>43</v>
      </c>
      <c r="AB70" s="38" t="s">
        <v>42</v>
      </c>
      <c r="AC70" s="38" t="s">
        <v>41</v>
      </c>
      <c r="AD70" s="38" t="s">
        <v>36</v>
      </c>
      <c r="AE70" s="38" t="s">
        <v>5</v>
      </c>
      <c r="AF70" s="38" t="s">
        <v>3</v>
      </c>
      <c r="AG70" s="38" t="s">
        <v>43</v>
      </c>
      <c r="AH70" s="38" t="s">
        <v>42</v>
      </c>
      <c r="AI70" s="38" t="s">
        <v>41</v>
      </c>
      <c r="AJ70" s="38" t="s">
        <v>36</v>
      </c>
      <c r="AK70" s="38" t="s">
        <v>5</v>
      </c>
      <c r="AL70" s="38" t="s">
        <v>3</v>
      </c>
      <c r="AM70" s="38" t="s">
        <v>43</v>
      </c>
      <c r="AN70" s="38" t="s">
        <v>42</v>
      </c>
      <c r="AO70" s="38" t="s">
        <v>41</v>
      </c>
      <c r="AP70" s="38" t="s">
        <v>36</v>
      </c>
      <c r="AQ70" s="38" t="s">
        <v>5</v>
      </c>
    </row>
    <row r="71" spans="1:43" outlineLevel="1" x14ac:dyDescent="0.3">
      <c r="B71" s="2" t="s">
        <v>66</v>
      </c>
      <c r="E71" s="15"/>
      <c r="G71" s="28"/>
      <c r="H71" s="28"/>
      <c r="I71" s="28"/>
      <c r="J71" s="28">
        <v>5000</v>
      </c>
      <c r="K71" s="28">
        <f>SUM(G71:J71)</f>
        <v>5000</v>
      </c>
      <c r="M71" s="16"/>
      <c r="N71" s="2" t="s">
        <v>15</v>
      </c>
      <c r="O71" s="15">
        <v>77</v>
      </c>
      <c r="Q71" s="41">
        <f>O71*P71</f>
        <v>0</v>
      </c>
      <c r="R71" s="41"/>
      <c r="T71" s="3" t="s">
        <v>15</v>
      </c>
      <c r="U71" s="41">
        <v>77</v>
      </c>
      <c r="W71" s="41">
        <f>U71*V71</f>
        <v>0</v>
      </c>
      <c r="X71" s="41"/>
      <c r="Z71" s="3" t="s">
        <v>15</v>
      </c>
      <c r="AA71" s="41">
        <v>77</v>
      </c>
      <c r="AC71" s="41">
        <f>AA71*AB71</f>
        <v>0</v>
      </c>
      <c r="AD71" s="41"/>
      <c r="AF71" s="3" t="s">
        <v>15</v>
      </c>
      <c r="AG71" s="41">
        <v>77</v>
      </c>
      <c r="AI71" s="41">
        <f>AG71*AH71</f>
        <v>0</v>
      </c>
      <c r="AJ71" s="41"/>
      <c r="AL71" s="3" t="s">
        <v>15</v>
      </c>
      <c r="AM71" s="41">
        <v>77</v>
      </c>
      <c r="AO71" s="15">
        <f>AM71*AN71</f>
        <v>0</v>
      </c>
      <c r="AP71" s="15"/>
    </row>
    <row r="72" spans="1:43" outlineLevel="1" x14ac:dyDescent="0.3">
      <c r="B72" s="2" t="s">
        <v>67</v>
      </c>
      <c r="E72" s="15"/>
      <c r="G72" s="28"/>
      <c r="I72" s="28"/>
      <c r="J72" s="28">
        <v>2000</v>
      </c>
      <c r="K72" s="28">
        <f t="shared" ref="K72:K73" si="24">SUM(G72:J72)</f>
        <v>2000</v>
      </c>
      <c r="M72" s="16"/>
      <c r="N72" s="2" t="s">
        <v>16</v>
      </c>
      <c r="O72" s="15">
        <v>60</v>
      </c>
      <c r="Q72" s="41">
        <f>O72*P72</f>
        <v>0</v>
      </c>
      <c r="R72" s="41"/>
      <c r="T72" s="3" t="s">
        <v>16</v>
      </c>
      <c r="U72" s="41">
        <v>60</v>
      </c>
      <c r="W72" s="41">
        <f t="shared" ref="W72:W84" si="25">U72*V72</f>
        <v>0</v>
      </c>
      <c r="X72" s="41"/>
      <c r="Z72" s="3" t="s">
        <v>16</v>
      </c>
      <c r="AA72" s="41">
        <v>60</v>
      </c>
      <c r="AC72" s="41">
        <f t="shared" ref="AC72:AC84" si="26">AA72*AB72</f>
        <v>0</v>
      </c>
      <c r="AD72" s="41"/>
      <c r="AF72" s="3" t="s">
        <v>16</v>
      </c>
      <c r="AG72" s="41">
        <v>60</v>
      </c>
      <c r="AI72" s="41">
        <f t="shared" ref="AI72:AI84" si="27">AG72*AH72</f>
        <v>0</v>
      </c>
      <c r="AJ72" s="41"/>
      <c r="AL72" s="3" t="s">
        <v>16</v>
      </c>
      <c r="AM72" s="41">
        <v>60</v>
      </c>
      <c r="AO72" s="15">
        <f t="shared" ref="AO72:AO84" si="28">AM72*AN72</f>
        <v>0</v>
      </c>
      <c r="AP72" s="15"/>
    </row>
    <row r="73" spans="1:43" outlineLevel="1" x14ac:dyDescent="0.3">
      <c r="B73" s="2" t="s">
        <v>68</v>
      </c>
      <c r="E73" s="15"/>
      <c r="G73" s="28"/>
      <c r="I73" s="28"/>
      <c r="J73" s="28">
        <v>5000</v>
      </c>
      <c r="K73" s="28">
        <f t="shared" si="24"/>
        <v>5000</v>
      </c>
      <c r="M73" s="16"/>
      <c r="N73" s="2" t="s">
        <v>17</v>
      </c>
      <c r="O73" s="15">
        <v>48</v>
      </c>
      <c r="Q73" s="41">
        <f t="shared" ref="Q73:Q84" si="29">O73*P73</f>
        <v>0</v>
      </c>
      <c r="R73" s="41"/>
      <c r="T73" s="3" t="s">
        <v>17</v>
      </c>
      <c r="U73" s="41">
        <v>48</v>
      </c>
      <c r="W73" s="41">
        <f t="shared" si="25"/>
        <v>0</v>
      </c>
      <c r="X73" s="41"/>
      <c r="Z73" s="3" t="s">
        <v>17</v>
      </c>
      <c r="AA73" s="41">
        <v>48</v>
      </c>
      <c r="AC73" s="41">
        <f t="shared" si="26"/>
        <v>0</v>
      </c>
      <c r="AD73" s="41"/>
      <c r="AF73" s="3" t="s">
        <v>17</v>
      </c>
      <c r="AG73" s="41">
        <v>48</v>
      </c>
      <c r="AI73" s="41">
        <f t="shared" si="27"/>
        <v>0</v>
      </c>
      <c r="AJ73" s="41"/>
      <c r="AL73" s="3" t="s">
        <v>17</v>
      </c>
      <c r="AM73" s="41">
        <v>48</v>
      </c>
      <c r="AO73" s="15">
        <f t="shared" si="28"/>
        <v>0</v>
      </c>
      <c r="AP73" s="15"/>
    </row>
    <row r="74" spans="1:43" outlineLevel="1" x14ac:dyDescent="0.3">
      <c r="B74" s="2" t="s">
        <v>69</v>
      </c>
      <c r="E74" s="15"/>
      <c r="F74" s="17"/>
      <c r="G74" s="28"/>
      <c r="I74" s="28"/>
      <c r="J74" s="28">
        <v>40000</v>
      </c>
      <c r="K74" s="28">
        <f>SUM(G74:J74)</f>
        <v>40000</v>
      </c>
      <c r="M74" s="16"/>
      <c r="N74" s="2" t="s">
        <v>18</v>
      </c>
      <c r="O74" s="15">
        <v>77</v>
      </c>
      <c r="Q74" s="41">
        <f t="shared" si="29"/>
        <v>0</v>
      </c>
      <c r="R74" s="41"/>
      <c r="T74" s="3" t="s">
        <v>18</v>
      </c>
      <c r="U74" s="41">
        <v>77</v>
      </c>
      <c r="W74" s="41">
        <f t="shared" si="25"/>
        <v>0</v>
      </c>
      <c r="X74" s="41"/>
      <c r="Z74" s="3" t="s">
        <v>18</v>
      </c>
      <c r="AA74" s="41">
        <v>77</v>
      </c>
      <c r="AC74" s="41">
        <f t="shared" si="26"/>
        <v>0</v>
      </c>
      <c r="AD74" s="41"/>
      <c r="AF74" s="3" t="s">
        <v>18</v>
      </c>
      <c r="AG74" s="41">
        <v>77</v>
      </c>
      <c r="AI74" s="41">
        <f t="shared" si="27"/>
        <v>0</v>
      </c>
      <c r="AJ74" s="41"/>
      <c r="AL74" s="3" t="s">
        <v>18</v>
      </c>
      <c r="AM74" s="41">
        <v>77</v>
      </c>
      <c r="AO74" s="15">
        <f t="shared" si="28"/>
        <v>0</v>
      </c>
      <c r="AP74" s="15"/>
    </row>
    <row r="75" spans="1:43" outlineLevel="1" x14ac:dyDescent="0.3">
      <c r="B75" s="2" t="s">
        <v>139</v>
      </c>
      <c r="G75" s="28"/>
      <c r="I75" s="28"/>
      <c r="J75" s="28">
        <v>3000</v>
      </c>
      <c r="K75" s="28">
        <f t="shared" ref="K75:K94" si="30">SUM(G75:J75)</f>
        <v>3000</v>
      </c>
      <c r="L75" s="15"/>
      <c r="M75" s="18"/>
      <c r="N75" s="2" t="s">
        <v>19</v>
      </c>
      <c r="O75" s="15">
        <v>60</v>
      </c>
      <c r="Q75" s="41">
        <f t="shared" si="29"/>
        <v>0</v>
      </c>
      <c r="R75" s="41"/>
      <c r="T75" s="3" t="s">
        <v>19</v>
      </c>
      <c r="U75" s="41">
        <v>60</v>
      </c>
      <c r="W75" s="41">
        <f t="shared" si="25"/>
        <v>0</v>
      </c>
      <c r="X75" s="41"/>
      <c r="Z75" s="3" t="s">
        <v>19</v>
      </c>
      <c r="AA75" s="41">
        <v>60</v>
      </c>
      <c r="AC75" s="41">
        <f t="shared" si="26"/>
        <v>0</v>
      </c>
      <c r="AD75" s="41"/>
      <c r="AF75" s="3" t="s">
        <v>19</v>
      </c>
      <c r="AG75" s="41">
        <v>60</v>
      </c>
      <c r="AI75" s="41">
        <f t="shared" si="27"/>
        <v>0</v>
      </c>
      <c r="AJ75" s="41"/>
      <c r="AL75" s="3" t="s">
        <v>19</v>
      </c>
      <c r="AM75" s="41">
        <v>60</v>
      </c>
      <c r="AO75" s="15">
        <f t="shared" si="28"/>
        <v>0</v>
      </c>
      <c r="AP75" s="15"/>
    </row>
    <row r="76" spans="1:43" outlineLevel="1" x14ac:dyDescent="0.3">
      <c r="B76" s="2" t="s">
        <v>197</v>
      </c>
      <c r="E76" s="15"/>
      <c r="F76" s="17"/>
      <c r="G76" s="28"/>
      <c r="I76" s="28"/>
      <c r="J76" s="28">
        <v>5000</v>
      </c>
      <c r="K76" s="28">
        <f t="shared" si="30"/>
        <v>5000</v>
      </c>
      <c r="M76" s="16"/>
      <c r="N76" s="2" t="s">
        <v>20</v>
      </c>
      <c r="O76" s="15">
        <v>48</v>
      </c>
      <c r="Q76" s="41">
        <f t="shared" si="29"/>
        <v>0</v>
      </c>
      <c r="R76" s="41"/>
      <c r="T76" s="3" t="s">
        <v>20</v>
      </c>
      <c r="U76" s="41">
        <v>48</v>
      </c>
      <c r="W76" s="41">
        <f t="shared" si="25"/>
        <v>0</v>
      </c>
      <c r="X76" s="41"/>
      <c r="Z76" s="3" t="s">
        <v>20</v>
      </c>
      <c r="AA76" s="41">
        <v>48</v>
      </c>
      <c r="AC76" s="41">
        <f t="shared" si="26"/>
        <v>0</v>
      </c>
      <c r="AD76" s="41"/>
      <c r="AF76" s="3" t="s">
        <v>20</v>
      </c>
      <c r="AG76" s="41">
        <v>48</v>
      </c>
      <c r="AI76" s="41">
        <f t="shared" si="27"/>
        <v>0</v>
      </c>
      <c r="AJ76" s="41"/>
      <c r="AL76" s="3" t="s">
        <v>20</v>
      </c>
      <c r="AM76" s="41">
        <v>48</v>
      </c>
      <c r="AO76" s="15">
        <f t="shared" si="28"/>
        <v>0</v>
      </c>
      <c r="AP76" s="15"/>
    </row>
    <row r="77" spans="1:43" outlineLevel="1" x14ac:dyDescent="0.3">
      <c r="F77" s="17"/>
      <c r="G77" s="28"/>
      <c r="I77" s="28"/>
      <c r="J77" s="28"/>
      <c r="K77" s="28">
        <f t="shared" si="30"/>
        <v>0</v>
      </c>
      <c r="M77" s="16"/>
      <c r="N77" s="2" t="s">
        <v>21</v>
      </c>
      <c r="O77" s="15">
        <v>60</v>
      </c>
      <c r="Q77" s="41">
        <f t="shared" si="29"/>
        <v>0</v>
      </c>
      <c r="R77" s="41"/>
      <c r="T77" s="3" t="s">
        <v>21</v>
      </c>
      <c r="U77" s="41">
        <v>60</v>
      </c>
      <c r="W77" s="41">
        <f t="shared" si="25"/>
        <v>0</v>
      </c>
      <c r="X77" s="41"/>
      <c r="Z77" s="3" t="s">
        <v>21</v>
      </c>
      <c r="AA77" s="41">
        <v>60</v>
      </c>
      <c r="AC77" s="41">
        <f t="shared" si="26"/>
        <v>0</v>
      </c>
      <c r="AD77" s="41"/>
      <c r="AF77" s="3" t="s">
        <v>21</v>
      </c>
      <c r="AG77" s="41">
        <v>60</v>
      </c>
      <c r="AI77" s="41">
        <f t="shared" si="27"/>
        <v>0</v>
      </c>
      <c r="AJ77" s="41"/>
      <c r="AL77" s="3" t="s">
        <v>21</v>
      </c>
      <c r="AM77" s="41">
        <v>60</v>
      </c>
      <c r="AO77" s="15">
        <f t="shared" si="28"/>
        <v>0</v>
      </c>
      <c r="AP77" s="15"/>
    </row>
    <row r="78" spans="1:43" outlineLevel="1" x14ac:dyDescent="0.3">
      <c r="F78" s="17"/>
      <c r="G78" s="28"/>
      <c r="I78" s="28"/>
      <c r="J78" s="28"/>
      <c r="K78" s="28">
        <f t="shared" si="30"/>
        <v>0</v>
      </c>
      <c r="M78" s="16"/>
      <c r="N78" s="2" t="s">
        <v>22</v>
      </c>
      <c r="O78" s="15">
        <v>48</v>
      </c>
      <c r="Q78" s="41">
        <f t="shared" si="29"/>
        <v>0</v>
      </c>
      <c r="R78" s="41"/>
      <c r="T78" s="3" t="s">
        <v>22</v>
      </c>
      <c r="U78" s="41">
        <v>48</v>
      </c>
      <c r="W78" s="41">
        <f t="shared" si="25"/>
        <v>0</v>
      </c>
      <c r="X78" s="41"/>
      <c r="Z78" s="3" t="s">
        <v>22</v>
      </c>
      <c r="AA78" s="41">
        <v>48</v>
      </c>
      <c r="AC78" s="41">
        <f t="shared" si="26"/>
        <v>0</v>
      </c>
      <c r="AD78" s="41"/>
      <c r="AF78" s="3" t="s">
        <v>22</v>
      </c>
      <c r="AG78" s="41">
        <v>48</v>
      </c>
      <c r="AI78" s="41">
        <f t="shared" si="27"/>
        <v>0</v>
      </c>
      <c r="AJ78" s="41"/>
      <c r="AL78" s="3" t="s">
        <v>22</v>
      </c>
      <c r="AM78" s="41">
        <v>48</v>
      </c>
      <c r="AN78" s="3">
        <v>8</v>
      </c>
      <c r="AO78" s="15">
        <f t="shared" si="28"/>
        <v>384</v>
      </c>
      <c r="AP78" s="15"/>
    </row>
    <row r="79" spans="1:43" outlineLevel="1" x14ac:dyDescent="0.3">
      <c r="G79" s="28"/>
      <c r="I79" s="28"/>
      <c r="J79" s="28"/>
      <c r="K79" s="28">
        <f t="shared" si="30"/>
        <v>0</v>
      </c>
      <c r="M79" s="16"/>
      <c r="N79" s="2" t="s">
        <v>23</v>
      </c>
      <c r="O79" s="15">
        <v>40</v>
      </c>
      <c r="Q79" s="41">
        <f t="shared" si="29"/>
        <v>0</v>
      </c>
      <c r="R79" s="41"/>
      <c r="T79" s="3" t="s">
        <v>23</v>
      </c>
      <c r="U79" s="41">
        <v>40</v>
      </c>
      <c r="W79" s="41">
        <f t="shared" si="25"/>
        <v>0</v>
      </c>
      <c r="X79" s="41"/>
      <c r="Z79" s="3" t="s">
        <v>23</v>
      </c>
      <c r="AA79" s="41">
        <v>40</v>
      </c>
      <c r="AC79" s="41">
        <f t="shared" si="26"/>
        <v>0</v>
      </c>
      <c r="AD79" s="41"/>
      <c r="AF79" s="3" t="s">
        <v>23</v>
      </c>
      <c r="AG79" s="41">
        <v>40</v>
      </c>
      <c r="AI79" s="41">
        <f t="shared" si="27"/>
        <v>0</v>
      </c>
      <c r="AJ79" s="41"/>
      <c r="AL79" s="3" t="s">
        <v>23</v>
      </c>
      <c r="AM79" s="41">
        <v>40</v>
      </c>
      <c r="AO79" s="15">
        <f t="shared" si="28"/>
        <v>0</v>
      </c>
      <c r="AP79" s="15"/>
    </row>
    <row r="80" spans="1:43" outlineLevel="1" x14ac:dyDescent="0.3">
      <c r="G80" s="28"/>
      <c r="I80" s="28"/>
      <c r="J80" s="28"/>
      <c r="K80" s="28">
        <f t="shared" si="30"/>
        <v>0</v>
      </c>
      <c r="M80" s="16"/>
      <c r="N80" s="2" t="s">
        <v>24</v>
      </c>
      <c r="O80" s="15">
        <v>48</v>
      </c>
      <c r="Q80" s="41">
        <f t="shared" si="29"/>
        <v>0</v>
      </c>
      <c r="R80" s="41"/>
      <c r="T80" s="3" t="s">
        <v>24</v>
      </c>
      <c r="U80" s="41">
        <v>48</v>
      </c>
      <c r="W80" s="41">
        <f t="shared" si="25"/>
        <v>0</v>
      </c>
      <c r="X80" s="41"/>
      <c r="Z80" s="3" t="s">
        <v>24</v>
      </c>
      <c r="AA80" s="41">
        <v>48</v>
      </c>
      <c r="AC80" s="41">
        <f t="shared" si="26"/>
        <v>0</v>
      </c>
      <c r="AD80" s="41"/>
      <c r="AF80" s="3" t="s">
        <v>24</v>
      </c>
      <c r="AG80" s="41">
        <v>48</v>
      </c>
      <c r="AI80" s="41">
        <f t="shared" si="27"/>
        <v>0</v>
      </c>
      <c r="AJ80" s="41"/>
      <c r="AL80" s="3" t="s">
        <v>24</v>
      </c>
      <c r="AM80" s="41">
        <v>48</v>
      </c>
      <c r="AO80" s="15">
        <f t="shared" si="28"/>
        <v>0</v>
      </c>
      <c r="AP80" s="15"/>
    </row>
    <row r="81" spans="1:43" outlineLevel="1" x14ac:dyDescent="0.3">
      <c r="G81" s="28"/>
      <c r="I81" s="28"/>
      <c r="J81" s="28"/>
      <c r="K81" s="28">
        <f t="shared" si="30"/>
        <v>0</v>
      </c>
      <c r="M81" s="16"/>
      <c r="N81" s="2" t="s">
        <v>25</v>
      </c>
      <c r="O81" s="15">
        <v>68</v>
      </c>
      <c r="Q81" s="41">
        <f t="shared" si="29"/>
        <v>0</v>
      </c>
      <c r="R81" s="41"/>
      <c r="T81" s="3" t="s">
        <v>25</v>
      </c>
      <c r="U81" s="41">
        <v>68</v>
      </c>
      <c r="W81" s="41">
        <f t="shared" si="25"/>
        <v>0</v>
      </c>
      <c r="X81" s="41"/>
      <c r="Z81" s="3" t="s">
        <v>25</v>
      </c>
      <c r="AA81" s="41">
        <v>68</v>
      </c>
      <c r="AC81" s="41">
        <f t="shared" si="26"/>
        <v>0</v>
      </c>
      <c r="AD81" s="41"/>
      <c r="AF81" s="3" t="s">
        <v>25</v>
      </c>
      <c r="AG81" s="41">
        <v>68</v>
      </c>
      <c r="AI81" s="41">
        <f t="shared" si="27"/>
        <v>0</v>
      </c>
      <c r="AJ81" s="41"/>
      <c r="AL81" s="3" t="s">
        <v>25</v>
      </c>
      <c r="AM81" s="41">
        <v>68</v>
      </c>
      <c r="AO81" s="15">
        <f t="shared" si="28"/>
        <v>0</v>
      </c>
      <c r="AP81" s="15"/>
    </row>
    <row r="82" spans="1:43" outlineLevel="1" x14ac:dyDescent="0.3">
      <c r="G82" s="28"/>
      <c r="I82" s="28"/>
      <c r="J82" s="28"/>
      <c r="K82" s="28">
        <f t="shared" si="30"/>
        <v>0</v>
      </c>
      <c r="M82" s="16"/>
      <c r="N82" s="2" t="s">
        <v>26</v>
      </c>
      <c r="O82" s="15">
        <v>95</v>
      </c>
      <c r="Q82" s="41">
        <f t="shared" si="29"/>
        <v>0</v>
      </c>
      <c r="R82" s="41"/>
      <c r="T82" s="3" t="s">
        <v>26</v>
      </c>
      <c r="U82" s="41">
        <v>95</v>
      </c>
      <c r="W82" s="41">
        <f t="shared" si="25"/>
        <v>0</v>
      </c>
      <c r="X82" s="41"/>
      <c r="Z82" s="3" t="s">
        <v>26</v>
      </c>
      <c r="AA82" s="41">
        <v>95</v>
      </c>
      <c r="AB82" s="3">
        <v>84</v>
      </c>
      <c r="AC82" s="41">
        <f t="shared" si="26"/>
        <v>7980</v>
      </c>
      <c r="AD82" s="41"/>
      <c r="AF82" s="3" t="s">
        <v>26</v>
      </c>
      <c r="AG82" s="41">
        <v>95</v>
      </c>
      <c r="AI82" s="41">
        <f t="shared" si="27"/>
        <v>0</v>
      </c>
      <c r="AJ82" s="41"/>
      <c r="AL82" s="3" t="s">
        <v>26</v>
      </c>
      <c r="AM82" s="41">
        <v>95</v>
      </c>
      <c r="AO82" s="15">
        <f t="shared" si="28"/>
        <v>0</v>
      </c>
      <c r="AP82" s="15"/>
    </row>
    <row r="83" spans="1:43" outlineLevel="1" x14ac:dyDescent="0.3">
      <c r="G83" s="28"/>
      <c r="I83" s="28"/>
      <c r="J83" s="28"/>
      <c r="K83" s="28">
        <f t="shared" si="30"/>
        <v>0</v>
      </c>
      <c r="M83" s="16"/>
      <c r="N83" s="2" t="s">
        <v>27</v>
      </c>
      <c r="O83" s="15">
        <v>40</v>
      </c>
      <c r="Q83" s="41">
        <f t="shared" si="29"/>
        <v>0</v>
      </c>
      <c r="R83" s="41"/>
      <c r="T83" s="3" t="s">
        <v>27</v>
      </c>
      <c r="U83" s="41">
        <v>40</v>
      </c>
      <c r="W83" s="41">
        <f t="shared" si="25"/>
        <v>0</v>
      </c>
      <c r="X83" s="41"/>
      <c r="Z83" s="3" t="s">
        <v>27</v>
      </c>
      <c r="AA83" s="41">
        <v>40</v>
      </c>
      <c r="AC83" s="41">
        <f t="shared" si="26"/>
        <v>0</v>
      </c>
      <c r="AD83" s="41"/>
      <c r="AF83" s="3" t="s">
        <v>27</v>
      </c>
      <c r="AG83" s="41">
        <v>40</v>
      </c>
      <c r="AI83" s="41">
        <f t="shared" si="27"/>
        <v>0</v>
      </c>
      <c r="AJ83" s="41"/>
      <c r="AL83" s="3" t="s">
        <v>27</v>
      </c>
      <c r="AM83" s="41">
        <v>40</v>
      </c>
      <c r="AO83" s="15">
        <f t="shared" si="28"/>
        <v>0</v>
      </c>
      <c r="AP83" s="15"/>
    </row>
    <row r="84" spans="1:43" outlineLevel="1" x14ac:dyDescent="0.3">
      <c r="G84" s="28"/>
      <c r="I84" s="28"/>
      <c r="J84" s="28"/>
      <c r="K84" s="28">
        <f t="shared" si="30"/>
        <v>0</v>
      </c>
      <c r="M84" s="16"/>
      <c r="N84" s="2" t="s">
        <v>155</v>
      </c>
      <c r="O84" s="15">
        <v>40</v>
      </c>
      <c r="Q84" s="41">
        <f t="shared" si="29"/>
        <v>0</v>
      </c>
      <c r="R84" s="41"/>
      <c r="T84" s="3" t="s">
        <v>155</v>
      </c>
      <c r="U84" s="41">
        <v>40</v>
      </c>
      <c r="W84" s="41">
        <f t="shared" si="25"/>
        <v>0</v>
      </c>
      <c r="X84" s="41"/>
      <c r="Z84" s="3" t="s">
        <v>155</v>
      </c>
      <c r="AA84" s="41">
        <v>40</v>
      </c>
      <c r="AC84" s="41">
        <f t="shared" si="26"/>
        <v>0</v>
      </c>
      <c r="AD84" s="41"/>
      <c r="AF84" s="3" t="s">
        <v>155</v>
      </c>
      <c r="AG84" s="41">
        <v>40</v>
      </c>
      <c r="AI84" s="41">
        <f t="shared" si="27"/>
        <v>0</v>
      </c>
      <c r="AJ84" s="41"/>
      <c r="AL84" s="3" t="s">
        <v>155</v>
      </c>
      <c r="AM84" s="41">
        <v>40</v>
      </c>
      <c r="AO84" s="15">
        <f t="shared" si="28"/>
        <v>0</v>
      </c>
      <c r="AP84" s="15"/>
    </row>
    <row r="85" spans="1:43" outlineLevel="1" x14ac:dyDescent="0.3">
      <c r="G85" s="28"/>
      <c r="I85" s="28"/>
      <c r="J85" s="28"/>
      <c r="K85" s="28">
        <f t="shared" si="30"/>
        <v>0</v>
      </c>
      <c r="M85" s="16"/>
      <c r="N85" s="2" t="s">
        <v>28</v>
      </c>
      <c r="O85" s="15">
        <v>40</v>
      </c>
      <c r="Q85" s="41">
        <f>O85*P85</f>
        <v>0</v>
      </c>
      <c r="R85" s="41"/>
      <c r="T85" s="3" t="s">
        <v>28</v>
      </c>
      <c r="U85" s="41">
        <v>40</v>
      </c>
      <c r="W85" s="41">
        <f>U85*V85</f>
        <v>0</v>
      </c>
      <c r="X85" s="41"/>
      <c r="Z85" s="3" t="s">
        <v>28</v>
      </c>
      <c r="AA85" s="41">
        <v>40</v>
      </c>
      <c r="AC85" s="41">
        <f>AA85*AB85</f>
        <v>0</v>
      </c>
      <c r="AD85" s="41"/>
      <c r="AF85" s="3" t="s">
        <v>28</v>
      </c>
      <c r="AG85" s="41">
        <v>40</v>
      </c>
      <c r="AI85" s="41">
        <f>AG85*AH85</f>
        <v>0</v>
      </c>
      <c r="AJ85" s="41"/>
      <c r="AL85" s="3" t="s">
        <v>28</v>
      </c>
      <c r="AM85" s="41">
        <v>40</v>
      </c>
      <c r="AO85" s="15">
        <f>AM85*AN85</f>
        <v>0</v>
      </c>
      <c r="AP85" s="15"/>
    </row>
    <row r="86" spans="1:43" outlineLevel="1" x14ac:dyDescent="0.3">
      <c r="G86" s="28"/>
      <c r="H86" s="28"/>
      <c r="I86" s="28"/>
      <c r="J86" s="28"/>
      <c r="K86" s="28">
        <f t="shared" si="30"/>
        <v>0</v>
      </c>
      <c r="M86" s="16"/>
      <c r="N86" s="2" t="s">
        <v>127</v>
      </c>
      <c r="O86" s="15">
        <v>100.91743119266054</v>
      </c>
      <c r="Q86" s="41">
        <f t="shared" ref="Q86:Q91" si="31">O86*P86</f>
        <v>0</v>
      </c>
      <c r="R86" s="41"/>
      <c r="T86" s="3" t="s">
        <v>127</v>
      </c>
      <c r="U86" s="41">
        <v>100.91743119266054</v>
      </c>
      <c r="W86" s="41">
        <f t="shared" ref="W86:W91" si="32">U86*V86</f>
        <v>0</v>
      </c>
      <c r="X86" s="41"/>
      <c r="Z86" s="3" t="s">
        <v>127</v>
      </c>
      <c r="AA86" s="41">
        <v>100.91743119266054</v>
      </c>
      <c r="AC86" s="41">
        <f t="shared" ref="AC86:AC91" si="33">AA86*AB86</f>
        <v>0</v>
      </c>
      <c r="AD86" s="41"/>
      <c r="AF86" s="3" t="s">
        <v>127</v>
      </c>
      <c r="AG86" s="41">
        <v>100.91743119266054</v>
      </c>
      <c r="AI86" s="41">
        <f t="shared" ref="AI86:AI91" si="34">AG86*AH86</f>
        <v>0</v>
      </c>
      <c r="AJ86" s="41"/>
      <c r="AL86" s="3" t="s">
        <v>127</v>
      </c>
      <c r="AM86" s="41">
        <v>100.91743119266054</v>
      </c>
      <c r="AO86" s="15">
        <f t="shared" ref="AO86:AO91" si="35">AM86*AN86</f>
        <v>0</v>
      </c>
      <c r="AP86" s="15"/>
    </row>
    <row r="87" spans="1:43" outlineLevel="1" x14ac:dyDescent="0.3">
      <c r="G87" s="28"/>
      <c r="H87" s="28"/>
      <c r="I87" s="28"/>
      <c r="J87" s="28"/>
      <c r="K87" s="28">
        <f t="shared" si="30"/>
        <v>0</v>
      </c>
      <c r="M87" s="16"/>
      <c r="N87" s="2" t="s">
        <v>128</v>
      </c>
      <c r="O87" s="15">
        <v>103.63</v>
      </c>
      <c r="P87" s="3">
        <v>42</v>
      </c>
      <c r="Q87" s="41">
        <f t="shared" si="31"/>
        <v>4352.46</v>
      </c>
      <c r="R87" s="41"/>
      <c r="T87" s="3" t="s">
        <v>128</v>
      </c>
      <c r="U87" s="41">
        <v>103.63</v>
      </c>
      <c r="V87" s="3">
        <v>42</v>
      </c>
      <c r="W87" s="41">
        <f t="shared" si="32"/>
        <v>4352.46</v>
      </c>
      <c r="X87" s="41"/>
      <c r="Z87" s="3" t="s">
        <v>128</v>
      </c>
      <c r="AA87" s="41">
        <v>103.63</v>
      </c>
      <c r="AC87" s="41">
        <f t="shared" si="33"/>
        <v>0</v>
      </c>
      <c r="AD87" s="41"/>
      <c r="AF87" s="3" t="s">
        <v>128</v>
      </c>
      <c r="AG87" s="41">
        <v>103.63</v>
      </c>
      <c r="AI87" s="41">
        <f t="shared" si="34"/>
        <v>0</v>
      </c>
      <c r="AJ87" s="41"/>
      <c r="AL87" s="3" t="s">
        <v>128</v>
      </c>
      <c r="AM87" s="41">
        <v>103.63</v>
      </c>
      <c r="AN87" s="3">
        <v>168</v>
      </c>
      <c r="AO87" s="15">
        <f t="shared" si="35"/>
        <v>17409.84</v>
      </c>
      <c r="AP87" s="15"/>
    </row>
    <row r="88" spans="1:43" outlineLevel="1" x14ac:dyDescent="0.3">
      <c r="G88" s="28"/>
      <c r="H88" s="28"/>
      <c r="I88" s="28"/>
      <c r="J88" s="28"/>
      <c r="K88" s="28">
        <f t="shared" si="30"/>
        <v>0</v>
      </c>
      <c r="M88" s="16"/>
      <c r="N88" s="2" t="s">
        <v>157</v>
      </c>
      <c r="O88" s="15">
        <v>91.93</v>
      </c>
      <c r="P88" s="3">
        <v>42</v>
      </c>
      <c r="Q88" s="41">
        <f t="shared" si="31"/>
        <v>3861.0600000000004</v>
      </c>
      <c r="R88" s="41"/>
      <c r="T88" s="3" t="s">
        <v>157</v>
      </c>
      <c r="U88" s="41">
        <v>91.93</v>
      </c>
      <c r="V88" s="3">
        <v>336</v>
      </c>
      <c r="W88" s="41">
        <f t="shared" si="32"/>
        <v>30888.480000000003</v>
      </c>
      <c r="X88" s="41"/>
      <c r="Z88" s="3" t="s">
        <v>157</v>
      </c>
      <c r="AA88" s="41">
        <v>91.93</v>
      </c>
      <c r="AC88" s="41">
        <f t="shared" si="33"/>
        <v>0</v>
      </c>
      <c r="AD88" s="41"/>
      <c r="AF88" s="3" t="s">
        <v>157</v>
      </c>
      <c r="AG88" s="41">
        <v>91.93</v>
      </c>
      <c r="AI88" s="41">
        <f t="shared" si="34"/>
        <v>0</v>
      </c>
      <c r="AJ88" s="41"/>
      <c r="AL88" s="3" t="s">
        <v>157</v>
      </c>
      <c r="AM88" s="41">
        <v>91.93</v>
      </c>
      <c r="AN88" s="3">
        <v>42</v>
      </c>
      <c r="AO88" s="15">
        <f t="shared" si="35"/>
        <v>3861.0600000000004</v>
      </c>
      <c r="AP88" s="15"/>
    </row>
    <row r="89" spans="1:43" outlineLevel="1" x14ac:dyDescent="0.3">
      <c r="G89" s="28"/>
      <c r="H89" s="28"/>
      <c r="I89" s="28"/>
      <c r="J89" s="28"/>
      <c r="K89" s="28">
        <f t="shared" si="30"/>
        <v>0</v>
      </c>
      <c r="M89" s="16"/>
      <c r="N89" s="2" t="s">
        <v>129</v>
      </c>
      <c r="O89" s="15">
        <v>86.78</v>
      </c>
      <c r="Q89" s="41">
        <f t="shared" si="31"/>
        <v>0</v>
      </c>
      <c r="R89" s="41"/>
      <c r="T89" s="3" t="s">
        <v>129</v>
      </c>
      <c r="U89" s="41">
        <v>86.78</v>
      </c>
      <c r="V89" s="3">
        <v>84</v>
      </c>
      <c r="W89" s="41">
        <f t="shared" si="32"/>
        <v>7289.52</v>
      </c>
      <c r="X89" s="41"/>
      <c r="Z89" s="3" t="s">
        <v>129</v>
      </c>
      <c r="AA89" s="41">
        <v>86.78</v>
      </c>
      <c r="AC89" s="41">
        <f t="shared" si="33"/>
        <v>0</v>
      </c>
      <c r="AD89" s="41"/>
      <c r="AF89" s="3" t="s">
        <v>129</v>
      </c>
      <c r="AG89" s="41">
        <v>86.78</v>
      </c>
      <c r="AH89" s="3">
        <v>42</v>
      </c>
      <c r="AI89" s="41">
        <f t="shared" si="34"/>
        <v>3644.76</v>
      </c>
      <c r="AJ89" s="41"/>
      <c r="AL89" s="3" t="s">
        <v>129</v>
      </c>
      <c r="AM89" s="41">
        <v>86.78</v>
      </c>
      <c r="AO89" s="15">
        <f t="shared" si="35"/>
        <v>0</v>
      </c>
      <c r="AP89" s="15"/>
    </row>
    <row r="90" spans="1:43" outlineLevel="1" x14ac:dyDescent="0.3">
      <c r="G90" s="28"/>
      <c r="H90" s="28"/>
      <c r="I90" s="28"/>
      <c r="J90" s="28"/>
      <c r="K90" s="28">
        <f t="shared" si="30"/>
        <v>0</v>
      </c>
      <c r="M90" s="16"/>
      <c r="N90" s="2" t="s">
        <v>156</v>
      </c>
      <c r="O90" s="15">
        <v>76.69</v>
      </c>
      <c r="Q90" s="41">
        <f t="shared" si="31"/>
        <v>0</v>
      </c>
      <c r="R90" s="41"/>
      <c r="T90" s="3" t="s">
        <v>156</v>
      </c>
      <c r="U90" s="41">
        <v>76.69</v>
      </c>
      <c r="W90" s="41">
        <f t="shared" si="32"/>
        <v>0</v>
      </c>
      <c r="X90" s="41"/>
      <c r="Z90" s="3" t="s">
        <v>156</v>
      </c>
      <c r="AA90" s="41">
        <v>76.69</v>
      </c>
      <c r="AB90" s="3">
        <v>168</v>
      </c>
      <c r="AC90" s="41">
        <f t="shared" si="33"/>
        <v>12883.92</v>
      </c>
      <c r="AD90" s="41"/>
      <c r="AF90" s="3" t="s">
        <v>156</v>
      </c>
      <c r="AG90" s="41">
        <v>76.69</v>
      </c>
      <c r="AH90" s="3">
        <v>16</v>
      </c>
      <c r="AI90" s="41">
        <f t="shared" si="34"/>
        <v>1227.04</v>
      </c>
      <c r="AJ90" s="41"/>
      <c r="AL90" s="3" t="s">
        <v>156</v>
      </c>
      <c r="AM90" s="41">
        <v>76.69</v>
      </c>
      <c r="AO90" s="15">
        <f t="shared" si="35"/>
        <v>0</v>
      </c>
      <c r="AP90" s="15"/>
    </row>
    <row r="91" spans="1:43" outlineLevel="1" x14ac:dyDescent="0.3">
      <c r="G91" s="28"/>
      <c r="H91" s="28"/>
      <c r="I91" s="28"/>
      <c r="J91" s="28"/>
      <c r="K91" s="28">
        <f t="shared" si="30"/>
        <v>0</v>
      </c>
      <c r="M91" s="16"/>
      <c r="N91" s="2" t="s">
        <v>131</v>
      </c>
      <c r="O91" s="15">
        <v>76.69</v>
      </c>
      <c r="Q91" s="41">
        <f t="shared" si="31"/>
        <v>0</v>
      </c>
      <c r="R91" s="41"/>
      <c r="T91" s="3" t="s">
        <v>131</v>
      </c>
      <c r="U91" s="41">
        <v>76.69</v>
      </c>
      <c r="W91" s="41">
        <f t="shared" si="32"/>
        <v>0</v>
      </c>
      <c r="X91" s="41"/>
      <c r="Z91" s="3" t="s">
        <v>131</v>
      </c>
      <c r="AA91" s="41">
        <v>76.69</v>
      </c>
      <c r="AC91" s="41">
        <f t="shared" si="33"/>
        <v>0</v>
      </c>
      <c r="AD91" s="41"/>
      <c r="AF91" s="3" t="s">
        <v>131</v>
      </c>
      <c r="AG91" s="41">
        <v>76.69</v>
      </c>
      <c r="AI91" s="41">
        <f t="shared" si="34"/>
        <v>0</v>
      </c>
      <c r="AJ91" s="41"/>
      <c r="AL91" s="3" t="s">
        <v>131</v>
      </c>
      <c r="AM91" s="41">
        <v>76.69</v>
      </c>
      <c r="AO91" s="15">
        <f t="shared" si="35"/>
        <v>0</v>
      </c>
      <c r="AP91" s="15"/>
    </row>
    <row r="92" spans="1:43" outlineLevel="1" x14ac:dyDescent="0.3">
      <c r="G92" s="28"/>
      <c r="H92" s="28"/>
      <c r="I92" s="28"/>
      <c r="J92" s="28"/>
      <c r="K92" s="28">
        <f t="shared" si="30"/>
        <v>0</v>
      </c>
      <c r="M92" s="16"/>
      <c r="O92" s="15"/>
      <c r="Q92" s="41"/>
      <c r="R92" s="41"/>
      <c r="U92" s="41"/>
      <c r="W92" s="41"/>
      <c r="X92" s="41"/>
      <c r="AA92" s="41"/>
      <c r="AC92" s="41"/>
      <c r="AD92" s="41"/>
      <c r="AG92" s="41"/>
      <c r="AI92" s="41"/>
      <c r="AJ92" s="41"/>
      <c r="AM92" s="41"/>
      <c r="AO92" s="15"/>
      <c r="AP92" s="15"/>
    </row>
    <row r="93" spans="1:43" outlineLevel="1" x14ac:dyDescent="0.3">
      <c r="G93" s="28"/>
      <c r="H93" s="28"/>
      <c r="I93" s="28"/>
      <c r="J93" s="28"/>
      <c r="K93" s="28">
        <f t="shared" si="30"/>
        <v>0</v>
      </c>
      <c r="M93" s="16"/>
      <c r="N93" s="1" t="s">
        <v>38</v>
      </c>
      <c r="O93" s="15"/>
      <c r="Q93" s="41"/>
      <c r="R93" s="41"/>
      <c r="T93" s="38" t="s">
        <v>38</v>
      </c>
      <c r="U93" s="41">
        <f>G96</f>
        <v>0</v>
      </c>
      <c r="W93" s="41"/>
      <c r="X93" s="41"/>
      <c r="Z93" s="38" t="s">
        <v>38</v>
      </c>
      <c r="AA93" s="41">
        <f>H96</f>
        <v>0</v>
      </c>
      <c r="AC93" s="41"/>
      <c r="AD93" s="41"/>
      <c r="AF93" s="38" t="s">
        <v>38</v>
      </c>
      <c r="AG93" s="41">
        <f>I96</f>
        <v>0</v>
      </c>
      <c r="AI93" s="41"/>
      <c r="AJ93" s="41"/>
      <c r="AL93" s="38" t="s">
        <v>38</v>
      </c>
      <c r="AM93" s="41">
        <f>J96</f>
        <v>60000</v>
      </c>
      <c r="AO93" s="15"/>
      <c r="AP93" s="15"/>
    </row>
    <row r="94" spans="1:43" outlineLevel="1" x14ac:dyDescent="0.3">
      <c r="E94" s="15"/>
      <c r="G94" s="28"/>
      <c r="H94" s="28"/>
      <c r="I94" s="28"/>
      <c r="J94" s="28"/>
      <c r="K94" s="28">
        <f t="shared" si="30"/>
        <v>0</v>
      </c>
      <c r="L94" s="15"/>
      <c r="M94" s="18"/>
      <c r="Q94" s="41"/>
      <c r="R94" s="41"/>
      <c r="W94" s="41"/>
      <c r="X94" s="41"/>
      <c r="AC94" s="41"/>
      <c r="AD94" s="41"/>
      <c r="AF94" s="38"/>
      <c r="AL94" s="38"/>
    </row>
    <row r="95" spans="1:43" outlineLevel="1" x14ac:dyDescent="0.3">
      <c r="D95" s="38" t="s">
        <v>30</v>
      </c>
      <c r="E95" s="38" t="s">
        <v>31</v>
      </c>
      <c r="F95" s="38" t="s">
        <v>32</v>
      </c>
      <c r="G95" s="28" t="s">
        <v>124</v>
      </c>
      <c r="H95" s="28" t="s">
        <v>121</v>
      </c>
      <c r="I95" s="28" t="s">
        <v>122</v>
      </c>
      <c r="J95" s="28" t="s">
        <v>123</v>
      </c>
      <c r="K95" s="38" t="s">
        <v>33</v>
      </c>
      <c r="L95" s="38" t="s">
        <v>14</v>
      </c>
      <c r="M95" s="12"/>
    </row>
    <row r="96" spans="1:43" x14ac:dyDescent="0.3">
      <c r="A96" s="25" t="str">
        <f>A67</f>
        <v>13.6.9.1.5.4</v>
      </c>
      <c r="B96" s="25" t="str">
        <f>B67</f>
        <v>Neutron Spin Flippers</v>
      </c>
      <c r="C96" s="34">
        <f>SUM(E96,K96)</f>
        <v>158134.6</v>
      </c>
      <c r="D96" s="23">
        <f>SUM(P71:P85)+SUM(V71:V85)+SUM(AB71:AB91)+SUM(AH71:AH91)+SUM(AN71:AN91)</f>
        <v>528</v>
      </c>
      <c r="E96" s="24">
        <f>SUM(Q69+W69+AC69+AI69+AO69)</f>
        <v>98134.6</v>
      </c>
      <c r="F96" s="23">
        <f>SUM(S71+Y71+AE71+AK71+AQ71)</f>
        <v>0</v>
      </c>
      <c r="G96" s="29">
        <f>SUM(G71:G94)</f>
        <v>0</v>
      </c>
      <c r="H96" s="29">
        <f t="shared" ref="H96:J96" si="36">SUM(H71:H94)</f>
        <v>0</v>
      </c>
      <c r="I96" s="29">
        <f t="shared" si="36"/>
        <v>0</v>
      </c>
      <c r="J96" s="29">
        <f t="shared" si="36"/>
        <v>60000</v>
      </c>
      <c r="K96" s="24">
        <f>SUM(K71:K94)</f>
        <v>60000</v>
      </c>
      <c r="L96" s="19"/>
      <c r="M96" s="8"/>
      <c r="N96" s="10"/>
      <c r="O96" s="10"/>
      <c r="P96" s="20"/>
      <c r="Q96" s="42"/>
      <c r="R96" s="42"/>
      <c r="S96" s="20"/>
      <c r="T96" s="20"/>
      <c r="U96" s="20"/>
      <c r="V96" s="20"/>
      <c r="W96" s="42"/>
      <c r="X96" s="42"/>
      <c r="Y96" s="20"/>
      <c r="Z96" s="20"/>
      <c r="AA96" s="20"/>
      <c r="AB96" s="20"/>
      <c r="AC96" s="42"/>
      <c r="AD96" s="42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10"/>
      <c r="AP96" s="10"/>
      <c r="AQ96" s="10"/>
    </row>
    <row r="97" spans="1:43" s="10" customFormat="1" x14ac:dyDescent="0.3">
      <c r="A97" s="6"/>
      <c r="B97" s="6"/>
      <c r="C97" s="6"/>
      <c r="D97" s="7"/>
      <c r="E97" s="8"/>
      <c r="F97" s="7"/>
      <c r="G97" s="7"/>
      <c r="H97" s="7"/>
      <c r="I97" s="7"/>
      <c r="J97" s="7"/>
      <c r="K97" s="8"/>
      <c r="L97" s="8"/>
      <c r="M97" s="8"/>
      <c r="N97" s="7"/>
      <c r="O97" s="7"/>
      <c r="P97" s="9"/>
      <c r="Q97" s="40"/>
      <c r="R97" s="40"/>
      <c r="S97" s="9"/>
      <c r="T97" s="9"/>
      <c r="U97" s="9"/>
      <c r="V97" s="9"/>
      <c r="W97" s="40"/>
      <c r="X97" s="40"/>
      <c r="Y97" s="9"/>
      <c r="Z97" s="9"/>
      <c r="AA97" s="9"/>
      <c r="AB97" s="9"/>
      <c r="AC97" s="40"/>
      <c r="AD97" s="40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7"/>
      <c r="AP97" s="7"/>
      <c r="AQ97" s="7"/>
    </row>
    <row r="103" spans="1:43" x14ac:dyDescent="0.3">
      <c r="C103" s="15"/>
    </row>
  </sheetData>
  <sheetProtection formatCells="0" formatColumns="0" formatRows="0" insertColumns="0" insertRows="0" insertHyperlinks="0" deleteColumns="0" deleteRows="0" sort="0" autoFilter="0" pivotTables="0"/>
  <mergeCells count="19">
    <mergeCell ref="Z6:AE6"/>
    <mergeCell ref="AF6:AK6"/>
    <mergeCell ref="AL6:AQ6"/>
    <mergeCell ref="A7:D7"/>
    <mergeCell ref="G3:J3"/>
    <mergeCell ref="N6:S6"/>
    <mergeCell ref="T6:Y6"/>
    <mergeCell ref="AL68:AQ68"/>
    <mergeCell ref="A69:D69"/>
    <mergeCell ref="N37:S37"/>
    <mergeCell ref="T37:Y37"/>
    <mergeCell ref="Z37:AE37"/>
    <mergeCell ref="AF37:AK37"/>
    <mergeCell ref="N68:S68"/>
    <mergeCell ref="T68:Y68"/>
    <mergeCell ref="Z68:AE68"/>
    <mergeCell ref="AF68:AK68"/>
    <mergeCell ref="AL37:AQ37"/>
    <mergeCell ref="A38:D38"/>
  </mergeCells>
  <pageMargins left="0.75" right="0.75" top="1" bottom="1" header="0.5" footer="0.5"/>
  <pageSetup paperSize="9"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Q116"/>
  <sheetViews>
    <sheetView zoomScale="60" zoomScaleNormal="60" workbookViewId="0">
      <pane xSplit="5" ySplit="3" topLeftCell="K12" activePane="bottomRight" state="frozen"/>
      <selection activeCell="AS78" sqref="AS78"/>
      <selection pane="topRight" activeCell="AS78" sqref="AS78"/>
      <selection pane="bottomLeft" activeCell="AS78" sqref="AS78"/>
      <selection pane="bottomRight" activeCell="AS78" sqref="AS78"/>
    </sheetView>
  </sheetViews>
  <sheetFormatPr defaultColWidth="10.81640625" defaultRowHeight="20.25" outlineLevelRow="1" outlineLevelCol="1" x14ac:dyDescent="0.3"/>
  <cols>
    <col min="1" max="1" width="17.81640625" style="2" customWidth="1"/>
    <col min="2" max="3" width="18.1796875" style="2" customWidth="1"/>
    <col min="4" max="4" width="23.453125" style="2" hidden="1" customWidth="1"/>
    <col min="5" max="5" width="20.26953125" style="2" hidden="1" customWidth="1"/>
    <col min="6" max="6" width="23.81640625" style="2" hidden="1" customWidth="1"/>
    <col min="7" max="7" width="35" style="2" hidden="1" customWidth="1" outlineLevel="1"/>
    <col min="8" max="8" width="49.1796875" style="2" hidden="1" customWidth="1" outlineLevel="1"/>
    <col min="9" max="9" width="52.81640625" style="2" hidden="1" customWidth="1" outlineLevel="1"/>
    <col min="10" max="10" width="37.54296875" style="2" hidden="1" customWidth="1" outlineLevel="1"/>
    <col min="11" max="11" width="15.08984375" style="2" customWidth="1" collapsed="1"/>
    <col min="12" max="12" width="26.36328125" style="2" hidden="1" customWidth="1"/>
    <col min="13" max="13" width="1.81640625" style="2" customWidth="1"/>
    <col min="14" max="14" width="22" style="2" customWidth="1"/>
    <col min="15" max="15" width="9.7265625" style="2" hidden="1" customWidth="1"/>
    <col min="16" max="16" width="8.1796875" style="3" customWidth="1"/>
    <col min="17" max="17" width="9.7265625" style="3" hidden="1" customWidth="1"/>
    <col min="18" max="18" width="7.6328125" style="3" hidden="1" customWidth="1"/>
    <col min="19" max="19" width="8" style="3" hidden="1" customWidth="1"/>
    <col min="20" max="20" width="23.36328125" style="3" hidden="1" customWidth="1"/>
    <col min="21" max="21" width="9.7265625" style="3" hidden="1" customWidth="1"/>
    <col min="22" max="22" width="8.1796875" style="3" customWidth="1"/>
    <col min="23" max="23" width="9.7265625" style="3" hidden="1" customWidth="1"/>
    <col min="24" max="24" width="7.6328125" style="3" hidden="1" customWidth="1"/>
    <col min="25" max="25" width="8" style="3" hidden="1" customWidth="1"/>
    <col min="26" max="26" width="23.36328125" style="3" hidden="1" customWidth="1"/>
    <col min="27" max="27" width="9.7265625" style="3" hidden="1" customWidth="1"/>
    <col min="28" max="28" width="8.1796875" style="3" customWidth="1"/>
    <col min="29" max="29" width="9.7265625" style="3" hidden="1" customWidth="1"/>
    <col min="30" max="30" width="7.6328125" style="3" hidden="1" customWidth="1"/>
    <col min="31" max="31" width="8" style="3" hidden="1" customWidth="1"/>
    <col min="32" max="32" width="23.36328125" style="3" hidden="1" customWidth="1"/>
    <col min="33" max="33" width="9.7265625" style="3" hidden="1" customWidth="1"/>
    <col min="34" max="34" width="8.1796875" style="3" customWidth="1"/>
    <col min="35" max="35" width="9.7265625" style="3" hidden="1" customWidth="1"/>
    <col min="36" max="36" width="7.6328125" style="3" hidden="1" customWidth="1"/>
    <col min="37" max="37" width="8" style="3" hidden="1" customWidth="1"/>
    <col min="38" max="38" width="23.36328125" style="3" hidden="1" customWidth="1"/>
    <col min="39" max="39" width="9.7265625" style="3" hidden="1" customWidth="1"/>
    <col min="40" max="40" width="8.1796875" style="3" customWidth="1"/>
    <col min="41" max="41" width="9.7265625" style="2" hidden="1" customWidth="1"/>
    <col min="42" max="42" width="7.6328125" style="2" hidden="1" customWidth="1"/>
    <col min="43" max="43" width="8" style="2" hidden="1" customWidth="1"/>
    <col min="44" max="16384" width="10.81640625" style="2"/>
  </cols>
  <sheetData>
    <row r="1" spans="1:43" x14ac:dyDescent="0.3">
      <c r="A1" s="1" t="s">
        <v>158</v>
      </c>
      <c r="B1" s="2" t="s">
        <v>44</v>
      </c>
      <c r="N1" s="2" t="s">
        <v>130</v>
      </c>
      <c r="O1" s="2">
        <v>1.0900000000000001</v>
      </c>
    </row>
    <row r="3" spans="1:43" ht="21" thickBot="1" x14ac:dyDescent="0.35">
      <c r="A3" s="37" t="s">
        <v>0</v>
      </c>
      <c r="B3" s="37" t="s">
        <v>9</v>
      </c>
      <c r="C3" s="37" t="s">
        <v>29</v>
      </c>
      <c r="D3" s="37" t="s">
        <v>30</v>
      </c>
      <c r="E3" s="37" t="s">
        <v>31</v>
      </c>
      <c r="F3" s="37" t="s">
        <v>32</v>
      </c>
      <c r="G3" s="65" t="s">
        <v>119</v>
      </c>
      <c r="H3" s="65"/>
      <c r="I3" s="65"/>
      <c r="J3" s="65"/>
      <c r="K3" s="37" t="s">
        <v>132</v>
      </c>
      <c r="L3" s="37" t="s">
        <v>14</v>
      </c>
      <c r="M3" s="5"/>
    </row>
    <row r="4" spans="1:43" s="10" customFormat="1" x14ac:dyDescent="0.3">
      <c r="A4" s="6"/>
      <c r="B4" s="6"/>
      <c r="C4" s="6"/>
      <c r="D4" s="7"/>
      <c r="E4" s="8"/>
      <c r="F4" s="7"/>
      <c r="G4" s="7"/>
      <c r="H4" s="7"/>
      <c r="I4" s="7"/>
      <c r="J4" s="7"/>
      <c r="K4" s="8"/>
      <c r="L4" s="8"/>
      <c r="M4" s="8"/>
      <c r="N4" s="7"/>
      <c r="O4" s="7"/>
      <c r="P4" s="9"/>
      <c r="Q4" s="40"/>
      <c r="R4" s="40"/>
      <c r="S4" s="9"/>
      <c r="T4" s="9"/>
      <c r="U4" s="9"/>
      <c r="V4" s="9"/>
      <c r="W4" s="40"/>
      <c r="X4" s="40"/>
      <c r="Y4" s="9"/>
      <c r="Z4" s="9"/>
      <c r="AA4" s="9"/>
      <c r="AB4" s="9"/>
      <c r="AC4" s="40"/>
      <c r="AD4" s="40"/>
      <c r="AE4" s="9"/>
      <c r="AF4" s="9"/>
      <c r="AG4" s="9"/>
      <c r="AH4" s="9"/>
      <c r="AI4" s="9"/>
      <c r="AJ4" s="9"/>
      <c r="AK4" s="9"/>
      <c r="AL4" s="9"/>
      <c r="AM4" s="9"/>
      <c r="AN4" s="9"/>
      <c r="AO4" s="7"/>
      <c r="AP4" s="7"/>
      <c r="AQ4" s="7"/>
    </row>
    <row r="5" spans="1:43" s="1" customFormat="1" outlineLevel="1" x14ac:dyDescent="0.3">
      <c r="A5" s="38" t="s">
        <v>73</v>
      </c>
      <c r="B5" s="13" t="s">
        <v>74</v>
      </c>
      <c r="C5" s="38"/>
      <c r="M5" s="11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</row>
    <row r="6" spans="1:43" s="1" customFormat="1" outlineLevel="1" x14ac:dyDescent="0.3">
      <c r="F6" s="38"/>
      <c r="G6" s="38"/>
      <c r="H6" s="38"/>
      <c r="I6" s="38"/>
      <c r="J6" s="38"/>
      <c r="K6" s="38"/>
      <c r="L6" s="38"/>
      <c r="M6" s="12"/>
      <c r="N6" s="67" t="s">
        <v>151</v>
      </c>
      <c r="O6" s="67"/>
      <c r="P6" s="67"/>
      <c r="Q6" s="67"/>
      <c r="R6" s="67"/>
      <c r="S6" s="67"/>
      <c r="T6" s="66" t="s">
        <v>159</v>
      </c>
      <c r="U6" s="66"/>
      <c r="V6" s="66"/>
      <c r="W6" s="66"/>
      <c r="X6" s="66"/>
      <c r="Y6" s="66"/>
      <c r="Z6" s="66" t="s">
        <v>152</v>
      </c>
      <c r="AA6" s="66"/>
      <c r="AB6" s="66"/>
      <c r="AC6" s="66"/>
      <c r="AD6" s="66"/>
      <c r="AE6" s="66"/>
      <c r="AF6" s="66" t="s">
        <v>153</v>
      </c>
      <c r="AG6" s="66"/>
      <c r="AH6" s="66"/>
      <c r="AI6" s="66"/>
      <c r="AJ6" s="66"/>
      <c r="AK6" s="66"/>
      <c r="AL6" s="66" t="s">
        <v>154</v>
      </c>
      <c r="AM6" s="66"/>
      <c r="AN6" s="66"/>
      <c r="AO6" s="66"/>
      <c r="AP6" s="66"/>
      <c r="AQ6" s="66"/>
    </row>
    <row r="7" spans="1:43" s="1" customFormat="1" outlineLevel="1" x14ac:dyDescent="0.3">
      <c r="A7" s="66" t="s">
        <v>10</v>
      </c>
      <c r="B7" s="66"/>
      <c r="C7" s="66"/>
      <c r="D7" s="66"/>
      <c r="E7" s="38" t="s">
        <v>12</v>
      </c>
      <c r="F7" s="38" t="s">
        <v>14</v>
      </c>
      <c r="G7" s="5" t="s">
        <v>118</v>
      </c>
      <c r="H7" s="5" t="s">
        <v>6</v>
      </c>
      <c r="I7" s="5" t="s">
        <v>40</v>
      </c>
      <c r="J7" s="5" t="s">
        <v>39</v>
      </c>
      <c r="M7" s="11"/>
      <c r="N7" s="38" t="s">
        <v>2</v>
      </c>
      <c r="O7" s="13" t="s">
        <v>29</v>
      </c>
      <c r="P7" s="14"/>
      <c r="Q7" s="41">
        <f>SUM(Q9:Q29)</f>
        <v>8213.52</v>
      </c>
      <c r="R7" s="38" t="s">
        <v>37</v>
      </c>
      <c r="S7" s="38" t="s">
        <v>4</v>
      </c>
      <c r="T7" s="38" t="s">
        <v>2</v>
      </c>
      <c r="U7" s="38" t="s">
        <v>29</v>
      </c>
      <c r="V7" s="14"/>
      <c r="W7" s="41">
        <f>SUM(W9:W29)</f>
        <v>11858.28</v>
      </c>
      <c r="X7" s="38" t="s">
        <v>37</v>
      </c>
      <c r="Y7" s="38" t="s">
        <v>4</v>
      </c>
      <c r="Z7" s="38" t="s">
        <v>2</v>
      </c>
      <c r="AA7" s="38" t="s">
        <v>29</v>
      </c>
      <c r="AB7" s="14"/>
      <c r="AC7" s="41">
        <f>SUM(AC9:AC29)</f>
        <v>10086.720000000001</v>
      </c>
      <c r="AD7" s="38" t="s">
        <v>37</v>
      </c>
      <c r="AE7" s="38" t="s">
        <v>4</v>
      </c>
      <c r="AF7" s="38" t="s">
        <v>2</v>
      </c>
      <c r="AG7" s="38" t="s">
        <v>29</v>
      </c>
      <c r="AH7" s="14"/>
      <c r="AI7" s="41">
        <f>SUM(AI9:AI29)</f>
        <v>4767.4400000000005</v>
      </c>
      <c r="AJ7" s="38" t="s">
        <v>37</v>
      </c>
      <c r="AK7" s="38" t="s">
        <v>4</v>
      </c>
      <c r="AL7" s="38" t="s">
        <v>2</v>
      </c>
      <c r="AM7" s="38" t="s">
        <v>29</v>
      </c>
      <c r="AN7" s="14"/>
      <c r="AO7" s="15">
        <f>SUM(AO9:AO29)</f>
        <v>5528.96</v>
      </c>
      <c r="AP7" s="38" t="s">
        <v>37</v>
      </c>
      <c r="AQ7" s="38" t="s">
        <v>4</v>
      </c>
    </row>
    <row r="8" spans="1:43" s="1" customFormat="1" outlineLevel="1" x14ac:dyDescent="0.3">
      <c r="A8" s="38" t="s">
        <v>0</v>
      </c>
      <c r="B8" s="38" t="s">
        <v>11</v>
      </c>
      <c r="C8" s="38"/>
      <c r="D8" s="38" t="s">
        <v>35</v>
      </c>
      <c r="E8" s="38" t="s">
        <v>13</v>
      </c>
      <c r="F8" s="38" t="s">
        <v>34</v>
      </c>
      <c r="G8" s="27"/>
      <c r="H8" s="27"/>
      <c r="I8" s="27"/>
      <c r="J8" s="27"/>
      <c r="M8" s="11"/>
      <c r="N8" s="38" t="s">
        <v>3</v>
      </c>
      <c r="O8" s="38" t="s">
        <v>43</v>
      </c>
      <c r="P8" s="38" t="s">
        <v>42</v>
      </c>
      <c r="Q8" s="38" t="s">
        <v>41</v>
      </c>
      <c r="R8" s="38" t="s">
        <v>36</v>
      </c>
      <c r="S8" s="38" t="s">
        <v>5</v>
      </c>
      <c r="T8" s="38" t="s">
        <v>3</v>
      </c>
      <c r="U8" s="38" t="s">
        <v>43</v>
      </c>
      <c r="V8" s="38" t="s">
        <v>42</v>
      </c>
      <c r="W8" s="38" t="s">
        <v>41</v>
      </c>
      <c r="X8" s="38" t="s">
        <v>36</v>
      </c>
      <c r="Y8" s="38" t="s">
        <v>5</v>
      </c>
      <c r="Z8" s="38" t="s">
        <v>3</v>
      </c>
      <c r="AA8" s="38" t="s">
        <v>43</v>
      </c>
      <c r="AB8" s="38" t="s">
        <v>42</v>
      </c>
      <c r="AC8" s="38" t="s">
        <v>41</v>
      </c>
      <c r="AD8" s="38" t="s">
        <v>36</v>
      </c>
      <c r="AE8" s="38" t="s">
        <v>5</v>
      </c>
      <c r="AF8" s="38" t="s">
        <v>3</v>
      </c>
      <c r="AG8" s="38" t="s">
        <v>43</v>
      </c>
      <c r="AH8" s="38" t="s">
        <v>42</v>
      </c>
      <c r="AI8" s="38" t="s">
        <v>41</v>
      </c>
      <c r="AJ8" s="38" t="s">
        <v>36</v>
      </c>
      <c r="AK8" s="38" t="s">
        <v>5</v>
      </c>
      <c r="AL8" s="38" t="s">
        <v>3</v>
      </c>
      <c r="AM8" s="38" t="s">
        <v>43</v>
      </c>
      <c r="AN8" s="38" t="s">
        <v>42</v>
      </c>
      <c r="AO8" s="38" t="s">
        <v>41</v>
      </c>
      <c r="AP8" s="38" t="s">
        <v>36</v>
      </c>
      <c r="AQ8" s="38" t="s">
        <v>5</v>
      </c>
    </row>
    <row r="9" spans="1:43" outlineLevel="1" x14ac:dyDescent="0.3">
      <c r="B9" s="2" t="s">
        <v>74</v>
      </c>
      <c r="E9" s="15"/>
      <c r="H9" s="64"/>
      <c r="I9" s="28">
        <v>30000</v>
      </c>
      <c r="J9" s="28"/>
      <c r="K9" s="15">
        <f>SUM(H9:J9)</f>
        <v>30000</v>
      </c>
      <c r="M9" s="16"/>
      <c r="N9" s="2" t="s">
        <v>15</v>
      </c>
      <c r="O9" s="15">
        <v>77</v>
      </c>
      <c r="Q9" s="41">
        <f>O9*P9</f>
        <v>0</v>
      </c>
      <c r="R9" s="41"/>
      <c r="T9" s="3" t="s">
        <v>15</v>
      </c>
      <c r="U9" s="41">
        <v>77</v>
      </c>
      <c r="W9" s="41">
        <f>U9*V9</f>
        <v>0</v>
      </c>
      <c r="X9" s="41"/>
      <c r="Z9" s="3" t="s">
        <v>15</v>
      </c>
      <c r="AA9" s="41">
        <v>77</v>
      </c>
      <c r="AC9" s="41">
        <f>AA9*AB9</f>
        <v>0</v>
      </c>
      <c r="AD9" s="41"/>
      <c r="AF9" s="3" t="s">
        <v>15</v>
      </c>
      <c r="AG9" s="41">
        <v>77</v>
      </c>
      <c r="AI9" s="41">
        <f>AG9*AH9</f>
        <v>0</v>
      </c>
      <c r="AJ9" s="41"/>
      <c r="AL9" s="3" t="s">
        <v>15</v>
      </c>
      <c r="AM9" s="41">
        <v>77</v>
      </c>
      <c r="AO9" s="15">
        <f>AM9*AN9</f>
        <v>0</v>
      </c>
      <c r="AP9" s="15"/>
    </row>
    <row r="10" spans="1:43" outlineLevel="1" x14ac:dyDescent="0.3">
      <c r="B10" s="2" t="s">
        <v>140</v>
      </c>
      <c r="E10" s="15"/>
      <c r="G10" s="15"/>
      <c r="H10" s="15"/>
      <c r="I10" s="28">
        <v>5000</v>
      </c>
      <c r="J10" s="28"/>
      <c r="K10" s="15">
        <f t="shared" ref="K10:K22" si="0">SUM(G10:J10)</f>
        <v>5000</v>
      </c>
      <c r="M10" s="16"/>
      <c r="N10" s="2" t="s">
        <v>16</v>
      </c>
      <c r="O10" s="15">
        <v>60</v>
      </c>
      <c r="Q10" s="41">
        <f>O10*P10</f>
        <v>0</v>
      </c>
      <c r="R10" s="41"/>
      <c r="T10" s="3" t="s">
        <v>16</v>
      </c>
      <c r="U10" s="41">
        <v>60</v>
      </c>
      <c r="W10" s="41">
        <f t="shared" ref="W10:W22" si="1">U10*V10</f>
        <v>0</v>
      </c>
      <c r="X10" s="41"/>
      <c r="Z10" s="3" t="s">
        <v>16</v>
      </c>
      <c r="AA10" s="41">
        <v>60</v>
      </c>
      <c r="AC10" s="41">
        <f t="shared" ref="AC10:AC22" si="2">AA10*AB10</f>
        <v>0</v>
      </c>
      <c r="AD10" s="41"/>
      <c r="AF10" s="3" t="s">
        <v>16</v>
      </c>
      <c r="AG10" s="41">
        <v>60</v>
      </c>
      <c r="AI10" s="41">
        <f t="shared" ref="AI10:AI22" si="3">AG10*AH10</f>
        <v>0</v>
      </c>
      <c r="AJ10" s="41"/>
      <c r="AL10" s="3" t="s">
        <v>16</v>
      </c>
      <c r="AM10" s="41">
        <v>60</v>
      </c>
      <c r="AO10" s="15">
        <f t="shared" ref="AO10:AO22" si="4">AM10*AN10</f>
        <v>0</v>
      </c>
      <c r="AP10" s="15"/>
    </row>
    <row r="11" spans="1:43" outlineLevel="1" x14ac:dyDescent="0.3">
      <c r="E11" s="15"/>
      <c r="F11" s="17"/>
      <c r="G11" s="32"/>
      <c r="H11" s="15"/>
      <c r="I11" s="28"/>
      <c r="J11" s="28"/>
      <c r="K11" s="15">
        <f t="shared" si="0"/>
        <v>0</v>
      </c>
      <c r="M11" s="16"/>
      <c r="N11" s="2" t="s">
        <v>17</v>
      </c>
      <c r="O11" s="15">
        <v>48</v>
      </c>
      <c r="Q11" s="41">
        <f t="shared" ref="Q11:Q22" si="5">O11*P11</f>
        <v>0</v>
      </c>
      <c r="R11" s="41"/>
      <c r="T11" s="3" t="s">
        <v>17</v>
      </c>
      <c r="U11" s="41">
        <v>48</v>
      </c>
      <c r="W11" s="41">
        <f t="shared" si="1"/>
        <v>0</v>
      </c>
      <c r="X11" s="41"/>
      <c r="Z11" s="3" t="s">
        <v>17</v>
      </c>
      <c r="AA11" s="41">
        <v>48</v>
      </c>
      <c r="AC11" s="41">
        <f t="shared" si="2"/>
        <v>0</v>
      </c>
      <c r="AD11" s="41"/>
      <c r="AF11" s="3" t="s">
        <v>17</v>
      </c>
      <c r="AG11" s="41">
        <v>48</v>
      </c>
      <c r="AI11" s="41">
        <f t="shared" si="3"/>
        <v>0</v>
      </c>
      <c r="AJ11" s="41"/>
      <c r="AL11" s="3" t="s">
        <v>17</v>
      </c>
      <c r="AM11" s="41">
        <v>48</v>
      </c>
      <c r="AO11" s="15">
        <f t="shared" si="4"/>
        <v>0</v>
      </c>
      <c r="AP11" s="15"/>
    </row>
    <row r="12" spans="1:43" outlineLevel="1" x14ac:dyDescent="0.3">
      <c r="H12" s="15"/>
      <c r="I12" s="32"/>
      <c r="J12" s="32"/>
      <c r="K12" s="15">
        <f t="shared" si="0"/>
        <v>0</v>
      </c>
      <c r="M12" s="16"/>
      <c r="N12" s="2" t="s">
        <v>18</v>
      </c>
      <c r="O12" s="15">
        <v>77</v>
      </c>
      <c r="Q12" s="41">
        <f t="shared" si="5"/>
        <v>0</v>
      </c>
      <c r="R12" s="41"/>
      <c r="T12" s="3" t="s">
        <v>18</v>
      </c>
      <c r="U12" s="41">
        <v>77</v>
      </c>
      <c r="W12" s="41">
        <f t="shared" si="1"/>
        <v>0</v>
      </c>
      <c r="X12" s="41"/>
      <c r="Z12" s="3" t="s">
        <v>18</v>
      </c>
      <c r="AA12" s="41">
        <v>77</v>
      </c>
      <c r="AC12" s="41">
        <f t="shared" si="2"/>
        <v>0</v>
      </c>
      <c r="AD12" s="41"/>
      <c r="AF12" s="3" t="s">
        <v>18</v>
      </c>
      <c r="AG12" s="41">
        <v>77</v>
      </c>
      <c r="AI12" s="41">
        <f t="shared" si="3"/>
        <v>0</v>
      </c>
      <c r="AJ12" s="41"/>
      <c r="AL12" s="3" t="s">
        <v>18</v>
      </c>
      <c r="AM12" s="41">
        <v>77</v>
      </c>
      <c r="AO12" s="15">
        <f t="shared" si="4"/>
        <v>0</v>
      </c>
      <c r="AP12" s="15"/>
    </row>
    <row r="13" spans="1:43" outlineLevel="1" x14ac:dyDescent="0.3">
      <c r="E13" s="15"/>
      <c r="F13" s="17"/>
      <c r="G13" s="32"/>
      <c r="H13" s="15"/>
      <c r="I13" s="32"/>
      <c r="J13" s="32"/>
      <c r="K13" s="15">
        <f t="shared" si="0"/>
        <v>0</v>
      </c>
      <c r="L13" s="15"/>
      <c r="M13" s="18"/>
      <c r="N13" s="2" t="s">
        <v>19</v>
      </c>
      <c r="O13" s="15">
        <v>60</v>
      </c>
      <c r="Q13" s="41">
        <f>O13*P13</f>
        <v>0</v>
      </c>
      <c r="R13" s="41"/>
      <c r="T13" s="3" t="s">
        <v>19</v>
      </c>
      <c r="U13" s="41">
        <v>60</v>
      </c>
      <c r="W13" s="41">
        <f t="shared" si="1"/>
        <v>0</v>
      </c>
      <c r="X13" s="41"/>
      <c r="Z13" s="3" t="s">
        <v>19</v>
      </c>
      <c r="AA13" s="41">
        <v>60</v>
      </c>
      <c r="AC13" s="41">
        <f t="shared" si="2"/>
        <v>0</v>
      </c>
      <c r="AD13" s="41"/>
      <c r="AF13" s="3" t="s">
        <v>19</v>
      </c>
      <c r="AG13" s="41">
        <v>60</v>
      </c>
      <c r="AI13" s="41">
        <f t="shared" si="3"/>
        <v>0</v>
      </c>
      <c r="AJ13" s="41"/>
      <c r="AL13" s="3" t="s">
        <v>19</v>
      </c>
      <c r="AM13" s="41">
        <v>60</v>
      </c>
      <c r="AO13" s="15">
        <f t="shared" si="4"/>
        <v>0</v>
      </c>
      <c r="AP13" s="15"/>
    </row>
    <row r="14" spans="1:43" outlineLevel="1" x14ac:dyDescent="0.3">
      <c r="E14" s="15"/>
      <c r="F14" s="17"/>
      <c r="G14" s="32"/>
      <c r="H14" s="15"/>
      <c r="I14" s="32"/>
      <c r="J14" s="32"/>
      <c r="K14" s="15">
        <f t="shared" si="0"/>
        <v>0</v>
      </c>
      <c r="M14" s="16"/>
      <c r="N14" s="2" t="s">
        <v>20</v>
      </c>
      <c r="O14" s="15">
        <v>48</v>
      </c>
      <c r="Q14" s="41">
        <f t="shared" si="5"/>
        <v>0</v>
      </c>
      <c r="R14" s="41"/>
      <c r="T14" s="3" t="s">
        <v>20</v>
      </c>
      <c r="U14" s="41">
        <v>48</v>
      </c>
      <c r="W14" s="41">
        <f t="shared" si="1"/>
        <v>0</v>
      </c>
      <c r="X14" s="41"/>
      <c r="Z14" s="3" t="s">
        <v>20</v>
      </c>
      <c r="AA14" s="41">
        <v>48</v>
      </c>
      <c r="AC14" s="41">
        <f t="shared" si="2"/>
        <v>0</v>
      </c>
      <c r="AD14" s="41"/>
      <c r="AF14" s="3" t="s">
        <v>20</v>
      </c>
      <c r="AG14" s="41">
        <v>48</v>
      </c>
      <c r="AI14" s="41">
        <f t="shared" si="3"/>
        <v>0</v>
      </c>
      <c r="AJ14" s="41"/>
      <c r="AL14" s="3" t="s">
        <v>20</v>
      </c>
      <c r="AM14" s="41">
        <v>48</v>
      </c>
      <c r="AO14" s="15">
        <f t="shared" si="4"/>
        <v>0</v>
      </c>
      <c r="AP14" s="15"/>
    </row>
    <row r="15" spans="1:43" outlineLevel="1" x14ac:dyDescent="0.3">
      <c r="F15" s="17"/>
      <c r="G15" s="32"/>
      <c r="H15" s="15"/>
      <c r="I15" s="32"/>
      <c r="J15" s="32"/>
      <c r="K15" s="15">
        <f t="shared" si="0"/>
        <v>0</v>
      </c>
      <c r="M15" s="16"/>
      <c r="N15" s="2" t="s">
        <v>21</v>
      </c>
      <c r="O15" s="15">
        <v>60</v>
      </c>
      <c r="Q15" s="41">
        <f t="shared" si="5"/>
        <v>0</v>
      </c>
      <c r="R15" s="41"/>
      <c r="T15" s="3" t="s">
        <v>21</v>
      </c>
      <c r="U15" s="41">
        <v>60</v>
      </c>
      <c r="W15" s="41">
        <f t="shared" si="1"/>
        <v>0</v>
      </c>
      <c r="X15" s="41"/>
      <c r="Z15" s="3" t="s">
        <v>21</v>
      </c>
      <c r="AA15" s="41">
        <v>60</v>
      </c>
      <c r="AC15" s="41">
        <f t="shared" si="2"/>
        <v>0</v>
      </c>
      <c r="AD15" s="41"/>
      <c r="AF15" s="3" t="s">
        <v>21</v>
      </c>
      <c r="AG15" s="41">
        <v>60</v>
      </c>
      <c r="AI15" s="41">
        <f t="shared" si="3"/>
        <v>0</v>
      </c>
      <c r="AJ15" s="41"/>
      <c r="AL15" s="3" t="s">
        <v>21</v>
      </c>
      <c r="AM15" s="41">
        <v>60</v>
      </c>
      <c r="AO15" s="15">
        <f t="shared" si="4"/>
        <v>0</v>
      </c>
      <c r="AP15" s="15"/>
    </row>
    <row r="16" spans="1:43" outlineLevel="1" x14ac:dyDescent="0.3">
      <c r="F16" s="17"/>
      <c r="G16" s="32"/>
      <c r="H16" s="15"/>
      <c r="I16" s="32"/>
      <c r="J16" s="32"/>
      <c r="K16" s="15">
        <f t="shared" si="0"/>
        <v>0</v>
      </c>
      <c r="M16" s="16"/>
      <c r="N16" s="2" t="s">
        <v>22</v>
      </c>
      <c r="O16" s="15">
        <v>48</v>
      </c>
      <c r="Q16" s="41">
        <f t="shared" si="5"/>
        <v>0</v>
      </c>
      <c r="R16" s="41"/>
      <c r="T16" s="3" t="s">
        <v>22</v>
      </c>
      <c r="U16" s="41">
        <v>48</v>
      </c>
      <c r="W16" s="41">
        <f t="shared" si="1"/>
        <v>0</v>
      </c>
      <c r="X16" s="41"/>
      <c r="Z16" s="3" t="s">
        <v>22</v>
      </c>
      <c r="AA16" s="41">
        <v>48</v>
      </c>
      <c r="AC16" s="41">
        <f t="shared" si="2"/>
        <v>0</v>
      </c>
      <c r="AD16" s="41"/>
      <c r="AF16" s="3" t="s">
        <v>22</v>
      </c>
      <c r="AG16" s="41">
        <v>48</v>
      </c>
      <c r="AH16" s="3">
        <v>42</v>
      </c>
      <c r="AI16" s="41">
        <f t="shared" si="3"/>
        <v>2016</v>
      </c>
      <c r="AJ16" s="41"/>
      <c r="AL16" s="3" t="s">
        <v>22</v>
      </c>
      <c r="AM16" s="41">
        <v>48</v>
      </c>
      <c r="AN16" s="3">
        <v>8</v>
      </c>
      <c r="AO16" s="15">
        <f t="shared" si="4"/>
        <v>384</v>
      </c>
      <c r="AP16" s="15"/>
    </row>
    <row r="17" spans="5:42" outlineLevel="1" x14ac:dyDescent="0.3">
      <c r="G17" s="28"/>
      <c r="H17" s="15"/>
      <c r="I17" s="28"/>
      <c r="J17" s="28"/>
      <c r="K17" s="15">
        <f t="shared" si="0"/>
        <v>0</v>
      </c>
      <c r="M17" s="16"/>
      <c r="N17" s="2" t="s">
        <v>23</v>
      </c>
      <c r="O17" s="15">
        <v>40</v>
      </c>
      <c r="Q17" s="41">
        <f t="shared" si="5"/>
        <v>0</v>
      </c>
      <c r="R17" s="41"/>
      <c r="T17" s="3" t="s">
        <v>23</v>
      </c>
      <c r="U17" s="41">
        <v>40</v>
      </c>
      <c r="W17" s="41">
        <f t="shared" si="1"/>
        <v>0</v>
      </c>
      <c r="X17" s="41"/>
      <c r="Z17" s="3" t="s">
        <v>23</v>
      </c>
      <c r="AA17" s="41">
        <v>40</v>
      </c>
      <c r="AC17" s="41">
        <f t="shared" si="2"/>
        <v>0</v>
      </c>
      <c r="AD17" s="41"/>
      <c r="AF17" s="3" t="s">
        <v>23</v>
      </c>
      <c r="AG17" s="41">
        <v>40</v>
      </c>
      <c r="AI17" s="41">
        <f t="shared" si="3"/>
        <v>0</v>
      </c>
      <c r="AJ17" s="41"/>
      <c r="AL17" s="3" t="s">
        <v>23</v>
      </c>
      <c r="AM17" s="41">
        <v>40</v>
      </c>
      <c r="AO17" s="15">
        <f t="shared" si="4"/>
        <v>0</v>
      </c>
      <c r="AP17" s="15"/>
    </row>
    <row r="18" spans="5:42" outlineLevel="1" x14ac:dyDescent="0.3">
      <c r="G18" s="28"/>
      <c r="H18" s="15"/>
      <c r="I18" s="28"/>
      <c r="J18" s="28"/>
      <c r="K18" s="15">
        <f t="shared" si="0"/>
        <v>0</v>
      </c>
      <c r="M18" s="16"/>
      <c r="N18" s="2" t="s">
        <v>24</v>
      </c>
      <c r="O18" s="15">
        <v>48</v>
      </c>
      <c r="Q18" s="41">
        <f t="shared" si="5"/>
        <v>0</v>
      </c>
      <c r="R18" s="41"/>
      <c r="T18" s="3" t="s">
        <v>24</v>
      </c>
      <c r="U18" s="41">
        <v>48</v>
      </c>
      <c r="W18" s="41">
        <f t="shared" si="1"/>
        <v>0</v>
      </c>
      <c r="X18" s="41"/>
      <c r="Z18" s="3" t="s">
        <v>24</v>
      </c>
      <c r="AA18" s="41">
        <v>48</v>
      </c>
      <c r="AC18" s="41">
        <f t="shared" si="2"/>
        <v>0</v>
      </c>
      <c r="AD18" s="41"/>
      <c r="AF18" s="3" t="s">
        <v>24</v>
      </c>
      <c r="AG18" s="41">
        <v>48</v>
      </c>
      <c r="AH18" s="3">
        <v>42</v>
      </c>
      <c r="AI18" s="41">
        <f t="shared" si="3"/>
        <v>2016</v>
      </c>
      <c r="AJ18" s="41"/>
      <c r="AL18" s="3" t="s">
        <v>24</v>
      </c>
      <c r="AM18" s="41">
        <v>48</v>
      </c>
      <c r="AN18" s="3">
        <v>42</v>
      </c>
      <c r="AO18" s="15">
        <f t="shared" si="4"/>
        <v>2016</v>
      </c>
      <c r="AP18" s="15"/>
    </row>
    <row r="19" spans="5:42" outlineLevel="1" x14ac:dyDescent="0.3">
      <c r="G19" s="28"/>
      <c r="H19" s="15"/>
      <c r="I19" s="28"/>
      <c r="J19" s="28"/>
      <c r="K19" s="15">
        <f t="shared" si="0"/>
        <v>0</v>
      </c>
      <c r="M19" s="16"/>
      <c r="N19" s="2" t="s">
        <v>25</v>
      </c>
      <c r="O19" s="15">
        <v>68</v>
      </c>
      <c r="Q19" s="41">
        <f t="shared" si="5"/>
        <v>0</v>
      </c>
      <c r="R19" s="41"/>
      <c r="T19" s="3" t="s">
        <v>25</v>
      </c>
      <c r="U19" s="41">
        <v>68</v>
      </c>
      <c r="W19" s="41">
        <f t="shared" si="1"/>
        <v>0</v>
      </c>
      <c r="X19" s="41"/>
      <c r="Z19" s="3" t="s">
        <v>25</v>
      </c>
      <c r="AA19" s="41">
        <v>68</v>
      </c>
      <c r="AC19" s="41">
        <f t="shared" si="2"/>
        <v>0</v>
      </c>
      <c r="AD19" s="41"/>
      <c r="AF19" s="3" t="s">
        <v>25</v>
      </c>
      <c r="AG19" s="41">
        <v>68</v>
      </c>
      <c r="AI19" s="41">
        <f t="shared" si="3"/>
        <v>0</v>
      </c>
      <c r="AJ19" s="41"/>
      <c r="AL19" s="3" t="s">
        <v>25</v>
      </c>
      <c r="AM19" s="41">
        <v>68</v>
      </c>
      <c r="AO19" s="15">
        <f t="shared" si="4"/>
        <v>0</v>
      </c>
      <c r="AP19" s="15"/>
    </row>
    <row r="20" spans="5:42" outlineLevel="1" x14ac:dyDescent="0.3">
      <c r="G20" s="28"/>
      <c r="H20" s="15"/>
      <c r="I20" s="28"/>
      <c r="J20" s="28"/>
      <c r="K20" s="15">
        <f t="shared" si="0"/>
        <v>0</v>
      </c>
      <c r="M20" s="16"/>
      <c r="N20" s="2" t="s">
        <v>26</v>
      </c>
      <c r="O20" s="15">
        <v>95</v>
      </c>
      <c r="Q20" s="41">
        <f t="shared" si="5"/>
        <v>0</v>
      </c>
      <c r="R20" s="41"/>
      <c r="T20" s="3" t="s">
        <v>26</v>
      </c>
      <c r="U20" s="41">
        <v>95</v>
      </c>
      <c r="W20" s="41">
        <f t="shared" si="1"/>
        <v>0</v>
      </c>
      <c r="X20" s="41"/>
      <c r="Z20" s="3" t="s">
        <v>26</v>
      </c>
      <c r="AA20" s="41">
        <v>95</v>
      </c>
      <c r="AC20" s="41">
        <f t="shared" si="2"/>
        <v>0</v>
      </c>
      <c r="AD20" s="41"/>
      <c r="AF20" s="3" t="s">
        <v>26</v>
      </c>
      <c r="AG20" s="41">
        <v>95</v>
      </c>
      <c r="AI20" s="41">
        <f t="shared" si="3"/>
        <v>0</v>
      </c>
      <c r="AJ20" s="41"/>
      <c r="AL20" s="3" t="s">
        <v>26</v>
      </c>
      <c r="AM20" s="41">
        <v>95</v>
      </c>
      <c r="AO20" s="15">
        <f t="shared" si="4"/>
        <v>0</v>
      </c>
      <c r="AP20" s="15"/>
    </row>
    <row r="21" spans="5:42" outlineLevel="1" x14ac:dyDescent="0.3">
      <c r="G21" s="28"/>
      <c r="H21" s="15"/>
      <c r="I21" s="28"/>
      <c r="J21" s="28"/>
      <c r="K21" s="15">
        <f t="shared" si="0"/>
        <v>0</v>
      </c>
      <c r="M21" s="16"/>
      <c r="N21" s="2" t="s">
        <v>27</v>
      </c>
      <c r="O21" s="15">
        <v>40</v>
      </c>
      <c r="Q21" s="41">
        <f t="shared" si="5"/>
        <v>0</v>
      </c>
      <c r="R21" s="41"/>
      <c r="T21" s="3" t="s">
        <v>27</v>
      </c>
      <c r="U21" s="41">
        <v>40</v>
      </c>
      <c r="W21" s="41">
        <f t="shared" si="1"/>
        <v>0</v>
      </c>
      <c r="X21" s="41"/>
      <c r="Z21" s="3" t="s">
        <v>27</v>
      </c>
      <c r="AA21" s="41">
        <v>40</v>
      </c>
      <c r="AC21" s="41">
        <f t="shared" si="2"/>
        <v>0</v>
      </c>
      <c r="AD21" s="41"/>
      <c r="AF21" s="3" t="s">
        <v>27</v>
      </c>
      <c r="AG21" s="41">
        <v>40</v>
      </c>
      <c r="AI21" s="41">
        <f t="shared" si="3"/>
        <v>0</v>
      </c>
      <c r="AJ21" s="41"/>
      <c r="AL21" s="3" t="s">
        <v>27</v>
      </c>
      <c r="AM21" s="41">
        <v>40</v>
      </c>
      <c r="AO21" s="15">
        <f t="shared" si="4"/>
        <v>0</v>
      </c>
      <c r="AP21" s="15"/>
    </row>
    <row r="22" spans="5:42" outlineLevel="1" x14ac:dyDescent="0.3">
      <c r="G22" s="28"/>
      <c r="H22" s="28"/>
      <c r="I22" s="28"/>
      <c r="J22" s="28"/>
      <c r="K22" s="15">
        <f t="shared" si="0"/>
        <v>0</v>
      </c>
      <c r="M22" s="16"/>
      <c r="N22" s="2" t="s">
        <v>155</v>
      </c>
      <c r="O22" s="15">
        <v>40</v>
      </c>
      <c r="Q22" s="41">
        <f t="shared" si="5"/>
        <v>0</v>
      </c>
      <c r="R22" s="41"/>
      <c r="T22" s="3" t="s">
        <v>155</v>
      </c>
      <c r="U22" s="41">
        <v>40</v>
      </c>
      <c r="W22" s="41">
        <f t="shared" si="1"/>
        <v>0</v>
      </c>
      <c r="X22" s="41"/>
      <c r="Z22" s="3" t="s">
        <v>155</v>
      </c>
      <c r="AA22" s="41">
        <v>40</v>
      </c>
      <c r="AC22" s="41">
        <f t="shared" si="2"/>
        <v>0</v>
      </c>
      <c r="AD22" s="41"/>
      <c r="AF22" s="3" t="s">
        <v>155</v>
      </c>
      <c r="AG22" s="41">
        <v>40</v>
      </c>
      <c r="AI22" s="41">
        <f t="shared" si="3"/>
        <v>0</v>
      </c>
      <c r="AJ22" s="41"/>
      <c r="AL22" s="3" t="s">
        <v>155</v>
      </c>
      <c r="AM22" s="41">
        <v>40</v>
      </c>
      <c r="AO22" s="15">
        <f t="shared" si="4"/>
        <v>0</v>
      </c>
      <c r="AP22" s="15"/>
    </row>
    <row r="23" spans="5:42" outlineLevel="1" x14ac:dyDescent="0.3">
      <c r="G23" s="28"/>
      <c r="H23" s="28"/>
      <c r="I23" s="28"/>
      <c r="J23" s="28"/>
      <c r="K23" s="15">
        <f>SUM(G23:J23)</f>
        <v>0</v>
      </c>
      <c r="M23" s="16"/>
      <c r="N23" s="2" t="s">
        <v>28</v>
      </c>
      <c r="O23" s="15">
        <v>40</v>
      </c>
      <c r="Q23" s="41">
        <f>O23*P23</f>
        <v>0</v>
      </c>
      <c r="R23" s="41"/>
      <c r="T23" s="3" t="s">
        <v>28</v>
      </c>
      <c r="U23" s="41">
        <v>40</v>
      </c>
      <c r="W23" s="41">
        <f>U23*V23</f>
        <v>0</v>
      </c>
      <c r="X23" s="41"/>
      <c r="Z23" s="3" t="s">
        <v>28</v>
      </c>
      <c r="AA23" s="41">
        <v>40</v>
      </c>
      <c r="AC23" s="41">
        <f>AA23*AB23</f>
        <v>0</v>
      </c>
      <c r="AD23" s="41"/>
      <c r="AF23" s="3" t="s">
        <v>28</v>
      </c>
      <c r="AG23" s="41">
        <v>40</v>
      </c>
      <c r="AI23" s="41">
        <f>AG23*AH23</f>
        <v>0</v>
      </c>
      <c r="AJ23" s="41"/>
      <c r="AL23" s="3" t="s">
        <v>28</v>
      </c>
      <c r="AM23" s="41">
        <v>40</v>
      </c>
      <c r="AO23" s="15">
        <f>AM23*AN23</f>
        <v>0</v>
      </c>
      <c r="AP23" s="15"/>
    </row>
    <row r="24" spans="5:42" outlineLevel="1" x14ac:dyDescent="0.3">
      <c r="G24" s="28"/>
      <c r="H24" s="28"/>
      <c r="I24" s="28"/>
      <c r="J24" s="28"/>
      <c r="K24" s="15">
        <f t="shared" ref="K24:K32" si="6">SUM(G24:J24)</f>
        <v>0</v>
      </c>
      <c r="M24" s="16"/>
      <c r="N24" s="2" t="s">
        <v>127</v>
      </c>
      <c r="O24" s="15">
        <f>110/$O$1</f>
        <v>100.91743119266054</v>
      </c>
      <c r="Q24" s="41">
        <f t="shared" ref="Q24:Q29" si="7">O24*P24</f>
        <v>0</v>
      </c>
      <c r="R24" s="41"/>
      <c r="T24" s="3" t="s">
        <v>127</v>
      </c>
      <c r="U24" s="41">
        <f>110/$O$1</f>
        <v>100.91743119266054</v>
      </c>
      <c r="W24" s="41">
        <f t="shared" ref="W24:W29" si="8">U24*V24</f>
        <v>0</v>
      </c>
      <c r="X24" s="41"/>
      <c r="Z24" s="3" t="s">
        <v>127</v>
      </c>
      <c r="AA24" s="41">
        <v>100.91743119266054</v>
      </c>
      <c r="AC24" s="41">
        <f t="shared" ref="AC24:AC29" si="9">AA24*AB24</f>
        <v>0</v>
      </c>
      <c r="AD24" s="41"/>
      <c r="AF24" s="3" t="s">
        <v>127</v>
      </c>
      <c r="AG24" s="41">
        <v>100.91743119266054</v>
      </c>
      <c r="AI24" s="41">
        <f t="shared" ref="AI24:AI29" si="10">AG24*AH24</f>
        <v>0</v>
      </c>
      <c r="AJ24" s="41"/>
      <c r="AL24" s="3" t="s">
        <v>127</v>
      </c>
      <c r="AM24" s="41">
        <v>100.91743119266054</v>
      </c>
      <c r="AO24" s="15">
        <f t="shared" ref="AO24:AO29" si="11">AM24*AN24</f>
        <v>0</v>
      </c>
      <c r="AP24" s="15"/>
    </row>
    <row r="25" spans="5:42" outlineLevel="1" x14ac:dyDescent="0.3">
      <c r="G25" s="28"/>
      <c r="H25" s="28"/>
      <c r="I25" s="28"/>
      <c r="J25" s="28"/>
      <c r="K25" s="15">
        <f t="shared" si="6"/>
        <v>0</v>
      </c>
      <c r="M25" s="16"/>
      <c r="N25" s="2" t="s">
        <v>128</v>
      </c>
      <c r="O25" s="15">
        <v>103.63</v>
      </c>
      <c r="P25" s="3">
        <v>42</v>
      </c>
      <c r="Q25" s="41">
        <f t="shared" si="7"/>
        <v>4352.46</v>
      </c>
      <c r="R25" s="41"/>
      <c r="T25" s="3" t="s">
        <v>128</v>
      </c>
      <c r="U25" s="41">
        <v>103.63</v>
      </c>
      <c r="V25" s="3">
        <v>42</v>
      </c>
      <c r="W25" s="41">
        <f t="shared" si="8"/>
        <v>4352.46</v>
      </c>
      <c r="X25" s="41"/>
      <c r="Z25" s="3" t="s">
        <v>128</v>
      </c>
      <c r="AA25" s="41">
        <v>103.63</v>
      </c>
      <c r="AC25" s="41">
        <f t="shared" si="9"/>
        <v>0</v>
      </c>
      <c r="AD25" s="41"/>
      <c r="AF25" s="3" t="s">
        <v>128</v>
      </c>
      <c r="AG25" s="41">
        <v>103.63</v>
      </c>
      <c r="AI25" s="41">
        <f t="shared" si="10"/>
        <v>0</v>
      </c>
      <c r="AJ25" s="41"/>
      <c r="AL25" s="3" t="s">
        <v>128</v>
      </c>
      <c r="AM25" s="41">
        <v>103.63</v>
      </c>
      <c r="AN25" s="3">
        <v>16</v>
      </c>
      <c r="AO25" s="15">
        <f t="shared" si="11"/>
        <v>1658.08</v>
      </c>
      <c r="AP25" s="15"/>
    </row>
    <row r="26" spans="5:42" outlineLevel="1" x14ac:dyDescent="0.3">
      <c r="G26" s="28"/>
      <c r="H26" s="28"/>
      <c r="I26" s="28"/>
      <c r="J26" s="28"/>
      <c r="K26" s="15">
        <f t="shared" si="6"/>
        <v>0</v>
      </c>
      <c r="M26" s="16"/>
      <c r="N26" s="2" t="s">
        <v>157</v>
      </c>
      <c r="O26" s="15">
        <v>91.93</v>
      </c>
      <c r="P26" s="3">
        <v>42</v>
      </c>
      <c r="Q26" s="41">
        <f t="shared" si="7"/>
        <v>3861.0600000000004</v>
      </c>
      <c r="R26" s="41"/>
      <c r="T26" s="3" t="s">
        <v>157</v>
      </c>
      <c r="U26" s="41">
        <v>91.93</v>
      </c>
      <c r="V26" s="3">
        <v>42</v>
      </c>
      <c r="W26" s="41">
        <f t="shared" si="8"/>
        <v>3861.0600000000004</v>
      </c>
      <c r="X26" s="41"/>
      <c r="Z26" s="3" t="s">
        <v>157</v>
      </c>
      <c r="AA26" s="41">
        <v>91.93</v>
      </c>
      <c r="AC26" s="41">
        <f t="shared" si="9"/>
        <v>0</v>
      </c>
      <c r="AD26" s="41"/>
      <c r="AF26" s="3" t="s">
        <v>157</v>
      </c>
      <c r="AG26" s="41">
        <v>91.93</v>
      </c>
      <c r="AH26" s="3">
        <v>8</v>
      </c>
      <c r="AI26" s="41">
        <f t="shared" si="10"/>
        <v>735.44</v>
      </c>
      <c r="AJ26" s="41"/>
      <c r="AL26" s="3" t="s">
        <v>157</v>
      </c>
      <c r="AM26" s="41">
        <v>91.93</v>
      </c>
      <c r="AN26" s="3">
        <v>16</v>
      </c>
      <c r="AO26" s="15">
        <f t="shared" si="11"/>
        <v>1470.88</v>
      </c>
      <c r="AP26" s="15"/>
    </row>
    <row r="27" spans="5:42" outlineLevel="1" x14ac:dyDescent="0.3">
      <c r="G27" s="28"/>
      <c r="H27" s="28"/>
      <c r="I27" s="28"/>
      <c r="J27" s="28"/>
      <c r="K27" s="15">
        <f t="shared" si="6"/>
        <v>0</v>
      </c>
      <c r="M27" s="16"/>
      <c r="N27" s="2" t="s">
        <v>129</v>
      </c>
      <c r="O27" s="15">
        <v>86.78</v>
      </c>
      <c r="Q27" s="41">
        <f t="shared" si="7"/>
        <v>0</v>
      </c>
      <c r="R27" s="41"/>
      <c r="T27" s="3" t="s">
        <v>129</v>
      </c>
      <c r="U27" s="41">
        <v>86.78</v>
      </c>
      <c r="V27" s="3">
        <v>42</v>
      </c>
      <c r="W27" s="41">
        <f t="shared" si="8"/>
        <v>3644.76</v>
      </c>
      <c r="X27" s="41"/>
      <c r="Z27" s="3" t="s">
        <v>129</v>
      </c>
      <c r="AA27" s="41">
        <v>86.78</v>
      </c>
      <c r="AB27" s="3">
        <v>42</v>
      </c>
      <c r="AC27" s="41">
        <f t="shared" si="9"/>
        <v>3644.76</v>
      </c>
      <c r="AD27" s="41"/>
      <c r="AF27" s="3" t="s">
        <v>129</v>
      </c>
      <c r="AG27" s="41">
        <v>86.78</v>
      </c>
      <c r="AI27" s="41">
        <f t="shared" si="10"/>
        <v>0</v>
      </c>
      <c r="AJ27" s="41"/>
      <c r="AL27" s="3" t="s">
        <v>129</v>
      </c>
      <c r="AM27" s="41">
        <v>86.78</v>
      </c>
      <c r="AO27" s="15">
        <f t="shared" si="11"/>
        <v>0</v>
      </c>
      <c r="AP27" s="15"/>
    </row>
    <row r="28" spans="5:42" outlineLevel="1" x14ac:dyDescent="0.3">
      <c r="G28" s="28"/>
      <c r="H28" s="28"/>
      <c r="I28" s="28"/>
      <c r="J28" s="28"/>
      <c r="K28" s="15">
        <f t="shared" si="6"/>
        <v>0</v>
      </c>
      <c r="M28" s="16"/>
      <c r="N28" s="2" t="s">
        <v>156</v>
      </c>
      <c r="O28" s="15">
        <v>76.69</v>
      </c>
      <c r="Q28" s="41">
        <f t="shared" si="7"/>
        <v>0</v>
      </c>
      <c r="R28" s="41"/>
      <c r="T28" s="3" t="s">
        <v>156</v>
      </c>
      <c r="U28" s="41">
        <v>76.69</v>
      </c>
      <c r="W28" s="41">
        <f t="shared" si="8"/>
        <v>0</v>
      </c>
      <c r="X28" s="41"/>
      <c r="Z28" s="3" t="s">
        <v>156</v>
      </c>
      <c r="AA28" s="41">
        <v>76.69</v>
      </c>
      <c r="AB28" s="3">
        <v>84</v>
      </c>
      <c r="AC28" s="41">
        <f t="shared" si="9"/>
        <v>6441.96</v>
      </c>
      <c r="AD28" s="41"/>
      <c r="AF28" s="3" t="s">
        <v>156</v>
      </c>
      <c r="AG28" s="41">
        <v>76.69</v>
      </c>
      <c r="AI28" s="41">
        <f t="shared" si="10"/>
        <v>0</v>
      </c>
      <c r="AJ28" s="41"/>
      <c r="AL28" s="3" t="s">
        <v>156</v>
      </c>
      <c r="AM28" s="41">
        <v>76.69</v>
      </c>
      <c r="AO28" s="15">
        <f t="shared" si="11"/>
        <v>0</v>
      </c>
      <c r="AP28" s="15"/>
    </row>
    <row r="29" spans="5:42" outlineLevel="1" x14ac:dyDescent="0.3">
      <c r="G29" s="28"/>
      <c r="H29" s="28"/>
      <c r="I29" s="28"/>
      <c r="J29" s="28"/>
      <c r="K29" s="15">
        <f t="shared" si="6"/>
        <v>0</v>
      </c>
      <c r="M29" s="16"/>
      <c r="N29" s="2" t="s">
        <v>131</v>
      </c>
      <c r="O29" s="15">
        <v>76.69</v>
      </c>
      <c r="Q29" s="41">
        <f t="shared" si="7"/>
        <v>0</v>
      </c>
      <c r="R29" s="41"/>
      <c r="T29" s="3" t="s">
        <v>131</v>
      </c>
      <c r="U29" s="41">
        <v>76.69</v>
      </c>
      <c r="W29" s="41">
        <f t="shared" si="8"/>
        <v>0</v>
      </c>
      <c r="X29" s="41"/>
      <c r="Z29" s="3" t="s">
        <v>131</v>
      </c>
      <c r="AA29" s="41">
        <v>76.69</v>
      </c>
      <c r="AC29" s="41">
        <f t="shared" si="9"/>
        <v>0</v>
      </c>
      <c r="AD29" s="41"/>
      <c r="AF29" s="3" t="s">
        <v>131</v>
      </c>
      <c r="AG29" s="41">
        <v>76.69</v>
      </c>
      <c r="AI29" s="41">
        <f t="shared" si="10"/>
        <v>0</v>
      </c>
      <c r="AJ29" s="41"/>
      <c r="AL29" s="3" t="s">
        <v>131</v>
      </c>
      <c r="AM29" s="41">
        <v>76.69</v>
      </c>
      <c r="AO29" s="15">
        <f t="shared" si="11"/>
        <v>0</v>
      </c>
      <c r="AP29" s="15"/>
    </row>
    <row r="30" spans="5:42" outlineLevel="1" x14ac:dyDescent="0.3">
      <c r="G30" s="28"/>
      <c r="H30" s="28"/>
      <c r="I30" s="28"/>
      <c r="J30" s="28"/>
      <c r="K30" s="15">
        <f t="shared" si="6"/>
        <v>0</v>
      </c>
      <c r="M30" s="16"/>
      <c r="O30" s="15"/>
      <c r="Q30" s="41"/>
      <c r="R30" s="41"/>
      <c r="U30" s="41"/>
      <c r="W30" s="41"/>
      <c r="X30" s="41"/>
      <c r="AA30" s="41"/>
      <c r="AC30" s="41"/>
      <c r="AD30" s="41"/>
      <c r="AG30" s="41"/>
      <c r="AI30" s="41"/>
      <c r="AJ30" s="41"/>
      <c r="AM30" s="41"/>
      <c r="AO30" s="15"/>
      <c r="AP30" s="15"/>
    </row>
    <row r="31" spans="5:42" outlineLevel="1" x14ac:dyDescent="0.3">
      <c r="G31" s="28"/>
      <c r="H31" s="28"/>
      <c r="I31" s="28"/>
      <c r="J31" s="28"/>
      <c r="K31" s="15">
        <f t="shared" si="6"/>
        <v>0</v>
      </c>
      <c r="M31" s="16"/>
      <c r="N31" s="1" t="s">
        <v>38</v>
      </c>
      <c r="O31" s="15"/>
      <c r="Q31" s="41"/>
      <c r="R31" s="41"/>
      <c r="T31" s="38" t="s">
        <v>38</v>
      </c>
      <c r="U31" s="41">
        <f>G34</f>
        <v>0</v>
      </c>
      <c r="W31" s="41"/>
      <c r="X31" s="41"/>
      <c r="Z31" s="38" t="s">
        <v>38</v>
      </c>
      <c r="AA31" s="41">
        <f>H34</f>
        <v>0</v>
      </c>
      <c r="AC31" s="41"/>
      <c r="AD31" s="41"/>
      <c r="AF31" s="38" t="s">
        <v>38</v>
      </c>
      <c r="AG31" s="41">
        <f>I34</f>
        <v>35000</v>
      </c>
      <c r="AI31" s="41"/>
      <c r="AJ31" s="41"/>
      <c r="AL31" s="38" t="s">
        <v>38</v>
      </c>
      <c r="AM31" s="41">
        <f>J34</f>
        <v>0</v>
      </c>
      <c r="AO31" s="15"/>
      <c r="AP31" s="15"/>
    </row>
    <row r="32" spans="5:42" outlineLevel="1" x14ac:dyDescent="0.3">
      <c r="E32" s="15"/>
      <c r="G32" s="28"/>
      <c r="H32" s="28"/>
      <c r="I32" s="28"/>
      <c r="J32" s="28"/>
      <c r="K32" s="15">
        <f t="shared" si="6"/>
        <v>0</v>
      </c>
      <c r="L32" s="15"/>
      <c r="M32" s="18"/>
      <c r="Q32" s="41"/>
      <c r="R32" s="41"/>
      <c r="W32" s="41"/>
      <c r="X32" s="41"/>
      <c r="AC32" s="41"/>
      <c r="AD32" s="41"/>
    </row>
    <row r="33" spans="1:43" outlineLevel="1" x14ac:dyDescent="0.3">
      <c r="C33" s="43"/>
      <c r="D33" s="38" t="s">
        <v>30</v>
      </c>
      <c r="E33" s="38" t="s">
        <v>31</v>
      </c>
      <c r="F33" s="38" t="s">
        <v>32</v>
      </c>
      <c r="G33" s="27" t="s">
        <v>124</v>
      </c>
      <c r="H33" s="27" t="s">
        <v>121</v>
      </c>
      <c r="I33" s="27" t="s">
        <v>122</v>
      </c>
      <c r="J33" s="27" t="s">
        <v>123</v>
      </c>
      <c r="K33" s="38" t="s">
        <v>33</v>
      </c>
      <c r="L33" s="38" t="s">
        <v>14</v>
      </c>
      <c r="M33" s="12"/>
    </row>
    <row r="34" spans="1:43" s="10" customFormat="1" x14ac:dyDescent="0.3">
      <c r="A34" s="22" t="str">
        <f>A5</f>
        <v>13.6.9.1.6.1</v>
      </c>
      <c r="B34" s="22" t="str">
        <f>B5</f>
        <v>Beam Monitors</v>
      </c>
      <c r="C34" s="33">
        <f>SUM(E34,K34)</f>
        <v>75454.920000000013</v>
      </c>
      <c r="D34" s="23">
        <f>SUM(P9:P29)+SUM(V9:V29)+SUM(AB9:AB29)+SUM(AH9:AH29)+SUM(AN9:AN29)</f>
        <v>510</v>
      </c>
      <c r="E34" s="24">
        <f>SUM(Q7+W7+AC7+AI7+AO7)</f>
        <v>40454.920000000006</v>
      </c>
      <c r="F34" s="23">
        <f>SUM(S9+Y9+AE9+AK9+AQ9)</f>
        <v>0</v>
      </c>
      <c r="G34" s="29">
        <f>SUM(G9:G32)</f>
        <v>0</v>
      </c>
      <c r="H34" s="29">
        <f>SUM(H9:H32)</f>
        <v>0</v>
      </c>
      <c r="I34" s="29">
        <f>SUM(I9:I32)</f>
        <v>35000</v>
      </c>
      <c r="J34" s="29">
        <f>SUM(J9:J32)</f>
        <v>0</v>
      </c>
      <c r="K34" s="24">
        <f>SUM(K9:K32)</f>
        <v>35000</v>
      </c>
      <c r="L34" s="19"/>
      <c r="M34" s="8"/>
      <c r="P34" s="20"/>
      <c r="Q34" s="42"/>
      <c r="R34" s="42"/>
      <c r="S34" s="20"/>
      <c r="T34" s="20"/>
      <c r="U34" s="20"/>
      <c r="V34" s="20"/>
      <c r="W34" s="42"/>
      <c r="X34" s="42"/>
      <c r="Y34" s="20"/>
      <c r="Z34" s="20"/>
      <c r="AA34" s="20"/>
      <c r="AB34" s="20"/>
      <c r="AC34" s="42"/>
      <c r="AD34" s="42"/>
      <c r="AE34" s="20"/>
      <c r="AF34" s="20"/>
      <c r="AG34" s="20"/>
      <c r="AH34" s="20"/>
      <c r="AI34" s="20"/>
      <c r="AJ34" s="20"/>
      <c r="AK34" s="20"/>
      <c r="AL34" s="20"/>
      <c r="AM34" s="20"/>
      <c r="AN34" s="20"/>
    </row>
    <row r="35" spans="1:43" s="10" customFormat="1" x14ac:dyDescent="0.3">
      <c r="A35" s="6"/>
      <c r="B35" s="6"/>
      <c r="C35" s="6"/>
      <c r="D35" s="7"/>
      <c r="E35" s="8"/>
      <c r="F35" s="7"/>
      <c r="G35" s="30"/>
      <c r="H35" s="30"/>
      <c r="I35" s="30"/>
      <c r="J35" s="30"/>
      <c r="K35" s="8"/>
      <c r="L35" s="8"/>
      <c r="M35" s="8"/>
      <c r="N35" s="7"/>
      <c r="O35" s="7"/>
      <c r="P35" s="9"/>
      <c r="Q35" s="40"/>
      <c r="R35" s="40"/>
      <c r="S35" s="9"/>
      <c r="T35" s="9"/>
      <c r="U35" s="9"/>
      <c r="V35" s="9"/>
      <c r="W35" s="40"/>
      <c r="X35" s="40"/>
      <c r="Y35" s="9"/>
      <c r="Z35" s="9"/>
      <c r="AA35" s="9"/>
      <c r="AB35" s="9"/>
      <c r="AC35" s="40"/>
      <c r="AD35" s="40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7"/>
      <c r="AP35" s="7"/>
      <c r="AQ35" s="7"/>
    </row>
    <row r="36" spans="1:43" outlineLevel="1" x14ac:dyDescent="0.3">
      <c r="A36" s="21" t="s">
        <v>75</v>
      </c>
      <c r="B36" s="44" t="s">
        <v>76</v>
      </c>
      <c r="C36" s="21"/>
      <c r="D36" s="1"/>
      <c r="E36" s="1"/>
      <c r="F36" s="1"/>
      <c r="G36" s="31"/>
      <c r="H36" s="31"/>
      <c r="I36" s="31"/>
      <c r="J36" s="31"/>
      <c r="K36" s="1"/>
      <c r="L36" s="1"/>
      <c r="M36" s="11"/>
      <c r="N36" s="1"/>
      <c r="O36" s="1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1"/>
      <c r="AP36" s="1"/>
      <c r="AQ36" s="1"/>
    </row>
    <row r="37" spans="1:43" s="1" customFormat="1" outlineLevel="1" x14ac:dyDescent="0.3">
      <c r="F37" s="38"/>
      <c r="G37" s="38"/>
      <c r="H37" s="38"/>
      <c r="I37" s="38"/>
      <c r="J37" s="38"/>
      <c r="K37" s="38"/>
      <c r="L37" s="38"/>
      <c r="M37" s="12"/>
      <c r="N37" s="67" t="s">
        <v>151</v>
      </c>
      <c r="O37" s="67"/>
      <c r="P37" s="67"/>
      <c r="Q37" s="67"/>
      <c r="R37" s="67"/>
      <c r="S37" s="67"/>
      <c r="T37" s="66" t="s">
        <v>159</v>
      </c>
      <c r="U37" s="66"/>
      <c r="V37" s="66"/>
      <c r="W37" s="66"/>
      <c r="X37" s="66"/>
      <c r="Y37" s="66"/>
      <c r="Z37" s="66" t="s">
        <v>152</v>
      </c>
      <c r="AA37" s="66"/>
      <c r="AB37" s="66"/>
      <c r="AC37" s="66"/>
      <c r="AD37" s="66"/>
      <c r="AE37" s="66"/>
      <c r="AF37" s="66" t="s">
        <v>153</v>
      </c>
      <c r="AG37" s="66"/>
      <c r="AH37" s="66"/>
      <c r="AI37" s="66"/>
      <c r="AJ37" s="66"/>
      <c r="AK37" s="66"/>
      <c r="AL37" s="66" t="s">
        <v>154</v>
      </c>
      <c r="AM37" s="66"/>
      <c r="AN37" s="66"/>
      <c r="AO37" s="66"/>
      <c r="AP37" s="66"/>
      <c r="AQ37" s="66"/>
    </row>
    <row r="38" spans="1:43" outlineLevel="1" x14ac:dyDescent="0.3">
      <c r="A38" s="66" t="s">
        <v>10</v>
      </c>
      <c r="B38" s="66"/>
      <c r="C38" s="66"/>
      <c r="D38" s="66"/>
      <c r="E38" s="38" t="s">
        <v>12</v>
      </c>
      <c r="F38" s="38" t="s">
        <v>14</v>
      </c>
      <c r="G38" s="5" t="s">
        <v>118</v>
      </c>
      <c r="H38" s="5" t="s">
        <v>6</v>
      </c>
      <c r="I38" s="5" t="s">
        <v>40</v>
      </c>
      <c r="J38" s="5" t="s">
        <v>39</v>
      </c>
      <c r="K38" s="1"/>
      <c r="L38" s="1"/>
      <c r="M38" s="11"/>
      <c r="N38" s="38" t="s">
        <v>2</v>
      </c>
      <c r="O38" s="13" t="s">
        <v>29</v>
      </c>
      <c r="P38" s="14"/>
      <c r="Q38" s="41">
        <f>SUM(Q40:Q60)</f>
        <v>8213.52</v>
      </c>
      <c r="R38" s="38" t="s">
        <v>37</v>
      </c>
      <c r="S38" s="38" t="s">
        <v>4</v>
      </c>
      <c r="T38" s="38" t="s">
        <v>2</v>
      </c>
      <c r="U38" s="38" t="s">
        <v>29</v>
      </c>
      <c r="V38" s="14"/>
      <c r="W38" s="41">
        <f>SUM(W40:W60)</f>
        <v>36498.840000000004</v>
      </c>
      <c r="X38" s="38" t="s">
        <v>37</v>
      </c>
      <c r="Y38" s="38" t="s">
        <v>4</v>
      </c>
      <c r="Z38" s="38" t="s">
        <v>2</v>
      </c>
      <c r="AA38" s="38" t="s">
        <v>29</v>
      </c>
      <c r="AB38" s="14"/>
      <c r="AC38" s="41">
        <f>SUM(AC40:AC60)</f>
        <v>12792.400000000001</v>
      </c>
      <c r="AD38" s="38" t="s">
        <v>37</v>
      </c>
      <c r="AE38" s="38" t="s">
        <v>4</v>
      </c>
      <c r="AF38" s="38" t="s">
        <v>2</v>
      </c>
      <c r="AG38" s="38" t="s">
        <v>29</v>
      </c>
      <c r="AH38" s="14"/>
      <c r="AI38" s="41">
        <f>SUM(AI40:AI60)</f>
        <v>5877.06</v>
      </c>
      <c r="AJ38" s="38" t="s">
        <v>37</v>
      </c>
      <c r="AK38" s="38" t="s">
        <v>4</v>
      </c>
      <c r="AL38" s="38" t="s">
        <v>2</v>
      </c>
      <c r="AM38" s="38" t="s">
        <v>29</v>
      </c>
      <c r="AN38" s="14"/>
      <c r="AO38" s="15">
        <f>SUM(AO40:AO60)</f>
        <v>10229.52</v>
      </c>
      <c r="AP38" s="38" t="s">
        <v>37</v>
      </c>
      <c r="AQ38" s="38" t="s">
        <v>4</v>
      </c>
    </row>
    <row r="39" spans="1:43" outlineLevel="1" x14ac:dyDescent="0.3">
      <c r="A39" s="38" t="s">
        <v>0</v>
      </c>
      <c r="B39" s="38" t="s">
        <v>11</v>
      </c>
      <c r="C39" s="38"/>
      <c r="D39" s="38" t="s">
        <v>35</v>
      </c>
      <c r="E39" s="38" t="s">
        <v>13</v>
      </c>
      <c r="F39" s="38" t="s">
        <v>34</v>
      </c>
      <c r="G39" s="27"/>
      <c r="H39" s="27"/>
      <c r="I39" s="27"/>
      <c r="J39" s="27"/>
      <c r="K39" s="1"/>
      <c r="L39" s="1"/>
      <c r="M39" s="11"/>
      <c r="N39" s="38" t="s">
        <v>3</v>
      </c>
      <c r="O39" s="38" t="s">
        <v>43</v>
      </c>
      <c r="P39" s="38" t="s">
        <v>42</v>
      </c>
      <c r="Q39" s="38" t="s">
        <v>41</v>
      </c>
      <c r="R39" s="38" t="s">
        <v>36</v>
      </c>
      <c r="S39" s="38" t="s">
        <v>5</v>
      </c>
      <c r="T39" s="38" t="s">
        <v>3</v>
      </c>
      <c r="U39" s="38" t="s">
        <v>43</v>
      </c>
      <c r="V39" s="38" t="s">
        <v>42</v>
      </c>
      <c r="W39" s="38" t="s">
        <v>41</v>
      </c>
      <c r="X39" s="38" t="s">
        <v>36</v>
      </c>
      <c r="Y39" s="38" t="s">
        <v>5</v>
      </c>
      <c r="Z39" s="38" t="s">
        <v>3</v>
      </c>
      <c r="AA39" s="38" t="s">
        <v>43</v>
      </c>
      <c r="AB39" s="38" t="s">
        <v>42</v>
      </c>
      <c r="AC39" s="38" t="s">
        <v>41</v>
      </c>
      <c r="AD39" s="38" t="s">
        <v>36</v>
      </c>
      <c r="AE39" s="38" t="s">
        <v>5</v>
      </c>
      <c r="AF39" s="38" t="s">
        <v>3</v>
      </c>
      <c r="AG39" s="38" t="s">
        <v>43</v>
      </c>
      <c r="AH39" s="38" t="s">
        <v>42</v>
      </c>
      <c r="AI39" s="38" t="s">
        <v>41</v>
      </c>
      <c r="AJ39" s="38" t="s">
        <v>36</v>
      </c>
      <c r="AK39" s="38" t="s">
        <v>5</v>
      </c>
      <c r="AL39" s="38" t="s">
        <v>3</v>
      </c>
      <c r="AM39" s="38" t="s">
        <v>43</v>
      </c>
      <c r="AN39" s="38" t="s">
        <v>42</v>
      </c>
      <c r="AO39" s="38" t="s">
        <v>41</v>
      </c>
      <c r="AP39" s="38" t="s">
        <v>36</v>
      </c>
      <c r="AQ39" s="38" t="s">
        <v>5</v>
      </c>
    </row>
    <row r="40" spans="1:43" outlineLevel="1" x14ac:dyDescent="0.3">
      <c r="B40" s="2" t="s">
        <v>141</v>
      </c>
      <c r="E40" s="15"/>
      <c r="G40" s="28"/>
      <c r="H40" s="64"/>
      <c r="I40" s="28">
        <v>5000</v>
      </c>
      <c r="J40" s="28"/>
      <c r="K40" s="15">
        <f>SUM(G40:J40)</f>
        <v>5000</v>
      </c>
      <c r="M40" s="16"/>
      <c r="N40" s="2" t="s">
        <v>15</v>
      </c>
      <c r="O40" s="15">
        <v>77</v>
      </c>
      <c r="Q40" s="41">
        <f>O40*P40</f>
        <v>0</v>
      </c>
      <c r="R40" s="41"/>
      <c r="T40" s="3" t="s">
        <v>15</v>
      </c>
      <c r="U40" s="41">
        <v>77</v>
      </c>
      <c r="W40" s="41">
        <f>U40*V40</f>
        <v>0</v>
      </c>
      <c r="X40" s="41"/>
      <c r="Z40" s="3" t="s">
        <v>15</v>
      </c>
      <c r="AA40" s="41">
        <v>77</v>
      </c>
      <c r="AC40" s="41">
        <f>AA40*AB40</f>
        <v>0</v>
      </c>
      <c r="AD40" s="41"/>
      <c r="AF40" s="3" t="s">
        <v>15</v>
      </c>
      <c r="AG40" s="41">
        <v>77</v>
      </c>
      <c r="AI40" s="41">
        <f>AG40*AH40</f>
        <v>0</v>
      </c>
      <c r="AJ40" s="41"/>
      <c r="AL40" s="3" t="s">
        <v>15</v>
      </c>
      <c r="AM40" s="41">
        <v>77</v>
      </c>
      <c r="AO40" s="15">
        <f>AM40*AN40</f>
        <v>0</v>
      </c>
      <c r="AP40" s="15"/>
    </row>
    <row r="41" spans="1:43" outlineLevel="1" x14ac:dyDescent="0.3">
      <c r="B41" s="2" t="s">
        <v>149</v>
      </c>
      <c r="E41" s="15"/>
      <c r="G41" s="28"/>
      <c r="H41" s="28"/>
      <c r="I41" s="28">
        <v>218000</v>
      </c>
      <c r="J41" s="28"/>
      <c r="K41" s="15">
        <f t="shared" ref="K41:K63" si="12">SUM(G41:J41)</f>
        <v>218000</v>
      </c>
      <c r="M41" s="16"/>
      <c r="N41" s="2" t="s">
        <v>16</v>
      </c>
      <c r="O41" s="15">
        <v>60</v>
      </c>
      <c r="Q41" s="41">
        <f>O41*P41</f>
        <v>0</v>
      </c>
      <c r="R41" s="41"/>
      <c r="T41" s="3" t="s">
        <v>16</v>
      </c>
      <c r="U41" s="41">
        <v>60</v>
      </c>
      <c r="W41" s="41">
        <f t="shared" ref="W41:W53" si="13">U41*V41</f>
        <v>0</v>
      </c>
      <c r="X41" s="41"/>
      <c r="Z41" s="3" t="s">
        <v>16</v>
      </c>
      <c r="AA41" s="41">
        <v>60</v>
      </c>
      <c r="AC41" s="41">
        <f t="shared" ref="AC41:AC53" si="14">AA41*AB41</f>
        <v>0</v>
      </c>
      <c r="AD41" s="41"/>
      <c r="AF41" s="3" t="s">
        <v>16</v>
      </c>
      <c r="AG41" s="41">
        <v>60</v>
      </c>
      <c r="AI41" s="41">
        <f t="shared" ref="AI41:AI53" si="15">AG41*AH41</f>
        <v>0</v>
      </c>
      <c r="AJ41" s="41"/>
      <c r="AL41" s="3" t="s">
        <v>16</v>
      </c>
      <c r="AM41" s="41">
        <v>60</v>
      </c>
      <c r="AO41" s="15">
        <f t="shared" ref="AO41:AO53" si="16">AM41*AN41</f>
        <v>0</v>
      </c>
      <c r="AP41" s="15"/>
    </row>
    <row r="42" spans="1:43" outlineLevel="1" x14ac:dyDescent="0.3">
      <c r="E42" s="15"/>
      <c r="G42" s="28"/>
      <c r="H42" s="28"/>
      <c r="I42" s="28"/>
      <c r="J42" s="28"/>
      <c r="K42" s="15">
        <f t="shared" si="12"/>
        <v>0</v>
      </c>
      <c r="M42" s="16"/>
      <c r="N42" s="2" t="s">
        <v>17</v>
      </c>
      <c r="O42" s="15">
        <v>48</v>
      </c>
      <c r="Q42" s="41">
        <f t="shared" ref="Q42:Q53" si="17">O42*P42</f>
        <v>0</v>
      </c>
      <c r="R42" s="41"/>
      <c r="T42" s="3" t="s">
        <v>17</v>
      </c>
      <c r="U42" s="41">
        <v>48</v>
      </c>
      <c r="W42" s="41">
        <f t="shared" si="13"/>
        <v>0</v>
      </c>
      <c r="X42" s="41"/>
      <c r="Z42" s="3" t="s">
        <v>17</v>
      </c>
      <c r="AA42" s="41">
        <v>48</v>
      </c>
      <c r="AC42" s="41">
        <f t="shared" si="14"/>
        <v>0</v>
      </c>
      <c r="AD42" s="41"/>
      <c r="AF42" s="3" t="s">
        <v>17</v>
      </c>
      <c r="AG42" s="41">
        <v>48</v>
      </c>
      <c r="AI42" s="41">
        <f t="shared" si="15"/>
        <v>0</v>
      </c>
      <c r="AJ42" s="41"/>
      <c r="AL42" s="3" t="s">
        <v>17</v>
      </c>
      <c r="AM42" s="41">
        <v>48</v>
      </c>
      <c r="AO42" s="15">
        <f t="shared" si="16"/>
        <v>0</v>
      </c>
      <c r="AP42" s="15"/>
    </row>
    <row r="43" spans="1:43" outlineLevel="1" x14ac:dyDescent="0.3">
      <c r="E43" s="15"/>
      <c r="F43" s="17"/>
      <c r="G43" s="28"/>
      <c r="H43" s="28"/>
      <c r="I43" s="28"/>
      <c r="J43" s="28"/>
      <c r="K43" s="15">
        <f>SUM(G43:J43)</f>
        <v>0</v>
      </c>
      <c r="M43" s="16"/>
      <c r="N43" s="2" t="s">
        <v>18</v>
      </c>
      <c r="O43" s="15">
        <v>77</v>
      </c>
      <c r="Q43" s="41">
        <f t="shared" si="17"/>
        <v>0</v>
      </c>
      <c r="R43" s="41"/>
      <c r="T43" s="3" t="s">
        <v>18</v>
      </c>
      <c r="U43" s="41">
        <v>77</v>
      </c>
      <c r="W43" s="41">
        <f t="shared" si="13"/>
        <v>0</v>
      </c>
      <c r="X43" s="41"/>
      <c r="Z43" s="3" t="s">
        <v>18</v>
      </c>
      <c r="AA43" s="41">
        <v>77</v>
      </c>
      <c r="AC43" s="41">
        <f t="shared" si="14"/>
        <v>0</v>
      </c>
      <c r="AD43" s="41"/>
      <c r="AF43" s="3" t="s">
        <v>18</v>
      </c>
      <c r="AG43" s="41">
        <v>77</v>
      </c>
      <c r="AI43" s="41">
        <f t="shared" si="15"/>
        <v>0</v>
      </c>
      <c r="AJ43" s="41"/>
      <c r="AL43" s="3" t="s">
        <v>18</v>
      </c>
      <c r="AM43" s="41">
        <v>77</v>
      </c>
      <c r="AO43" s="15">
        <f t="shared" si="16"/>
        <v>0</v>
      </c>
      <c r="AP43" s="15"/>
    </row>
    <row r="44" spans="1:43" outlineLevel="1" x14ac:dyDescent="0.3">
      <c r="E44" s="15"/>
      <c r="F44" s="17"/>
      <c r="G44" s="28"/>
      <c r="H44" s="28"/>
      <c r="I44" s="28"/>
      <c r="J44" s="28"/>
      <c r="K44" s="15">
        <f t="shared" si="12"/>
        <v>0</v>
      </c>
      <c r="L44" s="15"/>
      <c r="M44" s="18"/>
      <c r="N44" s="2" t="s">
        <v>19</v>
      </c>
      <c r="O44" s="15">
        <v>60</v>
      </c>
      <c r="Q44" s="41">
        <f t="shared" si="17"/>
        <v>0</v>
      </c>
      <c r="R44" s="41"/>
      <c r="T44" s="3" t="s">
        <v>19</v>
      </c>
      <c r="U44" s="41">
        <v>60</v>
      </c>
      <c r="W44" s="41">
        <f t="shared" si="13"/>
        <v>0</v>
      </c>
      <c r="X44" s="41"/>
      <c r="Z44" s="3" t="s">
        <v>19</v>
      </c>
      <c r="AA44" s="41">
        <v>60</v>
      </c>
      <c r="AC44" s="41">
        <f t="shared" si="14"/>
        <v>0</v>
      </c>
      <c r="AD44" s="41"/>
      <c r="AF44" s="3" t="s">
        <v>19</v>
      </c>
      <c r="AG44" s="41">
        <v>60</v>
      </c>
      <c r="AI44" s="41">
        <f t="shared" si="15"/>
        <v>0</v>
      </c>
      <c r="AJ44" s="41"/>
      <c r="AL44" s="3" t="s">
        <v>19</v>
      </c>
      <c r="AM44" s="41">
        <v>60</v>
      </c>
      <c r="AO44" s="15">
        <f t="shared" si="16"/>
        <v>0</v>
      </c>
      <c r="AP44" s="15"/>
    </row>
    <row r="45" spans="1:43" outlineLevel="1" x14ac:dyDescent="0.3">
      <c r="E45" s="15"/>
      <c r="F45" s="17"/>
      <c r="G45" s="28"/>
      <c r="H45" s="28"/>
      <c r="I45" s="28"/>
      <c r="J45" s="28"/>
      <c r="K45" s="15">
        <f t="shared" si="12"/>
        <v>0</v>
      </c>
      <c r="M45" s="16"/>
      <c r="N45" s="2" t="s">
        <v>20</v>
      </c>
      <c r="O45" s="15">
        <v>48</v>
      </c>
      <c r="Q45" s="41">
        <f t="shared" si="17"/>
        <v>0</v>
      </c>
      <c r="R45" s="41"/>
      <c r="T45" s="3" t="s">
        <v>20</v>
      </c>
      <c r="U45" s="41">
        <v>48</v>
      </c>
      <c r="W45" s="41">
        <f t="shared" si="13"/>
        <v>0</v>
      </c>
      <c r="X45" s="41"/>
      <c r="Z45" s="3" t="s">
        <v>20</v>
      </c>
      <c r="AA45" s="41">
        <v>48</v>
      </c>
      <c r="AC45" s="41">
        <f t="shared" si="14"/>
        <v>0</v>
      </c>
      <c r="AD45" s="41"/>
      <c r="AF45" s="3" t="s">
        <v>20</v>
      </c>
      <c r="AG45" s="41">
        <v>48</v>
      </c>
      <c r="AI45" s="41">
        <f t="shared" si="15"/>
        <v>0</v>
      </c>
      <c r="AJ45" s="41"/>
      <c r="AL45" s="3" t="s">
        <v>20</v>
      </c>
      <c r="AM45" s="41">
        <v>48</v>
      </c>
      <c r="AO45" s="15">
        <f t="shared" si="16"/>
        <v>0</v>
      </c>
      <c r="AP45" s="15"/>
    </row>
    <row r="46" spans="1:43" outlineLevel="1" x14ac:dyDescent="0.3">
      <c r="F46" s="17"/>
      <c r="G46" s="28"/>
      <c r="H46" s="28"/>
      <c r="I46" s="28"/>
      <c r="J46" s="28"/>
      <c r="K46" s="15">
        <f t="shared" si="12"/>
        <v>0</v>
      </c>
      <c r="M46" s="16"/>
      <c r="N46" s="2" t="s">
        <v>21</v>
      </c>
      <c r="O46" s="15">
        <v>60</v>
      </c>
      <c r="Q46" s="41">
        <f t="shared" si="17"/>
        <v>0</v>
      </c>
      <c r="R46" s="41"/>
      <c r="T46" s="3" t="s">
        <v>21</v>
      </c>
      <c r="U46" s="41">
        <v>60</v>
      </c>
      <c r="W46" s="41">
        <f t="shared" si="13"/>
        <v>0</v>
      </c>
      <c r="X46" s="41"/>
      <c r="Z46" s="3" t="s">
        <v>21</v>
      </c>
      <c r="AA46" s="41">
        <v>60</v>
      </c>
      <c r="AC46" s="41">
        <f t="shared" si="14"/>
        <v>0</v>
      </c>
      <c r="AD46" s="41"/>
      <c r="AF46" s="3" t="s">
        <v>21</v>
      </c>
      <c r="AG46" s="41">
        <v>60</v>
      </c>
      <c r="AI46" s="41">
        <f t="shared" si="15"/>
        <v>0</v>
      </c>
      <c r="AJ46" s="41"/>
      <c r="AL46" s="3" t="s">
        <v>21</v>
      </c>
      <c r="AM46" s="41">
        <v>60</v>
      </c>
      <c r="AO46" s="15">
        <f t="shared" si="16"/>
        <v>0</v>
      </c>
      <c r="AP46" s="15"/>
    </row>
    <row r="47" spans="1:43" outlineLevel="1" x14ac:dyDescent="0.3">
      <c r="F47" s="17"/>
      <c r="G47" s="28"/>
      <c r="H47" s="28"/>
      <c r="I47" s="28"/>
      <c r="J47" s="28"/>
      <c r="K47" s="15">
        <f t="shared" si="12"/>
        <v>0</v>
      </c>
      <c r="M47" s="16"/>
      <c r="N47" s="2" t="s">
        <v>22</v>
      </c>
      <c r="O47" s="15">
        <v>48</v>
      </c>
      <c r="Q47" s="41">
        <f t="shared" si="17"/>
        <v>0</v>
      </c>
      <c r="R47" s="41"/>
      <c r="T47" s="3" t="s">
        <v>22</v>
      </c>
      <c r="U47" s="41">
        <v>48</v>
      </c>
      <c r="W47" s="41">
        <f t="shared" si="13"/>
        <v>0</v>
      </c>
      <c r="X47" s="41"/>
      <c r="Z47" s="3" t="s">
        <v>22</v>
      </c>
      <c r="AA47" s="41">
        <v>48</v>
      </c>
      <c r="AC47" s="41">
        <f t="shared" si="14"/>
        <v>0</v>
      </c>
      <c r="AD47" s="41"/>
      <c r="AF47" s="3" t="s">
        <v>22</v>
      </c>
      <c r="AG47" s="41">
        <v>48</v>
      </c>
      <c r="AH47" s="3">
        <v>42</v>
      </c>
      <c r="AI47" s="41">
        <f t="shared" si="15"/>
        <v>2016</v>
      </c>
      <c r="AJ47" s="41"/>
      <c r="AL47" s="3" t="s">
        <v>22</v>
      </c>
      <c r="AM47" s="41">
        <v>48</v>
      </c>
      <c r="AN47" s="3">
        <v>42</v>
      </c>
      <c r="AO47" s="15">
        <f t="shared" si="16"/>
        <v>2016</v>
      </c>
      <c r="AP47" s="15"/>
    </row>
    <row r="48" spans="1:43" outlineLevel="1" x14ac:dyDescent="0.3">
      <c r="G48" s="28"/>
      <c r="H48" s="28"/>
      <c r="I48" s="28"/>
      <c r="J48" s="28"/>
      <c r="K48" s="15">
        <f t="shared" si="12"/>
        <v>0</v>
      </c>
      <c r="M48" s="16"/>
      <c r="N48" s="2" t="s">
        <v>23</v>
      </c>
      <c r="O48" s="15">
        <v>40</v>
      </c>
      <c r="Q48" s="41">
        <f t="shared" si="17"/>
        <v>0</v>
      </c>
      <c r="R48" s="41"/>
      <c r="T48" s="3" t="s">
        <v>23</v>
      </c>
      <c r="U48" s="41">
        <v>40</v>
      </c>
      <c r="W48" s="41">
        <f t="shared" si="13"/>
        <v>0</v>
      </c>
      <c r="X48" s="41"/>
      <c r="Z48" s="3" t="s">
        <v>23</v>
      </c>
      <c r="AA48" s="41">
        <v>40</v>
      </c>
      <c r="AC48" s="41">
        <f t="shared" si="14"/>
        <v>0</v>
      </c>
      <c r="AD48" s="41"/>
      <c r="AF48" s="3" t="s">
        <v>23</v>
      </c>
      <c r="AG48" s="41">
        <v>40</v>
      </c>
      <c r="AI48" s="41">
        <f t="shared" si="15"/>
        <v>0</v>
      </c>
      <c r="AJ48" s="41"/>
      <c r="AL48" s="3" t="s">
        <v>23</v>
      </c>
      <c r="AM48" s="41">
        <v>40</v>
      </c>
      <c r="AO48" s="15">
        <f t="shared" si="16"/>
        <v>0</v>
      </c>
      <c r="AP48" s="15"/>
    </row>
    <row r="49" spans="4:42" outlineLevel="1" x14ac:dyDescent="0.3">
      <c r="G49" s="28"/>
      <c r="H49" s="28"/>
      <c r="I49" s="28"/>
      <c r="J49" s="28"/>
      <c r="K49" s="15">
        <f t="shared" si="12"/>
        <v>0</v>
      </c>
      <c r="M49" s="16"/>
      <c r="N49" s="2" t="s">
        <v>24</v>
      </c>
      <c r="O49" s="15">
        <v>48</v>
      </c>
      <c r="Q49" s="41">
        <f t="shared" si="17"/>
        <v>0</v>
      </c>
      <c r="R49" s="41"/>
      <c r="T49" s="3" t="s">
        <v>24</v>
      </c>
      <c r="U49" s="41">
        <v>48</v>
      </c>
      <c r="W49" s="41">
        <f t="shared" si="13"/>
        <v>0</v>
      </c>
      <c r="X49" s="41"/>
      <c r="Z49" s="3" t="s">
        <v>24</v>
      </c>
      <c r="AA49" s="41">
        <v>48</v>
      </c>
      <c r="AB49" s="3">
        <v>84</v>
      </c>
      <c r="AC49" s="41">
        <f t="shared" si="14"/>
        <v>4032</v>
      </c>
      <c r="AD49" s="41"/>
      <c r="AF49" s="3" t="s">
        <v>24</v>
      </c>
      <c r="AG49" s="41">
        <v>48</v>
      </c>
      <c r="AI49" s="41">
        <f t="shared" si="15"/>
        <v>0</v>
      </c>
      <c r="AJ49" s="41"/>
      <c r="AL49" s="3" t="s">
        <v>24</v>
      </c>
      <c r="AM49" s="41">
        <v>48</v>
      </c>
      <c r="AO49" s="15">
        <f t="shared" si="16"/>
        <v>0</v>
      </c>
      <c r="AP49" s="15"/>
    </row>
    <row r="50" spans="4:42" outlineLevel="1" x14ac:dyDescent="0.3">
      <c r="G50" s="28"/>
      <c r="H50" s="28"/>
      <c r="I50" s="28"/>
      <c r="J50" s="28"/>
      <c r="K50" s="15">
        <f t="shared" si="12"/>
        <v>0</v>
      </c>
      <c r="M50" s="16"/>
      <c r="N50" s="2" t="s">
        <v>25</v>
      </c>
      <c r="O50" s="15">
        <v>68</v>
      </c>
      <c r="Q50" s="41">
        <f t="shared" si="17"/>
        <v>0</v>
      </c>
      <c r="R50" s="41"/>
      <c r="T50" s="3" t="s">
        <v>25</v>
      </c>
      <c r="U50" s="41">
        <v>68</v>
      </c>
      <c r="W50" s="41">
        <f t="shared" si="13"/>
        <v>0</v>
      </c>
      <c r="X50" s="41"/>
      <c r="Z50" s="3" t="s">
        <v>25</v>
      </c>
      <c r="AA50" s="41">
        <v>68</v>
      </c>
      <c r="AC50" s="41">
        <f t="shared" si="14"/>
        <v>0</v>
      </c>
      <c r="AD50" s="41"/>
      <c r="AF50" s="3" t="s">
        <v>25</v>
      </c>
      <c r="AG50" s="41">
        <v>68</v>
      </c>
      <c r="AI50" s="41">
        <f t="shared" si="15"/>
        <v>0</v>
      </c>
      <c r="AJ50" s="41"/>
      <c r="AL50" s="3" t="s">
        <v>25</v>
      </c>
      <c r="AM50" s="41">
        <v>68</v>
      </c>
      <c r="AO50" s="15">
        <f t="shared" si="16"/>
        <v>0</v>
      </c>
      <c r="AP50" s="15"/>
    </row>
    <row r="51" spans="4:42" outlineLevel="1" x14ac:dyDescent="0.3">
      <c r="G51" s="28"/>
      <c r="H51" s="28"/>
      <c r="I51" s="28"/>
      <c r="J51" s="28"/>
      <c r="K51" s="15">
        <f t="shared" si="12"/>
        <v>0</v>
      </c>
      <c r="M51" s="16"/>
      <c r="N51" s="2" t="s">
        <v>26</v>
      </c>
      <c r="O51" s="15">
        <v>95</v>
      </c>
      <c r="Q51" s="41">
        <f t="shared" si="17"/>
        <v>0</v>
      </c>
      <c r="R51" s="41"/>
      <c r="T51" s="3" t="s">
        <v>26</v>
      </c>
      <c r="U51" s="41">
        <v>95</v>
      </c>
      <c r="W51" s="41">
        <f t="shared" si="13"/>
        <v>0</v>
      </c>
      <c r="X51" s="41"/>
      <c r="Z51" s="3" t="s">
        <v>26</v>
      </c>
      <c r="AA51" s="41">
        <v>95</v>
      </c>
      <c r="AC51" s="41">
        <f t="shared" si="14"/>
        <v>0</v>
      </c>
      <c r="AD51" s="41"/>
      <c r="AF51" s="3" t="s">
        <v>26</v>
      </c>
      <c r="AG51" s="41">
        <v>95</v>
      </c>
      <c r="AI51" s="41">
        <f t="shared" si="15"/>
        <v>0</v>
      </c>
      <c r="AJ51" s="41"/>
      <c r="AL51" s="3" t="s">
        <v>26</v>
      </c>
      <c r="AM51" s="41">
        <v>95</v>
      </c>
      <c r="AO51" s="15">
        <f t="shared" si="16"/>
        <v>0</v>
      </c>
      <c r="AP51" s="15"/>
    </row>
    <row r="52" spans="4:42" outlineLevel="1" x14ac:dyDescent="0.3">
      <c r="G52" s="28"/>
      <c r="H52" s="28"/>
      <c r="I52" s="28"/>
      <c r="J52" s="28"/>
      <c r="K52" s="15">
        <f t="shared" si="12"/>
        <v>0</v>
      </c>
      <c r="M52" s="16"/>
      <c r="N52" s="2" t="s">
        <v>27</v>
      </c>
      <c r="O52" s="15">
        <v>40</v>
      </c>
      <c r="Q52" s="41">
        <f t="shared" si="17"/>
        <v>0</v>
      </c>
      <c r="R52" s="41"/>
      <c r="T52" s="3" t="s">
        <v>27</v>
      </c>
      <c r="U52" s="41">
        <v>40</v>
      </c>
      <c r="W52" s="41">
        <f t="shared" si="13"/>
        <v>0</v>
      </c>
      <c r="X52" s="41"/>
      <c r="Z52" s="3" t="s">
        <v>27</v>
      </c>
      <c r="AA52" s="41">
        <v>40</v>
      </c>
      <c r="AC52" s="41">
        <f t="shared" si="14"/>
        <v>0</v>
      </c>
      <c r="AD52" s="41"/>
      <c r="AF52" s="3" t="s">
        <v>27</v>
      </c>
      <c r="AG52" s="41">
        <v>40</v>
      </c>
      <c r="AI52" s="41">
        <f t="shared" si="15"/>
        <v>0</v>
      </c>
      <c r="AJ52" s="41"/>
      <c r="AL52" s="3" t="s">
        <v>27</v>
      </c>
      <c r="AM52" s="41">
        <v>40</v>
      </c>
      <c r="AO52" s="15">
        <f t="shared" si="16"/>
        <v>0</v>
      </c>
      <c r="AP52" s="15"/>
    </row>
    <row r="53" spans="4:42" outlineLevel="1" x14ac:dyDescent="0.3">
      <c r="G53" s="28"/>
      <c r="H53" s="28"/>
      <c r="I53" s="28"/>
      <c r="J53" s="28"/>
      <c r="K53" s="15">
        <f t="shared" si="12"/>
        <v>0</v>
      </c>
      <c r="M53" s="16"/>
      <c r="N53" s="2" t="s">
        <v>155</v>
      </c>
      <c r="O53" s="15">
        <v>40</v>
      </c>
      <c r="Q53" s="41">
        <f t="shared" si="17"/>
        <v>0</v>
      </c>
      <c r="R53" s="41"/>
      <c r="T53" s="3" t="s">
        <v>155</v>
      </c>
      <c r="U53" s="41">
        <v>40</v>
      </c>
      <c r="W53" s="41">
        <f t="shared" si="13"/>
        <v>0</v>
      </c>
      <c r="X53" s="41"/>
      <c r="Z53" s="3" t="s">
        <v>155</v>
      </c>
      <c r="AA53" s="41">
        <v>40</v>
      </c>
      <c r="AC53" s="41">
        <f t="shared" si="14"/>
        <v>0</v>
      </c>
      <c r="AD53" s="41"/>
      <c r="AF53" s="3" t="s">
        <v>155</v>
      </c>
      <c r="AG53" s="41">
        <v>40</v>
      </c>
      <c r="AI53" s="41">
        <f t="shared" si="15"/>
        <v>0</v>
      </c>
      <c r="AJ53" s="41"/>
      <c r="AL53" s="3" t="s">
        <v>155</v>
      </c>
      <c r="AM53" s="41">
        <v>40</v>
      </c>
      <c r="AO53" s="15">
        <f t="shared" si="16"/>
        <v>0</v>
      </c>
      <c r="AP53" s="15"/>
    </row>
    <row r="54" spans="4:42" outlineLevel="1" x14ac:dyDescent="0.3">
      <c r="G54" s="28"/>
      <c r="H54" s="28"/>
      <c r="I54" s="28"/>
      <c r="J54" s="28"/>
      <c r="K54" s="15">
        <f t="shared" si="12"/>
        <v>0</v>
      </c>
      <c r="M54" s="16"/>
      <c r="N54" s="2" t="s">
        <v>28</v>
      </c>
      <c r="O54" s="15">
        <v>40</v>
      </c>
      <c r="Q54" s="41">
        <f>O54*P54</f>
        <v>0</v>
      </c>
      <c r="R54" s="41"/>
      <c r="T54" s="3" t="s">
        <v>28</v>
      </c>
      <c r="U54" s="41">
        <v>40</v>
      </c>
      <c r="W54" s="41">
        <f>U54*V54</f>
        <v>0</v>
      </c>
      <c r="X54" s="41"/>
      <c r="Z54" s="3" t="s">
        <v>28</v>
      </c>
      <c r="AA54" s="41">
        <v>40</v>
      </c>
      <c r="AC54" s="41">
        <f>AA54*AB54</f>
        <v>0</v>
      </c>
      <c r="AD54" s="41"/>
      <c r="AF54" s="3" t="s">
        <v>28</v>
      </c>
      <c r="AG54" s="41">
        <v>40</v>
      </c>
      <c r="AI54" s="41">
        <f>AG54*AH54</f>
        <v>0</v>
      </c>
      <c r="AJ54" s="41"/>
      <c r="AL54" s="3" t="s">
        <v>28</v>
      </c>
      <c r="AM54" s="41">
        <v>40</v>
      </c>
      <c r="AO54" s="15">
        <f>AM54*AN54</f>
        <v>0</v>
      </c>
      <c r="AP54" s="15"/>
    </row>
    <row r="55" spans="4:42" outlineLevel="1" x14ac:dyDescent="0.3">
      <c r="G55" s="28"/>
      <c r="H55" s="28"/>
      <c r="I55" s="28"/>
      <c r="J55" s="28"/>
      <c r="K55" s="15">
        <f t="shared" si="12"/>
        <v>0</v>
      </c>
      <c r="M55" s="16"/>
      <c r="N55" s="2" t="s">
        <v>127</v>
      </c>
      <c r="O55" s="15">
        <v>100.91743119266054</v>
      </c>
      <c r="Q55" s="41">
        <f t="shared" ref="Q55:Q60" si="18">O55*P55</f>
        <v>0</v>
      </c>
      <c r="R55" s="41"/>
      <c r="T55" s="3" t="s">
        <v>127</v>
      </c>
      <c r="U55" s="41">
        <v>100.91743119266054</v>
      </c>
      <c r="W55" s="41">
        <f t="shared" ref="W55:W60" si="19">U55*V55</f>
        <v>0</v>
      </c>
      <c r="X55" s="41"/>
      <c r="Z55" s="3" t="s">
        <v>127</v>
      </c>
      <c r="AA55" s="41">
        <v>100.91743119266054</v>
      </c>
      <c r="AC55" s="41">
        <f t="shared" ref="AC55:AC60" si="20">AA55*AB55</f>
        <v>0</v>
      </c>
      <c r="AD55" s="41"/>
      <c r="AF55" s="3" t="s">
        <v>127</v>
      </c>
      <c r="AG55" s="41">
        <v>100.91743119266054</v>
      </c>
      <c r="AI55" s="41">
        <f t="shared" ref="AI55:AI60" si="21">AG55*AH55</f>
        <v>0</v>
      </c>
      <c r="AJ55" s="41"/>
      <c r="AL55" s="3" t="s">
        <v>127</v>
      </c>
      <c r="AM55" s="41">
        <v>100.91743119266054</v>
      </c>
      <c r="AO55" s="15">
        <f t="shared" ref="AO55:AO60" si="22">AM55*AN55</f>
        <v>0</v>
      </c>
      <c r="AP55" s="15"/>
    </row>
    <row r="56" spans="4:42" outlineLevel="1" x14ac:dyDescent="0.3">
      <c r="G56" s="28"/>
      <c r="H56" s="28"/>
      <c r="I56" s="28"/>
      <c r="J56" s="28"/>
      <c r="K56" s="15">
        <f t="shared" si="12"/>
        <v>0</v>
      </c>
      <c r="M56" s="16"/>
      <c r="N56" s="2" t="s">
        <v>128</v>
      </c>
      <c r="O56" s="15">
        <v>103.63</v>
      </c>
      <c r="P56" s="3">
        <v>42</v>
      </c>
      <c r="Q56" s="41">
        <f t="shared" si="18"/>
        <v>4352.46</v>
      </c>
      <c r="R56" s="41"/>
      <c r="T56" s="3" t="s">
        <v>128</v>
      </c>
      <c r="U56" s="41">
        <v>103.63</v>
      </c>
      <c r="V56" s="3">
        <v>168</v>
      </c>
      <c r="W56" s="41">
        <f t="shared" si="19"/>
        <v>17409.84</v>
      </c>
      <c r="X56" s="41"/>
      <c r="Z56" s="3" t="s">
        <v>128</v>
      </c>
      <c r="AA56" s="41">
        <v>103.63</v>
      </c>
      <c r="AC56" s="41">
        <f t="shared" si="20"/>
        <v>0</v>
      </c>
      <c r="AD56" s="41"/>
      <c r="AF56" s="3" t="s">
        <v>128</v>
      </c>
      <c r="AG56" s="41">
        <v>103.63</v>
      </c>
      <c r="AI56" s="41">
        <f t="shared" si="21"/>
        <v>0</v>
      </c>
      <c r="AJ56" s="41"/>
      <c r="AL56" s="3" t="s">
        <v>128</v>
      </c>
      <c r="AM56" s="41">
        <v>103.63</v>
      </c>
      <c r="AN56" s="3">
        <v>42</v>
      </c>
      <c r="AO56" s="15">
        <f t="shared" si="22"/>
        <v>4352.46</v>
      </c>
      <c r="AP56" s="15"/>
    </row>
    <row r="57" spans="4:42" outlineLevel="1" x14ac:dyDescent="0.3">
      <c r="G57" s="28"/>
      <c r="H57" s="28"/>
      <c r="I57" s="28"/>
      <c r="J57" s="28"/>
      <c r="K57" s="15">
        <f t="shared" si="12"/>
        <v>0</v>
      </c>
      <c r="M57" s="16"/>
      <c r="N57" s="2" t="s">
        <v>157</v>
      </c>
      <c r="O57" s="15">
        <v>91.93</v>
      </c>
      <c r="P57" s="3">
        <v>42</v>
      </c>
      <c r="Q57" s="41">
        <f t="shared" si="18"/>
        <v>3861.0600000000004</v>
      </c>
      <c r="R57" s="41"/>
      <c r="T57" s="3" t="s">
        <v>157</v>
      </c>
      <c r="U57" s="41">
        <v>91.93</v>
      </c>
      <c r="V57" s="3">
        <v>168</v>
      </c>
      <c r="W57" s="41">
        <f t="shared" si="19"/>
        <v>15444.240000000002</v>
      </c>
      <c r="X57" s="41"/>
      <c r="Z57" s="3" t="s">
        <v>157</v>
      </c>
      <c r="AA57" s="41">
        <v>91.93</v>
      </c>
      <c r="AB57" s="3">
        <v>16</v>
      </c>
      <c r="AC57" s="41">
        <f t="shared" si="20"/>
        <v>1470.88</v>
      </c>
      <c r="AD57" s="41"/>
      <c r="AF57" s="3" t="s">
        <v>157</v>
      </c>
      <c r="AG57" s="41">
        <v>91.93</v>
      </c>
      <c r="AH57" s="3">
        <v>42</v>
      </c>
      <c r="AI57" s="41">
        <f t="shared" si="21"/>
        <v>3861.0600000000004</v>
      </c>
      <c r="AJ57" s="41"/>
      <c r="AL57" s="3" t="s">
        <v>157</v>
      </c>
      <c r="AM57" s="41">
        <v>91.93</v>
      </c>
      <c r="AN57" s="3">
        <v>42</v>
      </c>
      <c r="AO57" s="15">
        <f t="shared" si="22"/>
        <v>3861.0600000000004</v>
      </c>
      <c r="AP57" s="15"/>
    </row>
    <row r="58" spans="4:42" outlineLevel="1" x14ac:dyDescent="0.3">
      <c r="G58" s="28"/>
      <c r="H58" s="28"/>
      <c r="I58" s="28"/>
      <c r="J58" s="28"/>
      <c r="K58" s="15">
        <f t="shared" si="12"/>
        <v>0</v>
      </c>
      <c r="M58" s="16"/>
      <c r="N58" s="2" t="s">
        <v>129</v>
      </c>
      <c r="O58" s="15">
        <v>86.78</v>
      </c>
      <c r="Q58" s="41">
        <f t="shared" si="18"/>
        <v>0</v>
      </c>
      <c r="R58" s="41"/>
      <c r="T58" s="3" t="s">
        <v>129</v>
      </c>
      <c r="U58" s="41">
        <v>86.78</v>
      </c>
      <c r="V58" s="3">
        <v>42</v>
      </c>
      <c r="W58" s="41">
        <f t="shared" si="19"/>
        <v>3644.76</v>
      </c>
      <c r="X58" s="41"/>
      <c r="Z58" s="3" t="s">
        <v>129</v>
      </c>
      <c r="AA58" s="41">
        <v>86.78</v>
      </c>
      <c r="AB58" s="3">
        <v>84</v>
      </c>
      <c r="AC58" s="41">
        <f t="shared" si="20"/>
        <v>7289.52</v>
      </c>
      <c r="AD58" s="41"/>
      <c r="AF58" s="3" t="s">
        <v>129</v>
      </c>
      <c r="AG58" s="41">
        <v>86.78</v>
      </c>
      <c r="AI58" s="41">
        <f t="shared" si="21"/>
        <v>0</v>
      </c>
      <c r="AJ58" s="41"/>
      <c r="AL58" s="3" t="s">
        <v>129</v>
      </c>
      <c r="AM58" s="41">
        <v>86.78</v>
      </c>
      <c r="AO58" s="15">
        <f t="shared" si="22"/>
        <v>0</v>
      </c>
      <c r="AP58" s="15"/>
    </row>
    <row r="59" spans="4:42" outlineLevel="1" x14ac:dyDescent="0.3">
      <c r="G59" s="28"/>
      <c r="H59" s="28"/>
      <c r="I59" s="28"/>
      <c r="J59" s="28"/>
      <c r="K59" s="15">
        <f t="shared" si="12"/>
        <v>0</v>
      </c>
      <c r="M59" s="16"/>
      <c r="N59" s="2" t="s">
        <v>156</v>
      </c>
      <c r="O59" s="15">
        <v>76.69</v>
      </c>
      <c r="Q59" s="41">
        <f t="shared" si="18"/>
        <v>0</v>
      </c>
      <c r="R59" s="41"/>
      <c r="T59" s="3" t="s">
        <v>156</v>
      </c>
      <c r="U59" s="41">
        <v>76.69</v>
      </c>
      <c r="W59" s="41">
        <f t="shared" si="19"/>
        <v>0</v>
      </c>
      <c r="X59" s="41"/>
      <c r="Z59" s="3" t="s">
        <v>156</v>
      </c>
      <c r="AA59" s="41">
        <v>76.69</v>
      </c>
      <c r="AC59" s="41">
        <f t="shared" si="20"/>
        <v>0</v>
      </c>
      <c r="AD59" s="41"/>
      <c r="AF59" s="3" t="s">
        <v>156</v>
      </c>
      <c r="AG59" s="41">
        <v>76.69</v>
      </c>
      <c r="AI59" s="41">
        <f t="shared" si="21"/>
        <v>0</v>
      </c>
      <c r="AJ59" s="41"/>
      <c r="AL59" s="3" t="s">
        <v>156</v>
      </c>
      <c r="AM59" s="41">
        <v>76.69</v>
      </c>
      <c r="AO59" s="15">
        <f t="shared" si="22"/>
        <v>0</v>
      </c>
      <c r="AP59" s="15"/>
    </row>
    <row r="60" spans="4:42" outlineLevel="1" x14ac:dyDescent="0.3">
      <c r="G60" s="28"/>
      <c r="H60" s="28"/>
      <c r="I60" s="28"/>
      <c r="J60" s="28"/>
      <c r="K60" s="15">
        <f t="shared" si="12"/>
        <v>0</v>
      </c>
      <c r="M60" s="16"/>
      <c r="N60" s="2" t="s">
        <v>131</v>
      </c>
      <c r="O60" s="15">
        <v>76.69</v>
      </c>
      <c r="Q60" s="41">
        <f t="shared" si="18"/>
        <v>0</v>
      </c>
      <c r="R60" s="41"/>
      <c r="T60" s="3" t="s">
        <v>131</v>
      </c>
      <c r="U60" s="41">
        <v>76.69</v>
      </c>
      <c r="W60" s="41">
        <f t="shared" si="19"/>
        <v>0</v>
      </c>
      <c r="X60" s="41"/>
      <c r="Z60" s="3" t="s">
        <v>131</v>
      </c>
      <c r="AA60" s="41">
        <v>76.69</v>
      </c>
      <c r="AC60" s="41">
        <f t="shared" si="20"/>
        <v>0</v>
      </c>
      <c r="AD60" s="41"/>
      <c r="AF60" s="3" t="s">
        <v>131</v>
      </c>
      <c r="AG60" s="41">
        <v>76.69</v>
      </c>
      <c r="AI60" s="41">
        <f t="shared" si="21"/>
        <v>0</v>
      </c>
      <c r="AJ60" s="41"/>
      <c r="AL60" s="3" t="s">
        <v>131</v>
      </c>
      <c r="AM60" s="41">
        <v>76.69</v>
      </c>
      <c r="AO60" s="15">
        <f t="shared" si="22"/>
        <v>0</v>
      </c>
      <c r="AP60" s="15"/>
    </row>
    <row r="61" spans="4:42" outlineLevel="1" x14ac:dyDescent="0.3">
      <c r="G61" s="28"/>
      <c r="H61" s="28"/>
      <c r="I61" s="28"/>
      <c r="J61" s="28"/>
      <c r="K61" s="15">
        <f t="shared" si="12"/>
        <v>0</v>
      </c>
      <c r="M61" s="16"/>
      <c r="O61" s="15"/>
      <c r="Q61" s="41"/>
      <c r="R61" s="41"/>
      <c r="U61" s="41"/>
      <c r="W61" s="41"/>
      <c r="X61" s="41"/>
      <c r="AA61" s="41"/>
      <c r="AC61" s="41"/>
      <c r="AD61" s="41"/>
      <c r="AG61" s="41"/>
      <c r="AI61" s="41"/>
      <c r="AJ61" s="41"/>
      <c r="AM61" s="41"/>
      <c r="AO61" s="15"/>
      <c r="AP61" s="15"/>
    </row>
    <row r="62" spans="4:42" outlineLevel="1" x14ac:dyDescent="0.3">
      <c r="G62" s="28"/>
      <c r="H62" s="28"/>
      <c r="I62" s="28"/>
      <c r="J62" s="28"/>
      <c r="K62" s="15">
        <f t="shared" si="12"/>
        <v>0</v>
      </c>
      <c r="M62" s="16"/>
      <c r="N62" s="1" t="s">
        <v>38</v>
      </c>
      <c r="O62" s="15"/>
      <c r="Q62" s="41"/>
      <c r="R62" s="41"/>
      <c r="T62" s="38" t="s">
        <v>38</v>
      </c>
      <c r="U62" s="41">
        <f>G65</f>
        <v>0</v>
      </c>
      <c r="W62" s="41"/>
      <c r="X62" s="41"/>
      <c r="Z62" s="38" t="s">
        <v>38</v>
      </c>
      <c r="AA62" s="41">
        <f>H65</f>
        <v>0</v>
      </c>
      <c r="AC62" s="41"/>
      <c r="AD62" s="41"/>
      <c r="AF62" s="38" t="s">
        <v>38</v>
      </c>
      <c r="AG62" s="41">
        <f>I65</f>
        <v>223000</v>
      </c>
      <c r="AI62" s="41"/>
      <c r="AJ62" s="41"/>
      <c r="AL62" s="38" t="s">
        <v>38</v>
      </c>
      <c r="AM62" s="41">
        <f>J65</f>
        <v>0</v>
      </c>
      <c r="AO62" s="15"/>
      <c r="AP62" s="15"/>
    </row>
    <row r="63" spans="4:42" outlineLevel="1" x14ac:dyDescent="0.3">
      <c r="E63" s="15"/>
      <c r="G63" s="28"/>
      <c r="H63" s="28"/>
      <c r="I63" s="28"/>
      <c r="J63" s="28"/>
      <c r="K63" s="15">
        <f t="shared" si="12"/>
        <v>0</v>
      </c>
      <c r="L63" s="15"/>
      <c r="M63" s="18"/>
      <c r="Q63" s="41"/>
      <c r="R63" s="41"/>
      <c r="W63" s="41"/>
      <c r="X63" s="41"/>
      <c r="AC63" s="41"/>
      <c r="AD63" s="41"/>
      <c r="AF63" s="38"/>
      <c r="AL63" s="38"/>
    </row>
    <row r="64" spans="4:42" outlineLevel="1" x14ac:dyDescent="0.3">
      <c r="D64" s="38" t="s">
        <v>30</v>
      </c>
      <c r="E64" s="38" t="s">
        <v>31</v>
      </c>
      <c r="F64" s="38" t="s">
        <v>32</v>
      </c>
      <c r="G64" s="27" t="s">
        <v>124</v>
      </c>
      <c r="H64" s="27" t="s">
        <v>121</v>
      </c>
      <c r="I64" s="27" t="s">
        <v>122</v>
      </c>
      <c r="J64" s="27" t="s">
        <v>123</v>
      </c>
      <c r="K64" s="38" t="s">
        <v>33</v>
      </c>
      <c r="L64" s="38" t="s">
        <v>14</v>
      </c>
      <c r="M64" s="12"/>
    </row>
    <row r="65" spans="1:43" x14ac:dyDescent="0.3">
      <c r="A65" s="25" t="str">
        <f>A36</f>
        <v>13.6.9.1.6.2</v>
      </c>
      <c r="B65" s="25" t="str">
        <f>B36</f>
        <v>Flux Measurement Assembly</v>
      </c>
      <c r="C65" s="34">
        <f>SUM(E65,K65)</f>
        <v>296611.33999999997</v>
      </c>
      <c r="D65" s="23">
        <f>SUM(P40:P60)+SUM(V40:V60)+SUM(AB40:AB60)+SUM(AH40:AH60)+SUM(AN40:AN60)</f>
        <v>856</v>
      </c>
      <c r="E65" s="24">
        <f>SUM(Q38+W38+AC38+AI38+AO38)</f>
        <v>73611.34</v>
      </c>
      <c r="F65" s="23">
        <f>SUM(S40+Y40+AE40+AK40+AQ40)</f>
        <v>0</v>
      </c>
      <c r="G65" s="29">
        <f>SUM(G40:G63)</f>
        <v>0</v>
      </c>
      <c r="H65" s="29">
        <f t="shared" ref="H65:J65" si="23">SUM(H40:H63)</f>
        <v>0</v>
      </c>
      <c r="I65" s="29">
        <f t="shared" si="23"/>
        <v>223000</v>
      </c>
      <c r="J65" s="29">
        <f t="shared" si="23"/>
        <v>0</v>
      </c>
      <c r="K65" s="24">
        <f>SUM(K40:K63)</f>
        <v>223000</v>
      </c>
      <c r="L65" s="19"/>
      <c r="M65" s="8"/>
      <c r="N65" s="10"/>
      <c r="O65" s="10"/>
      <c r="P65" s="20"/>
      <c r="Q65" s="42"/>
      <c r="R65" s="42"/>
      <c r="S65" s="20"/>
      <c r="T65" s="20"/>
      <c r="U65" s="20"/>
      <c r="V65" s="20"/>
      <c r="W65" s="42"/>
      <c r="X65" s="42"/>
      <c r="Y65" s="20"/>
      <c r="Z65" s="20"/>
      <c r="AA65" s="20"/>
      <c r="AB65" s="20"/>
      <c r="AC65" s="42"/>
      <c r="AD65" s="42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10"/>
      <c r="AP65" s="10"/>
      <c r="AQ65" s="10"/>
    </row>
    <row r="66" spans="1:43" s="10" customFormat="1" x14ac:dyDescent="0.3">
      <c r="A66" s="6"/>
      <c r="B66" s="6"/>
      <c r="C66" s="6"/>
      <c r="D66" s="7"/>
      <c r="E66" s="8"/>
      <c r="F66" s="7"/>
      <c r="G66" s="30"/>
      <c r="H66" s="30"/>
      <c r="I66" s="30"/>
      <c r="J66" s="30"/>
      <c r="K66" s="8"/>
      <c r="L66" s="8"/>
      <c r="M66" s="8"/>
      <c r="N66" s="7"/>
      <c r="O66" s="7"/>
      <c r="P66" s="9"/>
      <c r="Q66" s="40"/>
      <c r="R66" s="40"/>
      <c r="S66" s="9"/>
      <c r="T66" s="9"/>
      <c r="U66" s="9"/>
      <c r="V66" s="9"/>
      <c r="W66" s="40"/>
      <c r="X66" s="40"/>
      <c r="Y66" s="9"/>
      <c r="Z66" s="9"/>
      <c r="AA66" s="9"/>
      <c r="AB66" s="9"/>
      <c r="AC66" s="40"/>
      <c r="AD66" s="40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7"/>
      <c r="AP66" s="7"/>
      <c r="AQ66" s="7"/>
    </row>
    <row r="67" spans="1:43" outlineLevel="1" x14ac:dyDescent="0.3">
      <c r="A67" s="21" t="s">
        <v>53</v>
      </c>
      <c r="B67" s="44" t="s">
        <v>52</v>
      </c>
      <c r="C67" s="21"/>
      <c r="D67" s="1"/>
      <c r="E67" s="1"/>
      <c r="F67" s="1"/>
      <c r="G67" s="31"/>
      <c r="H67" s="31"/>
      <c r="I67" s="31"/>
      <c r="J67" s="31"/>
      <c r="K67" s="1"/>
      <c r="L67" s="1"/>
      <c r="M67" s="11"/>
      <c r="N67" s="1"/>
      <c r="O67" s="1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  <c r="AO67" s="1"/>
      <c r="AP67" s="1"/>
      <c r="AQ67" s="1"/>
    </row>
    <row r="68" spans="1:43" s="1" customFormat="1" outlineLevel="1" x14ac:dyDescent="0.3">
      <c r="F68" s="38"/>
      <c r="G68" s="38"/>
      <c r="H68" s="38"/>
      <c r="I68" s="38"/>
      <c r="J68" s="38"/>
      <c r="K68" s="38"/>
      <c r="L68" s="38"/>
      <c r="M68" s="12"/>
      <c r="N68" s="67" t="s">
        <v>151</v>
      </c>
      <c r="O68" s="67"/>
      <c r="P68" s="67"/>
      <c r="Q68" s="67"/>
      <c r="R68" s="67"/>
      <c r="S68" s="67"/>
      <c r="T68" s="66" t="s">
        <v>159</v>
      </c>
      <c r="U68" s="66"/>
      <c r="V68" s="66"/>
      <c r="W68" s="66"/>
      <c r="X68" s="66"/>
      <c r="Y68" s="66"/>
      <c r="Z68" s="66" t="s">
        <v>152</v>
      </c>
      <c r="AA68" s="66"/>
      <c r="AB68" s="66"/>
      <c r="AC68" s="66"/>
      <c r="AD68" s="66"/>
      <c r="AE68" s="66"/>
      <c r="AF68" s="66" t="s">
        <v>153</v>
      </c>
      <c r="AG68" s="66"/>
      <c r="AH68" s="66"/>
      <c r="AI68" s="66"/>
      <c r="AJ68" s="66"/>
      <c r="AK68" s="66"/>
      <c r="AL68" s="66" t="s">
        <v>154</v>
      </c>
      <c r="AM68" s="66"/>
      <c r="AN68" s="66"/>
      <c r="AO68" s="66"/>
      <c r="AP68" s="66"/>
      <c r="AQ68" s="66"/>
    </row>
    <row r="69" spans="1:43" outlineLevel="1" x14ac:dyDescent="0.3">
      <c r="A69" s="66" t="s">
        <v>10</v>
      </c>
      <c r="B69" s="66"/>
      <c r="C69" s="66"/>
      <c r="D69" s="66"/>
      <c r="E69" s="38" t="s">
        <v>12</v>
      </c>
      <c r="F69" s="38" t="s">
        <v>14</v>
      </c>
      <c r="G69" s="5" t="s">
        <v>118</v>
      </c>
      <c r="H69" s="5" t="s">
        <v>6</v>
      </c>
      <c r="I69" s="5" t="s">
        <v>40</v>
      </c>
      <c r="J69" s="5" t="s">
        <v>39</v>
      </c>
      <c r="K69" s="1"/>
      <c r="L69" s="1"/>
      <c r="M69" s="11"/>
      <c r="N69" s="38" t="s">
        <v>2</v>
      </c>
      <c r="O69" s="13" t="s">
        <v>29</v>
      </c>
      <c r="P69" s="14"/>
      <c r="Q69" s="41">
        <f>SUM(Q71:Q91)</f>
        <v>0</v>
      </c>
      <c r="R69" s="38" t="s">
        <v>37</v>
      </c>
      <c r="S69" s="38" t="s">
        <v>4</v>
      </c>
      <c r="T69" s="38" t="s">
        <v>2</v>
      </c>
      <c r="U69" s="38" t="s">
        <v>29</v>
      </c>
      <c r="V69" s="14"/>
      <c r="W69" s="41">
        <f>SUM(W71:W91)</f>
        <v>0</v>
      </c>
      <c r="X69" s="38" t="s">
        <v>37</v>
      </c>
      <c r="Y69" s="38" t="s">
        <v>4</v>
      </c>
      <c r="Z69" s="38" t="s">
        <v>2</v>
      </c>
      <c r="AA69" s="38" t="s">
        <v>29</v>
      </c>
      <c r="AB69" s="14"/>
      <c r="AC69" s="41">
        <f>SUM(AC71:AC91)</f>
        <v>0</v>
      </c>
      <c r="AD69" s="38" t="s">
        <v>37</v>
      </c>
      <c r="AE69" s="38" t="s">
        <v>4</v>
      </c>
      <c r="AF69" s="38" t="s">
        <v>2</v>
      </c>
      <c r="AG69" s="38" t="s">
        <v>29</v>
      </c>
      <c r="AH69" s="14"/>
      <c r="AI69" s="41">
        <f>SUM(AI71:AI91)</f>
        <v>0</v>
      </c>
      <c r="AJ69" s="38" t="s">
        <v>37</v>
      </c>
      <c r="AK69" s="38" t="s">
        <v>4</v>
      </c>
      <c r="AL69" s="38" t="s">
        <v>2</v>
      </c>
      <c r="AM69" s="38" t="s">
        <v>29</v>
      </c>
      <c r="AN69" s="14"/>
      <c r="AO69" s="15">
        <f>SUM(AO71:AO91)</f>
        <v>0</v>
      </c>
      <c r="AP69" s="38" t="s">
        <v>37</v>
      </c>
      <c r="AQ69" s="38" t="s">
        <v>4</v>
      </c>
    </row>
    <row r="70" spans="1:43" outlineLevel="1" x14ac:dyDescent="0.3">
      <c r="A70" s="38" t="s">
        <v>0</v>
      </c>
      <c r="B70" s="38" t="s">
        <v>11</v>
      </c>
      <c r="C70" s="38"/>
      <c r="D70" s="38" t="s">
        <v>35</v>
      </c>
      <c r="E70" s="38" t="s">
        <v>13</v>
      </c>
      <c r="F70" s="38" t="s">
        <v>34</v>
      </c>
      <c r="G70" s="27"/>
      <c r="H70" s="27"/>
      <c r="I70" s="27"/>
      <c r="J70" s="27"/>
      <c r="K70" s="1"/>
      <c r="L70" s="1"/>
      <c r="M70" s="11"/>
      <c r="N70" s="38" t="s">
        <v>3</v>
      </c>
      <c r="O70" s="38" t="s">
        <v>43</v>
      </c>
      <c r="P70" s="38" t="s">
        <v>42</v>
      </c>
      <c r="Q70" s="38" t="s">
        <v>41</v>
      </c>
      <c r="R70" s="38" t="s">
        <v>36</v>
      </c>
      <c r="S70" s="38" t="s">
        <v>5</v>
      </c>
      <c r="T70" s="38" t="s">
        <v>3</v>
      </c>
      <c r="U70" s="38" t="s">
        <v>43</v>
      </c>
      <c r="V70" s="38" t="s">
        <v>42</v>
      </c>
      <c r="W70" s="38" t="s">
        <v>41</v>
      </c>
      <c r="X70" s="38" t="s">
        <v>36</v>
      </c>
      <c r="Y70" s="38" t="s">
        <v>5</v>
      </c>
      <c r="Z70" s="38" t="s">
        <v>3</v>
      </c>
      <c r="AA70" s="38" t="s">
        <v>43</v>
      </c>
      <c r="AB70" s="38" t="s">
        <v>42</v>
      </c>
      <c r="AC70" s="38" t="s">
        <v>41</v>
      </c>
      <c r="AD70" s="38" t="s">
        <v>36</v>
      </c>
      <c r="AE70" s="38" t="s">
        <v>5</v>
      </c>
      <c r="AF70" s="38" t="s">
        <v>3</v>
      </c>
      <c r="AG70" s="38" t="s">
        <v>43</v>
      </c>
      <c r="AH70" s="38" t="s">
        <v>42</v>
      </c>
      <c r="AI70" s="38" t="s">
        <v>41</v>
      </c>
      <c r="AJ70" s="38" t="s">
        <v>36</v>
      </c>
      <c r="AK70" s="38" t="s">
        <v>5</v>
      </c>
      <c r="AL70" s="38" t="s">
        <v>3</v>
      </c>
      <c r="AM70" s="38" t="s">
        <v>43</v>
      </c>
      <c r="AN70" s="38" t="s">
        <v>42</v>
      </c>
      <c r="AO70" s="38" t="s">
        <v>41</v>
      </c>
      <c r="AP70" s="38" t="s">
        <v>36</v>
      </c>
      <c r="AQ70" s="38" t="s">
        <v>5</v>
      </c>
    </row>
    <row r="71" spans="1:43" outlineLevel="1" x14ac:dyDescent="0.3">
      <c r="E71" s="15"/>
      <c r="G71" s="28"/>
      <c r="H71" s="28"/>
      <c r="I71" s="28"/>
      <c r="J71" s="28"/>
      <c r="K71" s="28">
        <f>SUM(G71:J71)</f>
        <v>0</v>
      </c>
      <c r="M71" s="16"/>
      <c r="N71" s="2" t="s">
        <v>15</v>
      </c>
      <c r="O71" s="15">
        <v>77</v>
      </c>
      <c r="Q71" s="41">
        <f>O71*P71</f>
        <v>0</v>
      </c>
      <c r="R71" s="41"/>
      <c r="T71" s="3" t="s">
        <v>15</v>
      </c>
      <c r="U71" s="41">
        <v>77</v>
      </c>
      <c r="W71" s="41">
        <f>U71*V71</f>
        <v>0</v>
      </c>
      <c r="X71" s="41"/>
      <c r="Z71" s="3" t="s">
        <v>15</v>
      </c>
      <c r="AA71" s="41">
        <v>77</v>
      </c>
      <c r="AC71" s="41">
        <f>AA71*AB71</f>
        <v>0</v>
      </c>
      <c r="AD71" s="41"/>
      <c r="AF71" s="3" t="s">
        <v>15</v>
      </c>
      <c r="AG71" s="41">
        <v>77</v>
      </c>
      <c r="AI71" s="41">
        <f>AG71*AH71</f>
        <v>0</v>
      </c>
      <c r="AJ71" s="41"/>
      <c r="AL71" s="3" t="s">
        <v>15</v>
      </c>
      <c r="AM71" s="41">
        <v>77</v>
      </c>
      <c r="AO71" s="15">
        <f>AM71*AN71</f>
        <v>0</v>
      </c>
      <c r="AP71" s="15"/>
    </row>
    <row r="72" spans="1:43" outlineLevel="1" x14ac:dyDescent="0.3">
      <c r="E72" s="15"/>
      <c r="G72" s="28"/>
      <c r="I72" s="28"/>
      <c r="J72" s="28"/>
      <c r="K72" s="28">
        <f t="shared" ref="K72:K73" si="24">SUM(G72:J72)</f>
        <v>0</v>
      </c>
      <c r="M72" s="16"/>
      <c r="N72" s="2" t="s">
        <v>16</v>
      </c>
      <c r="O72" s="15">
        <v>60</v>
      </c>
      <c r="Q72" s="41">
        <f>O72*P72</f>
        <v>0</v>
      </c>
      <c r="R72" s="41"/>
      <c r="T72" s="3" t="s">
        <v>16</v>
      </c>
      <c r="U72" s="41">
        <v>60</v>
      </c>
      <c r="W72" s="41">
        <f t="shared" ref="W72:W84" si="25">U72*V72</f>
        <v>0</v>
      </c>
      <c r="X72" s="41"/>
      <c r="Z72" s="3" t="s">
        <v>16</v>
      </c>
      <c r="AA72" s="41">
        <v>60</v>
      </c>
      <c r="AC72" s="41">
        <f t="shared" ref="AC72:AC84" si="26">AA72*AB72</f>
        <v>0</v>
      </c>
      <c r="AD72" s="41"/>
      <c r="AF72" s="3" t="s">
        <v>16</v>
      </c>
      <c r="AG72" s="41">
        <v>60</v>
      </c>
      <c r="AI72" s="41">
        <f t="shared" ref="AI72:AI84" si="27">AG72*AH72</f>
        <v>0</v>
      </c>
      <c r="AJ72" s="41"/>
      <c r="AL72" s="3" t="s">
        <v>16</v>
      </c>
      <c r="AM72" s="41">
        <v>60</v>
      </c>
      <c r="AO72" s="15">
        <f t="shared" ref="AO72:AO84" si="28">AM72*AN72</f>
        <v>0</v>
      </c>
      <c r="AP72" s="15"/>
    </row>
    <row r="73" spans="1:43" outlineLevel="1" x14ac:dyDescent="0.3">
      <c r="E73" s="15"/>
      <c r="G73" s="28"/>
      <c r="I73" s="28"/>
      <c r="J73" s="28"/>
      <c r="K73" s="28">
        <f t="shared" si="24"/>
        <v>0</v>
      </c>
      <c r="M73" s="16"/>
      <c r="N73" s="2" t="s">
        <v>17</v>
      </c>
      <c r="O73" s="15">
        <v>48</v>
      </c>
      <c r="Q73" s="41">
        <f t="shared" ref="Q73:Q84" si="29">O73*P73</f>
        <v>0</v>
      </c>
      <c r="R73" s="41"/>
      <c r="T73" s="3" t="s">
        <v>17</v>
      </c>
      <c r="U73" s="41">
        <v>48</v>
      </c>
      <c r="W73" s="41">
        <f t="shared" si="25"/>
        <v>0</v>
      </c>
      <c r="X73" s="41"/>
      <c r="Z73" s="3" t="s">
        <v>17</v>
      </c>
      <c r="AA73" s="41">
        <v>48</v>
      </c>
      <c r="AC73" s="41">
        <f t="shared" si="26"/>
        <v>0</v>
      </c>
      <c r="AD73" s="41"/>
      <c r="AF73" s="3" t="s">
        <v>17</v>
      </c>
      <c r="AG73" s="41">
        <v>48</v>
      </c>
      <c r="AI73" s="41">
        <f t="shared" si="27"/>
        <v>0</v>
      </c>
      <c r="AJ73" s="41"/>
      <c r="AL73" s="3" t="s">
        <v>17</v>
      </c>
      <c r="AM73" s="41">
        <v>48</v>
      </c>
      <c r="AO73" s="15">
        <f t="shared" si="28"/>
        <v>0</v>
      </c>
      <c r="AP73" s="15"/>
    </row>
    <row r="74" spans="1:43" outlineLevel="1" x14ac:dyDescent="0.3">
      <c r="E74" s="15"/>
      <c r="F74" s="17"/>
      <c r="G74" s="28"/>
      <c r="I74" s="28"/>
      <c r="J74" s="28"/>
      <c r="K74" s="28">
        <f>SUM(G74:J74)</f>
        <v>0</v>
      </c>
      <c r="M74" s="16"/>
      <c r="N74" s="2" t="s">
        <v>18</v>
      </c>
      <c r="O74" s="15">
        <v>77</v>
      </c>
      <c r="Q74" s="41">
        <f t="shared" si="29"/>
        <v>0</v>
      </c>
      <c r="R74" s="41"/>
      <c r="T74" s="3" t="s">
        <v>18</v>
      </c>
      <c r="U74" s="41">
        <v>77</v>
      </c>
      <c r="W74" s="41">
        <f t="shared" si="25"/>
        <v>0</v>
      </c>
      <c r="X74" s="41"/>
      <c r="Z74" s="3" t="s">
        <v>18</v>
      </c>
      <c r="AA74" s="41">
        <v>77</v>
      </c>
      <c r="AC74" s="41">
        <f t="shared" si="26"/>
        <v>0</v>
      </c>
      <c r="AD74" s="41"/>
      <c r="AF74" s="3" t="s">
        <v>18</v>
      </c>
      <c r="AG74" s="41">
        <v>77</v>
      </c>
      <c r="AI74" s="41">
        <f t="shared" si="27"/>
        <v>0</v>
      </c>
      <c r="AJ74" s="41"/>
      <c r="AL74" s="3" t="s">
        <v>18</v>
      </c>
      <c r="AM74" s="41">
        <v>77</v>
      </c>
      <c r="AO74" s="15">
        <f t="shared" si="28"/>
        <v>0</v>
      </c>
      <c r="AP74" s="15"/>
    </row>
    <row r="75" spans="1:43" outlineLevel="1" x14ac:dyDescent="0.3">
      <c r="G75" s="28"/>
      <c r="I75" s="28"/>
      <c r="J75" s="28"/>
      <c r="K75" s="28">
        <f t="shared" ref="K75:K94" si="30">SUM(G75:J75)</f>
        <v>0</v>
      </c>
      <c r="L75" s="15"/>
      <c r="M75" s="18"/>
      <c r="N75" s="2" t="s">
        <v>19</v>
      </c>
      <c r="O75" s="15">
        <v>60</v>
      </c>
      <c r="Q75" s="41">
        <f t="shared" si="29"/>
        <v>0</v>
      </c>
      <c r="R75" s="41"/>
      <c r="T75" s="3" t="s">
        <v>19</v>
      </c>
      <c r="U75" s="41">
        <v>60</v>
      </c>
      <c r="W75" s="41">
        <f t="shared" si="25"/>
        <v>0</v>
      </c>
      <c r="X75" s="41"/>
      <c r="Z75" s="3" t="s">
        <v>19</v>
      </c>
      <c r="AA75" s="41">
        <v>60</v>
      </c>
      <c r="AC75" s="41">
        <f t="shared" si="26"/>
        <v>0</v>
      </c>
      <c r="AD75" s="41"/>
      <c r="AF75" s="3" t="s">
        <v>19</v>
      </c>
      <c r="AG75" s="41">
        <v>60</v>
      </c>
      <c r="AI75" s="41">
        <f t="shared" si="27"/>
        <v>0</v>
      </c>
      <c r="AJ75" s="41"/>
      <c r="AL75" s="3" t="s">
        <v>19</v>
      </c>
      <c r="AM75" s="41">
        <v>60</v>
      </c>
      <c r="AO75" s="15">
        <f t="shared" si="28"/>
        <v>0</v>
      </c>
      <c r="AP75" s="15"/>
    </row>
    <row r="76" spans="1:43" outlineLevel="1" x14ac:dyDescent="0.3">
      <c r="E76" s="15"/>
      <c r="F76" s="17"/>
      <c r="G76" s="28"/>
      <c r="I76" s="28"/>
      <c r="J76" s="28"/>
      <c r="K76" s="28">
        <f t="shared" si="30"/>
        <v>0</v>
      </c>
      <c r="M76" s="16"/>
      <c r="N76" s="2" t="s">
        <v>20</v>
      </c>
      <c r="O76" s="15">
        <v>48</v>
      </c>
      <c r="Q76" s="41">
        <f t="shared" si="29"/>
        <v>0</v>
      </c>
      <c r="R76" s="41"/>
      <c r="T76" s="3" t="s">
        <v>20</v>
      </c>
      <c r="U76" s="41">
        <v>48</v>
      </c>
      <c r="W76" s="41">
        <f t="shared" si="25"/>
        <v>0</v>
      </c>
      <c r="X76" s="41"/>
      <c r="Z76" s="3" t="s">
        <v>20</v>
      </c>
      <c r="AA76" s="41">
        <v>48</v>
      </c>
      <c r="AC76" s="41">
        <f t="shared" si="26"/>
        <v>0</v>
      </c>
      <c r="AD76" s="41"/>
      <c r="AF76" s="3" t="s">
        <v>20</v>
      </c>
      <c r="AG76" s="41">
        <v>48</v>
      </c>
      <c r="AI76" s="41">
        <f t="shared" si="27"/>
        <v>0</v>
      </c>
      <c r="AJ76" s="41"/>
      <c r="AL76" s="3" t="s">
        <v>20</v>
      </c>
      <c r="AM76" s="41">
        <v>48</v>
      </c>
      <c r="AO76" s="15">
        <f t="shared" si="28"/>
        <v>0</v>
      </c>
      <c r="AP76" s="15"/>
    </row>
    <row r="77" spans="1:43" outlineLevel="1" x14ac:dyDescent="0.3">
      <c r="F77" s="17"/>
      <c r="G77" s="28"/>
      <c r="I77" s="28"/>
      <c r="J77" s="28"/>
      <c r="K77" s="28">
        <f t="shared" si="30"/>
        <v>0</v>
      </c>
      <c r="M77" s="16"/>
      <c r="N77" s="2" t="s">
        <v>21</v>
      </c>
      <c r="O77" s="15">
        <v>60</v>
      </c>
      <c r="Q77" s="41">
        <f t="shared" si="29"/>
        <v>0</v>
      </c>
      <c r="R77" s="41"/>
      <c r="T77" s="3" t="s">
        <v>21</v>
      </c>
      <c r="U77" s="41">
        <v>60</v>
      </c>
      <c r="W77" s="41">
        <f t="shared" si="25"/>
        <v>0</v>
      </c>
      <c r="X77" s="41"/>
      <c r="Z77" s="3" t="s">
        <v>21</v>
      </c>
      <c r="AA77" s="41">
        <v>60</v>
      </c>
      <c r="AC77" s="41">
        <f t="shared" si="26"/>
        <v>0</v>
      </c>
      <c r="AD77" s="41"/>
      <c r="AF77" s="3" t="s">
        <v>21</v>
      </c>
      <c r="AG77" s="41">
        <v>60</v>
      </c>
      <c r="AI77" s="41">
        <f t="shared" si="27"/>
        <v>0</v>
      </c>
      <c r="AJ77" s="41"/>
      <c r="AL77" s="3" t="s">
        <v>21</v>
      </c>
      <c r="AM77" s="41">
        <v>60</v>
      </c>
      <c r="AO77" s="15">
        <f t="shared" si="28"/>
        <v>0</v>
      </c>
      <c r="AP77" s="15"/>
    </row>
    <row r="78" spans="1:43" outlineLevel="1" x14ac:dyDescent="0.3">
      <c r="F78" s="17"/>
      <c r="G78" s="28"/>
      <c r="I78" s="28"/>
      <c r="J78" s="28"/>
      <c r="K78" s="28">
        <f t="shared" si="30"/>
        <v>0</v>
      </c>
      <c r="M78" s="16"/>
      <c r="N78" s="2" t="s">
        <v>22</v>
      </c>
      <c r="O78" s="15">
        <v>48</v>
      </c>
      <c r="Q78" s="41">
        <f t="shared" si="29"/>
        <v>0</v>
      </c>
      <c r="R78" s="41"/>
      <c r="T78" s="3" t="s">
        <v>22</v>
      </c>
      <c r="U78" s="41">
        <v>48</v>
      </c>
      <c r="W78" s="41">
        <f t="shared" si="25"/>
        <v>0</v>
      </c>
      <c r="X78" s="41"/>
      <c r="Z78" s="3" t="s">
        <v>22</v>
      </c>
      <c r="AA78" s="41">
        <v>48</v>
      </c>
      <c r="AC78" s="41">
        <f t="shared" si="26"/>
        <v>0</v>
      </c>
      <c r="AD78" s="41"/>
      <c r="AF78" s="3" t="s">
        <v>22</v>
      </c>
      <c r="AG78" s="41">
        <v>48</v>
      </c>
      <c r="AI78" s="41">
        <f t="shared" si="27"/>
        <v>0</v>
      </c>
      <c r="AJ78" s="41"/>
      <c r="AL78" s="3" t="s">
        <v>22</v>
      </c>
      <c r="AM78" s="41">
        <v>48</v>
      </c>
      <c r="AO78" s="15">
        <f t="shared" si="28"/>
        <v>0</v>
      </c>
      <c r="AP78" s="15"/>
    </row>
    <row r="79" spans="1:43" outlineLevel="1" x14ac:dyDescent="0.3">
      <c r="G79" s="28"/>
      <c r="I79" s="28"/>
      <c r="J79" s="28"/>
      <c r="K79" s="28">
        <f t="shared" si="30"/>
        <v>0</v>
      </c>
      <c r="M79" s="16"/>
      <c r="N79" s="2" t="s">
        <v>23</v>
      </c>
      <c r="O79" s="15">
        <v>40</v>
      </c>
      <c r="Q79" s="41">
        <f t="shared" si="29"/>
        <v>0</v>
      </c>
      <c r="R79" s="41"/>
      <c r="T79" s="3" t="s">
        <v>23</v>
      </c>
      <c r="U79" s="41">
        <v>40</v>
      </c>
      <c r="W79" s="41">
        <f t="shared" si="25"/>
        <v>0</v>
      </c>
      <c r="X79" s="41"/>
      <c r="Z79" s="3" t="s">
        <v>23</v>
      </c>
      <c r="AA79" s="41">
        <v>40</v>
      </c>
      <c r="AC79" s="41">
        <f t="shared" si="26"/>
        <v>0</v>
      </c>
      <c r="AD79" s="41"/>
      <c r="AF79" s="3" t="s">
        <v>23</v>
      </c>
      <c r="AG79" s="41">
        <v>40</v>
      </c>
      <c r="AI79" s="41">
        <f t="shared" si="27"/>
        <v>0</v>
      </c>
      <c r="AJ79" s="41"/>
      <c r="AL79" s="3" t="s">
        <v>23</v>
      </c>
      <c r="AM79" s="41">
        <v>40</v>
      </c>
      <c r="AO79" s="15">
        <f t="shared" si="28"/>
        <v>0</v>
      </c>
      <c r="AP79" s="15"/>
    </row>
    <row r="80" spans="1:43" outlineLevel="1" x14ac:dyDescent="0.3">
      <c r="G80" s="28"/>
      <c r="I80" s="28"/>
      <c r="J80" s="28"/>
      <c r="K80" s="28">
        <f t="shared" si="30"/>
        <v>0</v>
      </c>
      <c r="M80" s="16"/>
      <c r="N80" s="2" t="s">
        <v>24</v>
      </c>
      <c r="O80" s="15">
        <v>48</v>
      </c>
      <c r="Q80" s="41">
        <f t="shared" si="29"/>
        <v>0</v>
      </c>
      <c r="R80" s="41"/>
      <c r="T80" s="3" t="s">
        <v>24</v>
      </c>
      <c r="U80" s="41">
        <v>48</v>
      </c>
      <c r="W80" s="41">
        <f t="shared" si="25"/>
        <v>0</v>
      </c>
      <c r="X80" s="41"/>
      <c r="Z80" s="3" t="s">
        <v>24</v>
      </c>
      <c r="AA80" s="41">
        <v>48</v>
      </c>
      <c r="AC80" s="41">
        <f t="shared" si="26"/>
        <v>0</v>
      </c>
      <c r="AD80" s="41"/>
      <c r="AF80" s="3" t="s">
        <v>24</v>
      </c>
      <c r="AG80" s="41">
        <v>48</v>
      </c>
      <c r="AI80" s="41">
        <f t="shared" si="27"/>
        <v>0</v>
      </c>
      <c r="AJ80" s="41"/>
      <c r="AL80" s="3" t="s">
        <v>24</v>
      </c>
      <c r="AM80" s="41">
        <v>48</v>
      </c>
      <c r="AO80" s="15">
        <f t="shared" si="28"/>
        <v>0</v>
      </c>
      <c r="AP80" s="15"/>
    </row>
    <row r="81" spans="1:43" outlineLevel="1" x14ac:dyDescent="0.3">
      <c r="G81" s="28"/>
      <c r="I81" s="28"/>
      <c r="J81" s="28"/>
      <c r="K81" s="28">
        <f t="shared" si="30"/>
        <v>0</v>
      </c>
      <c r="M81" s="16"/>
      <c r="N81" s="2" t="s">
        <v>25</v>
      </c>
      <c r="O81" s="15">
        <v>68</v>
      </c>
      <c r="Q81" s="41">
        <f t="shared" si="29"/>
        <v>0</v>
      </c>
      <c r="R81" s="41"/>
      <c r="T81" s="3" t="s">
        <v>25</v>
      </c>
      <c r="U81" s="41">
        <v>68</v>
      </c>
      <c r="W81" s="41">
        <f t="shared" si="25"/>
        <v>0</v>
      </c>
      <c r="X81" s="41"/>
      <c r="Z81" s="3" t="s">
        <v>25</v>
      </c>
      <c r="AA81" s="41">
        <v>68</v>
      </c>
      <c r="AC81" s="41">
        <f t="shared" si="26"/>
        <v>0</v>
      </c>
      <c r="AD81" s="41"/>
      <c r="AF81" s="3" t="s">
        <v>25</v>
      </c>
      <c r="AG81" s="41">
        <v>68</v>
      </c>
      <c r="AI81" s="41">
        <f t="shared" si="27"/>
        <v>0</v>
      </c>
      <c r="AJ81" s="41"/>
      <c r="AL81" s="3" t="s">
        <v>25</v>
      </c>
      <c r="AM81" s="41">
        <v>68</v>
      </c>
      <c r="AO81" s="15">
        <f t="shared" si="28"/>
        <v>0</v>
      </c>
      <c r="AP81" s="15"/>
    </row>
    <row r="82" spans="1:43" outlineLevel="1" x14ac:dyDescent="0.3">
      <c r="G82" s="28"/>
      <c r="I82" s="28"/>
      <c r="J82" s="28"/>
      <c r="K82" s="28">
        <f t="shared" si="30"/>
        <v>0</v>
      </c>
      <c r="M82" s="16"/>
      <c r="N82" s="2" t="s">
        <v>26</v>
      </c>
      <c r="O82" s="15">
        <v>95</v>
      </c>
      <c r="Q82" s="41">
        <f t="shared" si="29"/>
        <v>0</v>
      </c>
      <c r="R82" s="41"/>
      <c r="T82" s="3" t="s">
        <v>26</v>
      </c>
      <c r="U82" s="41">
        <v>95</v>
      </c>
      <c r="W82" s="41">
        <f t="shared" si="25"/>
        <v>0</v>
      </c>
      <c r="X82" s="41"/>
      <c r="Z82" s="3" t="s">
        <v>26</v>
      </c>
      <c r="AA82" s="41">
        <v>95</v>
      </c>
      <c r="AC82" s="41">
        <f t="shared" si="26"/>
        <v>0</v>
      </c>
      <c r="AD82" s="41"/>
      <c r="AF82" s="3" t="s">
        <v>26</v>
      </c>
      <c r="AG82" s="41">
        <v>95</v>
      </c>
      <c r="AI82" s="41">
        <f t="shared" si="27"/>
        <v>0</v>
      </c>
      <c r="AJ82" s="41"/>
      <c r="AL82" s="3" t="s">
        <v>26</v>
      </c>
      <c r="AM82" s="41">
        <v>95</v>
      </c>
      <c r="AO82" s="15">
        <f t="shared" si="28"/>
        <v>0</v>
      </c>
      <c r="AP82" s="15"/>
    </row>
    <row r="83" spans="1:43" outlineLevel="1" x14ac:dyDescent="0.3">
      <c r="G83" s="28"/>
      <c r="I83" s="28"/>
      <c r="J83" s="28"/>
      <c r="K83" s="28">
        <f t="shared" si="30"/>
        <v>0</v>
      </c>
      <c r="M83" s="16"/>
      <c r="N83" s="2" t="s">
        <v>27</v>
      </c>
      <c r="O83" s="15">
        <v>40</v>
      </c>
      <c r="Q83" s="41">
        <f t="shared" si="29"/>
        <v>0</v>
      </c>
      <c r="R83" s="41"/>
      <c r="T83" s="3" t="s">
        <v>27</v>
      </c>
      <c r="U83" s="41">
        <v>40</v>
      </c>
      <c r="W83" s="41">
        <f t="shared" si="25"/>
        <v>0</v>
      </c>
      <c r="X83" s="41"/>
      <c r="Z83" s="3" t="s">
        <v>27</v>
      </c>
      <c r="AA83" s="41">
        <v>40</v>
      </c>
      <c r="AC83" s="41">
        <f t="shared" si="26"/>
        <v>0</v>
      </c>
      <c r="AD83" s="41"/>
      <c r="AF83" s="3" t="s">
        <v>27</v>
      </c>
      <c r="AG83" s="41">
        <v>40</v>
      </c>
      <c r="AI83" s="41">
        <f t="shared" si="27"/>
        <v>0</v>
      </c>
      <c r="AJ83" s="41"/>
      <c r="AL83" s="3" t="s">
        <v>27</v>
      </c>
      <c r="AM83" s="41">
        <v>40</v>
      </c>
      <c r="AO83" s="15">
        <f t="shared" si="28"/>
        <v>0</v>
      </c>
      <c r="AP83" s="15"/>
    </row>
    <row r="84" spans="1:43" outlineLevel="1" x14ac:dyDescent="0.3">
      <c r="G84" s="28"/>
      <c r="I84" s="28"/>
      <c r="J84" s="28"/>
      <c r="K84" s="28">
        <f t="shared" si="30"/>
        <v>0</v>
      </c>
      <c r="M84" s="16"/>
      <c r="N84" s="2" t="s">
        <v>155</v>
      </c>
      <c r="O84" s="15">
        <v>40</v>
      </c>
      <c r="Q84" s="41">
        <f t="shared" si="29"/>
        <v>0</v>
      </c>
      <c r="R84" s="41"/>
      <c r="T84" s="3" t="s">
        <v>155</v>
      </c>
      <c r="U84" s="41">
        <v>40</v>
      </c>
      <c r="W84" s="41">
        <f t="shared" si="25"/>
        <v>0</v>
      </c>
      <c r="X84" s="41"/>
      <c r="Z84" s="3" t="s">
        <v>155</v>
      </c>
      <c r="AA84" s="41">
        <v>40</v>
      </c>
      <c r="AC84" s="41">
        <f t="shared" si="26"/>
        <v>0</v>
      </c>
      <c r="AD84" s="41"/>
      <c r="AF84" s="3" t="s">
        <v>155</v>
      </c>
      <c r="AG84" s="41">
        <v>40</v>
      </c>
      <c r="AI84" s="41">
        <f t="shared" si="27"/>
        <v>0</v>
      </c>
      <c r="AJ84" s="41"/>
      <c r="AL84" s="3" t="s">
        <v>155</v>
      </c>
      <c r="AM84" s="41">
        <v>40</v>
      </c>
      <c r="AO84" s="15">
        <f t="shared" si="28"/>
        <v>0</v>
      </c>
      <c r="AP84" s="15"/>
    </row>
    <row r="85" spans="1:43" outlineLevel="1" x14ac:dyDescent="0.3">
      <c r="G85" s="28"/>
      <c r="I85" s="28"/>
      <c r="J85" s="28"/>
      <c r="K85" s="28">
        <f t="shared" si="30"/>
        <v>0</v>
      </c>
      <c r="M85" s="16"/>
      <c r="N85" s="2" t="s">
        <v>28</v>
      </c>
      <c r="O85" s="15">
        <v>40</v>
      </c>
      <c r="Q85" s="41">
        <f>O85*P85</f>
        <v>0</v>
      </c>
      <c r="R85" s="41"/>
      <c r="T85" s="3" t="s">
        <v>28</v>
      </c>
      <c r="U85" s="41">
        <v>40</v>
      </c>
      <c r="W85" s="41">
        <f>U85*V85</f>
        <v>0</v>
      </c>
      <c r="X85" s="41"/>
      <c r="Z85" s="3" t="s">
        <v>28</v>
      </c>
      <c r="AA85" s="41">
        <v>40</v>
      </c>
      <c r="AC85" s="41">
        <f>AA85*AB85</f>
        <v>0</v>
      </c>
      <c r="AD85" s="41"/>
      <c r="AF85" s="3" t="s">
        <v>28</v>
      </c>
      <c r="AG85" s="41">
        <v>40</v>
      </c>
      <c r="AI85" s="41">
        <f>AG85*AH85</f>
        <v>0</v>
      </c>
      <c r="AJ85" s="41"/>
      <c r="AL85" s="3" t="s">
        <v>28</v>
      </c>
      <c r="AM85" s="41">
        <v>40</v>
      </c>
      <c r="AO85" s="15">
        <f>AM85*AN85</f>
        <v>0</v>
      </c>
      <c r="AP85" s="15"/>
    </row>
    <row r="86" spans="1:43" outlineLevel="1" x14ac:dyDescent="0.3">
      <c r="G86" s="28"/>
      <c r="H86" s="28"/>
      <c r="I86" s="28"/>
      <c r="J86" s="28"/>
      <c r="K86" s="28">
        <f t="shared" si="30"/>
        <v>0</v>
      </c>
      <c r="M86" s="16"/>
      <c r="N86" s="2" t="s">
        <v>127</v>
      </c>
      <c r="O86" s="15">
        <v>100.91743119266054</v>
      </c>
      <c r="Q86" s="41">
        <f t="shared" ref="Q86:Q91" si="31">O86*P86</f>
        <v>0</v>
      </c>
      <c r="R86" s="41"/>
      <c r="T86" s="3" t="s">
        <v>127</v>
      </c>
      <c r="U86" s="41">
        <v>100.91743119266054</v>
      </c>
      <c r="W86" s="41">
        <f t="shared" ref="W86:W91" si="32">U86*V86</f>
        <v>0</v>
      </c>
      <c r="X86" s="41"/>
      <c r="Z86" s="3" t="s">
        <v>127</v>
      </c>
      <c r="AA86" s="41">
        <v>100.91743119266054</v>
      </c>
      <c r="AC86" s="41">
        <f t="shared" ref="AC86:AC91" si="33">AA86*AB86</f>
        <v>0</v>
      </c>
      <c r="AD86" s="41"/>
      <c r="AF86" s="3" t="s">
        <v>127</v>
      </c>
      <c r="AG86" s="41">
        <v>100.91743119266054</v>
      </c>
      <c r="AI86" s="41">
        <f t="shared" ref="AI86:AI91" si="34">AG86*AH86</f>
        <v>0</v>
      </c>
      <c r="AJ86" s="41"/>
      <c r="AL86" s="3" t="s">
        <v>127</v>
      </c>
      <c r="AM86" s="41">
        <v>100.91743119266054</v>
      </c>
      <c r="AO86" s="15">
        <f t="shared" ref="AO86:AO91" si="35">AM86*AN86</f>
        <v>0</v>
      </c>
      <c r="AP86" s="15"/>
    </row>
    <row r="87" spans="1:43" outlineLevel="1" x14ac:dyDescent="0.3">
      <c r="G87" s="28"/>
      <c r="H87" s="28"/>
      <c r="I87" s="28"/>
      <c r="J87" s="28"/>
      <c r="K87" s="28">
        <f t="shared" si="30"/>
        <v>0</v>
      </c>
      <c r="M87" s="16"/>
      <c r="N87" s="2" t="s">
        <v>128</v>
      </c>
      <c r="O87" s="15">
        <v>103.63</v>
      </c>
      <c r="Q87" s="41">
        <f t="shared" si="31"/>
        <v>0</v>
      </c>
      <c r="R87" s="41"/>
      <c r="T87" s="3" t="s">
        <v>128</v>
      </c>
      <c r="U87" s="41">
        <v>103.63</v>
      </c>
      <c r="W87" s="41">
        <f t="shared" si="32"/>
        <v>0</v>
      </c>
      <c r="X87" s="41"/>
      <c r="Z87" s="3" t="s">
        <v>128</v>
      </c>
      <c r="AA87" s="41">
        <v>103.63</v>
      </c>
      <c r="AC87" s="41">
        <f t="shared" si="33"/>
        <v>0</v>
      </c>
      <c r="AD87" s="41"/>
      <c r="AF87" s="3" t="s">
        <v>128</v>
      </c>
      <c r="AG87" s="41">
        <v>103.63</v>
      </c>
      <c r="AI87" s="41">
        <f t="shared" si="34"/>
        <v>0</v>
      </c>
      <c r="AJ87" s="41"/>
      <c r="AL87" s="3" t="s">
        <v>128</v>
      </c>
      <c r="AM87" s="41">
        <v>103.63</v>
      </c>
      <c r="AO87" s="15">
        <f t="shared" si="35"/>
        <v>0</v>
      </c>
      <c r="AP87" s="15"/>
    </row>
    <row r="88" spans="1:43" outlineLevel="1" x14ac:dyDescent="0.3">
      <c r="G88" s="28"/>
      <c r="H88" s="28"/>
      <c r="I88" s="28"/>
      <c r="J88" s="28"/>
      <c r="K88" s="28">
        <f t="shared" si="30"/>
        <v>0</v>
      </c>
      <c r="M88" s="16"/>
      <c r="N88" s="2" t="s">
        <v>157</v>
      </c>
      <c r="O88" s="15">
        <v>91.93</v>
      </c>
      <c r="Q88" s="41">
        <f t="shared" si="31"/>
        <v>0</v>
      </c>
      <c r="R88" s="41"/>
      <c r="T88" s="3" t="s">
        <v>157</v>
      </c>
      <c r="U88" s="41">
        <v>91.93</v>
      </c>
      <c r="W88" s="41">
        <f t="shared" si="32"/>
        <v>0</v>
      </c>
      <c r="X88" s="41"/>
      <c r="Z88" s="3" t="s">
        <v>157</v>
      </c>
      <c r="AA88" s="41">
        <v>91.93</v>
      </c>
      <c r="AC88" s="41">
        <f t="shared" si="33"/>
        <v>0</v>
      </c>
      <c r="AD88" s="41"/>
      <c r="AF88" s="3" t="s">
        <v>157</v>
      </c>
      <c r="AG88" s="41">
        <v>91.93</v>
      </c>
      <c r="AI88" s="41">
        <f t="shared" si="34"/>
        <v>0</v>
      </c>
      <c r="AJ88" s="41"/>
      <c r="AL88" s="3" t="s">
        <v>157</v>
      </c>
      <c r="AM88" s="41">
        <v>91.93</v>
      </c>
      <c r="AO88" s="15">
        <f t="shared" si="35"/>
        <v>0</v>
      </c>
      <c r="AP88" s="15"/>
    </row>
    <row r="89" spans="1:43" outlineLevel="1" x14ac:dyDescent="0.3">
      <c r="G89" s="28"/>
      <c r="H89" s="28"/>
      <c r="I89" s="28"/>
      <c r="J89" s="28"/>
      <c r="K89" s="28">
        <f t="shared" si="30"/>
        <v>0</v>
      </c>
      <c r="M89" s="16"/>
      <c r="N89" s="2" t="s">
        <v>129</v>
      </c>
      <c r="O89" s="15">
        <v>86.78</v>
      </c>
      <c r="Q89" s="41">
        <f t="shared" si="31"/>
        <v>0</v>
      </c>
      <c r="R89" s="41"/>
      <c r="T89" s="3" t="s">
        <v>129</v>
      </c>
      <c r="U89" s="41">
        <v>86.78</v>
      </c>
      <c r="W89" s="41">
        <f t="shared" si="32"/>
        <v>0</v>
      </c>
      <c r="X89" s="41"/>
      <c r="Z89" s="3" t="s">
        <v>129</v>
      </c>
      <c r="AA89" s="41">
        <v>86.78</v>
      </c>
      <c r="AC89" s="41">
        <f t="shared" si="33"/>
        <v>0</v>
      </c>
      <c r="AD89" s="41"/>
      <c r="AF89" s="3" t="s">
        <v>129</v>
      </c>
      <c r="AG89" s="41">
        <v>86.78</v>
      </c>
      <c r="AI89" s="41">
        <f t="shared" si="34"/>
        <v>0</v>
      </c>
      <c r="AJ89" s="41"/>
      <c r="AL89" s="3" t="s">
        <v>129</v>
      </c>
      <c r="AM89" s="41">
        <v>86.78</v>
      </c>
      <c r="AO89" s="15">
        <f t="shared" si="35"/>
        <v>0</v>
      </c>
      <c r="AP89" s="15"/>
    </row>
    <row r="90" spans="1:43" outlineLevel="1" x14ac:dyDescent="0.3">
      <c r="G90" s="28"/>
      <c r="H90" s="28"/>
      <c r="I90" s="28"/>
      <c r="J90" s="28"/>
      <c r="K90" s="28">
        <f t="shared" si="30"/>
        <v>0</v>
      </c>
      <c r="M90" s="16"/>
      <c r="N90" s="2" t="s">
        <v>156</v>
      </c>
      <c r="O90" s="15">
        <v>76.69</v>
      </c>
      <c r="Q90" s="41">
        <f t="shared" si="31"/>
        <v>0</v>
      </c>
      <c r="R90" s="41"/>
      <c r="T90" s="3" t="s">
        <v>156</v>
      </c>
      <c r="U90" s="41">
        <v>76.69</v>
      </c>
      <c r="W90" s="41">
        <f t="shared" si="32"/>
        <v>0</v>
      </c>
      <c r="X90" s="41"/>
      <c r="Z90" s="3" t="s">
        <v>156</v>
      </c>
      <c r="AA90" s="41">
        <v>76.69</v>
      </c>
      <c r="AC90" s="41">
        <f t="shared" si="33"/>
        <v>0</v>
      </c>
      <c r="AD90" s="41"/>
      <c r="AF90" s="3" t="s">
        <v>156</v>
      </c>
      <c r="AG90" s="41">
        <v>76.69</v>
      </c>
      <c r="AI90" s="41">
        <f t="shared" si="34"/>
        <v>0</v>
      </c>
      <c r="AJ90" s="41"/>
      <c r="AL90" s="3" t="s">
        <v>156</v>
      </c>
      <c r="AM90" s="41">
        <v>76.69</v>
      </c>
      <c r="AO90" s="15">
        <f t="shared" si="35"/>
        <v>0</v>
      </c>
      <c r="AP90" s="15"/>
    </row>
    <row r="91" spans="1:43" outlineLevel="1" x14ac:dyDescent="0.3">
      <c r="G91" s="28"/>
      <c r="H91" s="28"/>
      <c r="I91" s="28"/>
      <c r="J91" s="28"/>
      <c r="K91" s="28">
        <f t="shared" si="30"/>
        <v>0</v>
      </c>
      <c r="M91" s="16"/>
      <c r="N91" s="2" t="s">
        <v>131</v>
      </c>
      <c r="O91" s="15">
        <v>76.69</v>
      </c>
      <c r="Q91" s="41">
        <f t="shared" si="31"/>
        <v>0</v>
      </c>
      <c r="R91" s="41"/>
      <c r="T91" s="3" t="s">
        <v>131</v>
      </c>
      <c r="U91" s="41">
        <v>76.69</v>
      </c>
      <c r="W91" s="41">
        <f t="shared" si="32"/>
        <v>0</v>
      </c>
      <c r="X91" s="41"/>
      <c r="Z91" s="3" t="s">
        <v>131</v>
      </c>
      <c r="AA91" s="41">
        <v>76.69</v>
      </c>
      <c r="AC91" s="41">
        <f t="shared" si="33"/>
        <v>0</v>
      </c>
      <c r="AD91" s="41"/>
      <c r="AF91" s="3" t="s">
        <v>131</v>
      </c>
      <c r="AG91" s="41">
        <v>76.69</v>
      </c>
      <c r="AI91" s="41">
        <f t="shared" si="34"/>
        <v>0</v>
      </c>
      <c r="AJ91" s="41"/>
      <c r="AL91" s="3" t="s">
        <v>131</v>
      </c>
      <c r="AM91" s="41">
        <v>76.69</v>
      </c>
      <c r="AO91" s="15">
        <f t="shared" si="35"/>
        <v>0</v>
      </c>
      <c r="AP91" s="15"/>
    </row>
    <row r="92" spans="1:43" outlineLevel="1" x14ac:dyDescent="0.3">
      <c r="G92" s="28"/>
      <c r="H92" s="28"/>
      <c r="I92" s="28"/>
      <c r="J92" s="28"/>
      <c r="K92" s="28">
        <f t="shared" si="30"/>
        <v>0</v>
      </c>
      <c r="M92" s="16"/>
      <c r="O92" s="15"/>
      <c r="Q92" s="41"/>
      <c r="R92" s="41"/>
      <c r="U92" s="41"/>
      <c r="W92" s="41"/>
      <c r="X92" s="41"/>
      <c r="AA92" s="41"/>
      <c r="AC92" s="41"/>
      <c r="AD92" s="41"/>
      <c r="AG92" s="41"/>
      <c r="AI92" s="41"/>
      <c r="AJ92" s="41"/>
      <c r="AM92" s="41"/>
      <c r="AO92" s="15"/>
      <c r="AP92" s="15"/>
    </row>
    <row r="93" spans="1:43" outlineLevel="1" x14ac:dyDescent="0.3">
      <c r="G93" s="28"/>
      <c r="H93" s="28"/>
      <c r="I93" s="28"/>
      <c r="J93" s="28"/>
      <c r="K93" s="28">
        <f t="shared" si="30"/>
        <v>0</v>
      </c>
      <c r="M93" s="16"/>
      <c r="N93" s="1" t="s">
        <v>38</v>
      </c>
      <c r="O93" s="15"/>
      <c r="Q93" s="41"/>
      <c r="R93" s="41"/>
      <c r="T93" s="38" t="s">
        <v>38</v>
      </c>
      <c r="U93" s="41">
        <f>G96</f>
        <v>0</v>
      </c>
      <c r="W93" s="41"/>
      <c r="X93" s="41"/>
      <c r="Z93" s="38" t="s">
        <v>38</v>
      </c>
      <c r="AA93" s="41">
        <f>H96</f>
        <v>0</v>
      </c>
      <c r="AC93" s="41"/>
      <c r="AD93" s="41"/>
      <c r="AF93" s="38" t="s">
        <v>38</v>
      </c>
      <c r="AG93" s="41">
        <f>I96</f>
        <v>0</v>
      </c>
      <c r="AI93" s="41"/>
      <c r="AJ93" s="41"/>
      <c r="AL93" s="38" t="s">
        <v>38</v>
      </c>
      <c r="AM93" s="41">
        <f>J96</f>
        <v>0</v>
      </c>
      <c r="AO93" s="15"/>
      <c r="AP93" s="15"/>
    </row>
    <row r="94" spans="1:43" outlineLevel="1" x14ac:dyDescent="0.3">
      <c r="E94" s="15"/>
      <c r="G94" s="28"/>
      <c r="H94" s="28"/>
      <c r="I94" s="28"/>
      <c r="J94" s="28"/>
      <c r="K94" s="28">
        <f t="shared" si="30"/>
        <v>0</v>
      </c>
      <c r="L94" s="15"/>
      <c r="M94" s="18"/>
      <c r="Q94" s="41"/>
      <c r="R94" s="41"/>
      <c r="W94" s="41"/>
      <c r="X94" s="41"/>
      <c r="AC94" s="41"/>
      <c r="AD94" s="41"/>
      <c r="AF94" s="38"/>
      <c r="AL94" s="38"/>
    </row>
    <row r="95" spans="1:43" outlineLevel="1" x14ac:dyDescent="0.3">
      <c r="D95" s="38" t="s">
        <v>30</v>
      </c>
      <c r="E95" s="38" t="s">
        <v>31</v>
      </c>
      <c r="F95" s="38" t="s">
        <v>32</v>
      </c>
      <c r="G95" s="28" t="s">
        <v>124</v>
      </c>
      <c r="H95" s="28" t="s">
        <v>121</v>
      </c>
      <c r="I95" s="28" t="s">
        <v>122</v>
      </c>
      <c r="J95" s="28" t="s">
        <v>123</v>
      </c>
      <c r="K95" s="38" t="s">
        <v>33</v>
      </c>
      <c r="L95" s="38" t="s">
        <v>14</v>
      </c>
      <c r="M95" s="12"/>
    </row>
    <row r="96" spans="1:43" x14ac:dyDescent="0.3">
      <c r="A96" s="25" t="str">
        <f>A67</f>
        <v>No</v>
      </c>
      <c r="B96" s="25" t="str">
        <f>B67</f>
        <v>None</v>
      </c>
      <c r="C96" s="34">
        <f>SUM(E96,K96)</f>
        <v>0</v>
      </c>
      <c r="D96" s="23">
        <f>SUM(P71:P85)+SUM(V71:V85)+SUM(AB71:AB91)+SUM(AH71:AH91)+SUM(AN71:AN91)</f>
        <v>0</v>
      </c>
      <c r="E96" s="24">
        <f>SUM(Q69+W69+AC69+AI69+AO69)</f>
        <v>0</v>
      </c>
      <c r="F96" s="23">
        <f>SUM(S71+Y71+AE71+AK71+AQ71)</f>
        <v>0</v>
      </c>
      <c r="G96" s="29">
        <f>SUM(G71:G94)</f>
        <v>0</v>
      </c>
      <c r="H96" s="29">
        <f t="shared" ref="H96:J96" si="36">SUM(H71:H94)</f>
        <v>0</v>
      </c>
      <c r="I96" s="29">
        <f t="shared" si="36"/>
        <v>0</v>
      </c>
      <c r="J96" s="29">
        <f t="shared" si="36"/>
        <v>0</v>
      </c>
      <c r="K96" s="24">
        <f>SUM(K71:K94)</f>
        <v>0</v>
      </c>
      <c r="L96" s="19"/>
      <c r="M96" s="8"/>
      <c r="N96" s="10"/>
      <c r="O96" s="10"/>
      <c r="P96" s="20"/>
      <c r="Q96" s="42"/>
      <c r="R96" s="42"/>
      <c r="S96" s="20"/>
      <c r="T96" s="20"/>
      <c r="U96" s="20"/>
      <c r="V96" s="20"/>
      <c r="W96" s="42"/>
      <c r="X96" s="42"/>
      <c r="Y96" s="20"/>
      <c r="Z96" s="20"/>
      <c r="AA96" s="20"/>
      <c r="AB96" s="20"/>
      <c r="AC96" s="42"/>
      <c r="AD96" s="42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10"/>
      <c r="AP96" s="10"/>
      <c r="AQ96" s="10"/>
    </row>
    <row r="97" spans="1:43" s="10" customFormat="1" x14ac:dyDescent="0.3">
      <c r="A97" s="6"/>
      <c r="B97" s="6"/>
      <c r="C97" s="6"/>
      <c r="D97" s="7"/>
      <c r="E97" s="8"/>
      <c r="F97" s="7"/>
      <c r="G97" s="7"/>
      <c r="H97" s="7"/>
      <c r="I97" s="7"/>
      <c r="J97" s="7"/>
      <c r="K97" s="8"/>
      <c r="L97" s="8"/>
      <c r="M97" s="8"/>
      <c r="N97" s="7"/>
      <c r="O97" s="7"/>
      <c r="P97" s="9"/>
      <c r="Q97" s="40"/>
      <c r="R97" s="40"/>
      <c r="S97" s="9"/>
      <c r="T97" s="9"/>
      <c r="U97" s="9"/>
      <c r="V97" s="9"/>
      <c r="W97" s="40"/>
      <c r="X97" s="40"/>
      <c r="Y97" s="9"/>
      <c r="Z97" s="9"/>
      <c r="AA97" s="9"/>
      <c r="AB97" s="9"/>
      <c r="AC97" s="40"/>
      <c r="AD97" s="40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7"/>
      <c r="AP97" s="7"/>
      <c r="AQ97" s="7"/>
    </row>
    <row r="103" spans="1:43" x14ac:dyDescent="0.3">
      <c r="C103" s="15"/>
    </row>
    <row r="115" s="2" customFormat="1" x14ac:dyDescent="0.3"/>
    <row r="116" s="2" customFormat="1" x14ac:dyDescent="0.3"/>
  </sheetData>
  <sheetProtection formatCells="0" formatColumns="0" formatRows="0" insertColumns="0" insertRows="0" insertHyperlinks="0" deleteColumns="0" deleteRows="0" sort="0" autoFilter="0" pivotTables="0"/>
  <mergeCells count="19">
    <mergeCell ref="Z6:AE6"/>
    <mergeCell ref="AF6:AK6"/>
    <mergeCell ref="AL6:AQ6"/>
    <mergeCell ref="A7:D7"/>
    <mergeCell ref="G3:J3"/>
    <mergeCell ref="N6:S6"/>
    <mergeCell ref="T6:Y6"/>
    <mergeCell ref="AL68:AQ68"/>
    <mergeCell ref="A69:D69"/>
    <mergeCell ref="N37:S37"/>
    <mergeCell ref="T37:Y37"/>
    <mergeCell ref="Z37:AE37"/>
    <mergeCell ref="AF37:AK37"/>
    <mergeCell ref="N68:S68"/>
    <mergeCell ref="T68:Y68"/>
    <mergeCell ref="Z68:AE68"/>
    <mergeCell ref="AF68:AK68"/>
    <mergeCell ref="AL37:AQ37"/>
    <mergeCell ref="A38:D38"/>
  </mergeCells>
  <pageMargins left="0.75" right="0.75" top="1" bottom="1" header="0.5" footer="0.5"/>
  <pageSetup paperSize="9" orientation="portrait" horizontalDpi="4294967292" verticalDpi="429496729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Q116"/>
  <sheetViews>
    <sheetView zoomScale="55" zoomScaleNormal="55" workbookViewId="0">
      <pane xSplit="5" ySplit="3" topLeftCell="J4" activePane="bottomRight" state="frozen"/>
      <selection activeCell="AS78" sqref="AS78"/>
      <selection pane="topRight" activeCell="AS78" sqref="AS78"/>
      <selection pane="bottomLeft" activeCell="AS78" sqref="AS78"/>
      <selection pane="bottomRight" activeCell="AS78" sqref="AS78"/>
    </sheetView>
  </sheetViews>
  <sheetFormatPr defaultColWidth="10.81640625" defaultRowHeight="20.25" outlineLevelRow="1" outlineLevelCol="1" x14ac:dyDescent="0.3"/>
  <cols>
    <col min="1" max="1" width="17.81640625" style="2" customWidth="1"/>
    <col min="2" max="3" width="18.1796875" style="2" customWidth="1"/>
    <col min="4" max="4" width="23.453125" style="2" hidden="1" customWidth="1"/>
    <col min="5" max="5" width="20.26953125" style="2" hidden="1" customWidth="1"/>
    <col min="6" max="6" width="23.81640625" style="2" hidden="1" customWidth="1"/>
    <col min="7" max="7" width="35" style="2" customWidth="1" outlineLevel="1"/>
    <col min="8" max="8" width="49.1796875" style="2" customWidth="1" outlineLevel="1"/>
    <col min="9" max="9" width="52.81640625" style="2" customWidth="1" outlineLevel="1"/>
    <col min="10" max="10" width="37.54296875" style="2" customWidth="1" outlineLevel="1"/>
    <col min="11" max="11" width="15.08984375" style="2" customWidth="1"/>
    <col min="12" max="12" width="26.36328125" style="2" hidden="1" customWidth="1"/>
    <col min="13" max="13" width="1.81640625" style="2" customWidth="1"/>
    <col min="14" max="14" width="22" style="2" customWidth="1"/>
    <col min="15" max="15" width="9.7265625" style="2" hidden="1" customWidth="1"/>
    <col min="16" max="16" width="8.1796875" style="3" customWidth="1"/>
    <col min="17" max="17" width="9.7265625" style="3" hidden="1" customWidth="1"/>
    <col min="18" max="18" width="7.6328125" style="3" hidden="1" customWidth="1"/>
    <col min="19" max="19" width="8" style="3" hidden="1" customWidth="1"/>
    <col min="20" max="20" width="23.36328125" style="3" hidden="1" customWidth="1"/>
    <col min="21" max="21" width="9.7265625" style="3" hidden="1" customWidth="1"/>
    <col min="22" max="22" width="8.1796875" style="3" customWidth="1"/>
    <col min="23" max="23" width="9.7265625" style="3" hidden="1" customWidth="1"/>
    <col min="24" max="24" width="7.6328125" style="3" hidden="1" customWidth="1"/>
    <col min="25" max="25" width="8" style="3" hidden="1" customWidth="1"/>
    <col min="26" max="26" width="23.36328125" style="3" hidden="1" customWidth="1"/>
    <col min="27" max="27" width="9.7265625" style="3" hidden="1" customWidth="1"/>
    <col min="28" max="28" width="8.1796875" style="3" customWidth="1"/>
    <col min="29" max="29" width="9.7265625" style="3" hidden="1" customWidth="1"/>
    <col min="30" max="30" width="7.6328125" style="3" hidden="1" customWidth="1"/>
    <col min="31" max="31" width="8" style="3" hidden="1" customWidth="1"/>
    <col min="32" max="32" width="23.36328125" style="3" hidden="1" customWidth="1"/>
    <col min="33" max="33" width="9.7265625" style="3" hidden="1" customWidth="1"/>
    <col min="34" max="34" width="8.1796875" style="3" customWidth="1"/>
    <col min="35" max="35" width="9.7265625" style="3" hidden="1" customWidth="1"/>
    <col min="36" max="36" width="7.6328125" style="3" hidden="1" customWidth="1"/>
    <col min="37" max="37" width="8" style="3" hidden="1" customWidth="1"/>
    <col min="38" max="38" width="23.36328125" style="3" hidden="1" customWidth="1"/>
    <col min="39" max="39" width="9.7265625" style="3" hidden="1" customWidth="1"/>
    <col min="40" max="40" width="8.1796875" style="3" customWidth="1"/>
    <col min="41" max="41" width="9.7265625" style="2" hidden="1" customWidth="1"/>
    <col min="42" max="42" width="7.6328125" style="2" hidden="1" customWidth="1"/>
    <col min="43" max="43" width="8" style="2" hidden="1" customWidth="1"/>
    <col min="44" max="16384" width="10.81640625" style="2"/>
  </cols>
  <sheetData>
    <row r="1" spans="1:43" x14ac:dyDescent="0.3">
      <c r="A1" s="1" t="s">
        <v>158</v>
      </c>
      <c r="B1" s="2" t="s">
        <v>44</v>
      </c>
      <c r="N1" s="2" t="s">
        <v>130</v>
      </c>
      <c r="O1" s="2">
        <v>1.0900000000000001</v>
      </c>
    </row>
    <row r="3" spans="1:43" ht="21" thickBot="1" x14ac:dyDescent="0.35">
      <c r="A3" s="37" t="s">
        <v>0</v>
      </c>
      <c r="B3" s="37" t="s">
        <v>9</v>
      </c>
      <c r="C3" s="37" t="s">
        <v>29</v>
      </c>
      <c r="D3" s="37" t="s">
        <v>30</v>
      </c>
      <c r="E3" s="37" t="s">
        <v>31</v>
      </c>
      <c r="F3" s="37" t="s">
        <v>32</v>
      </c>
      <c r="G3" s="65" t="s">
        <v>119</v>
      </c>
      <c r="H3" s="65"/>
      <c r="I3" s="65"/>
      <c r="J3" s="65"/>
      <c r="K3" s="37" t="s">
        <v>132</v>
      </c>
      <c r="L3" s="37" t="s">
        <v>14</v>
      </c>
      <c r="M3" s="5"/>
    </row>
    <row r="4" spans="1:43" s="10" customFormat="1" x14ac:dyDescent="0.3">
      <c r="A4" s="6"/>
      <c r="B4" s="6"/>
      <c r="C4" s="6"/>
      <c r="D4" s="7"/>
      <c r="E4" s="8"/>
      <c r="F4" s="7"/>
      <c r="G4" s="7"/>
      <c r="H4" s="7"/>
      <c r="I4" s="7"/>
      <c r="J4" s="7"/>
      <c r="K4" s="8"/>
      <c r="L4" s="8"/>
      <c r="M4" s="8"/>
      <c r="N4" s="7"/>
      <c r="O4" s="7"/>
      <c r="P4" s="9"/>
      <c r="Q4" s="40"/>
      <c r="R4" s="40"/>
      <c r="S4" s="9"/>
      <c r="T4" s="9"/>
      <c r="U4" s="9"/>
      <c r="V4" s="9"/>
      <c r="W4" s="40"/>
      <c r="X4" s="40"/>
      <c r="Y4" s="9"/>
      <c r="Z4" s="9"/>
      <c r="AA4" s="9"/>
      <c r="AB4" s="9"/>
      <c r="AC4" s="40"/>
      <c r="AD4" s="40"/>
      <c r="AE4" s="9"/>
      <c r="AF4" s="9"/>
      <c r="AG4" s="9"/>
      <c r="AH4" s="9"/>
      <c r="AI4" s="9"/>
      <c r="AJ4" s="9"/>
      <c r="AK4" s="9"/>
      <c r="AL4" s="9"/>
      <c r="AM4" s="9"/>
      <c r="AN4" s="9"/>
      <c r="AO4" s="7"/>
      <c r="AP4" s="7"/>
      <c r="AQ4" s="7"/>
    </row>
    <row r="5" spans="1:43" s="1" customFormat="1" outlineLevel="1" x14ac:dyDescent="0.3">
      <c r="A5" s="38" t="s">
        <v>77</v>
      </c>
      <c r="B5" s="13" t="s">
        <v>78</v>
      </c>
      <c r="C5" s="38"/>
      <c r="M5" s="11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</row>
    <row r="6" spans="1:43" s="1" customFormat="1" outlineLevel="1" x14ac:dyDescent="0.3">
      <c r="F6" s="38"/>
      <c r="G6" s="38"/>
      <c r="H6" s="38"/>
      <c r="I6" s="38"/>
      <c r="J6" s="38"/>
      <c r="K6" s="38"/>
      <c r="L6" s="38"/>
      <c r="M6" s="12"/>
      <c r="N6" s="67" t="s">
        <v>151</v>
      </c>
      <c r="O6" s="67"/>
      <c r="P6" s="67"/>
      <c r="Q6" s="67"/>
      <c r="R6" s="67"/>
      <c r="S6" s="67"/>
      <c r="T6" s="66" t="s">
        <v>159</v>
      </c>
      <c r="U6" s="66"/>
      <c r="V6" s="66"/>
      <c r="W6" s="66"/>
      <c r="X6" s="66"/>
      <c r="Y6" s="66"/>
      <c r="Z6" s="66" t="s">
        <v>152</v>
      </c>
      <c r="AA6" s="66"/>
      <c r="AB6" s="66"/>
      <c r="AC6" s="66"/>
      <c r="AD6" s="66"/>
      <c r="AE6" s="66"/>
      <c r="AF6" s="66" t="s">
        <v>153</v>
      </c>
      <c r="AG6" s="66"/>
      <c r="AH6" s="66"/>
      <c r="AI6" s="66"/>
      <c r="AJ6" s="66"/>
      <c r="AK6" s="66"/>
      <c r="AL6" s="66" t="s">
        <v>154</v>
      </c>
      <c r="AM6" s="66"/>
      <c r="AN6" s="66"/>
      <c r="AO6" s="66"/>
      <c r="AP6" s="66"/>
      <c r="AQ6" s="66"/>
    </row>
    <row r="7" spans="1:43" s="1" customFormat="1" outlineLevel="1" x14ac:dyDescent="0.3">
      <c r="A7" s="66" t="s">
        <v>10</v>
      </c>
      <c r="B7" s="66"/>
      <c r="C7" s="66"/>
      <c r="D7" s="66"/>
      <c r="E7" s="38" t="s">
        <v>12</v>
      </c>
      <c r="F7" s="38" t="s">
        <v>14</v>
      </c>
      <c r="G7" s="5" t="s">
        <v>118</v>
      </c>
      <c r="H7" s="5" t="s">
        <v>6</v>
      </c>
      <c r="I7" s="5" t="s">
        <v>40</v>
      </c>
      <c r="J7" s="5" t="s">
        <v>39</v>
      </c>
      <c r="M7" s="11"/>
      <c r="N7" s="38" t="s">
        <v>2</v>
      </c>
      <c r="O7" s="13" t="s">
        <v>29</v>
      </c>
      <c r="P7" s="14"/>
      <c r="Q7" s="41">
        <f>SUM(Q9:Q29)</f>
        <v>8213.52</v>
      </c>
      <c r="R7" s="38" t="s">
        <v>37</v>
      </c>
      <c r="S7" s="38" t="s">
        <v>4</v>
      </c>
      <c r="T7" s="38" t="s">
        <v>2</v>
      </c>
      <c r="U7" s="38" t="s">
        <v>29</v>
      </c>
      <c r="V7" s="14"/>
      <c r="W7" s="41">
        <f>SUM(W9:W29)</f>
        <v>27086.22</v>
      </c>
      <c r="X7" s="38" t="s">
        <v>37</v>
      </c>
      <c r="Y7" s="38" t="s">
        <v>4</v>
      </c>
      <c r="Z7" s="38" t="s">
        <v>2</v>
      </c>
      <c r="AA7" s="38" t="s">
        <v>29</v>
      </c>
      <c r="AB7" s="14"/>
      <c r="AC7" s="41">
        <f>SUM(AC9:AC29)</f>
        <v>19821.060000000001</v>
      </c>
      <c r="AD7" s="38" t="s">
        <v>37</v>
      </c>
      <c r="AE7" s="38" t="s">
        <v>4</v>
      </c>
      <c r="AF7" s="38" t="s">
        <v>2</v>
      </c>
      <c r="AG7" s="38" t="s">
        <v>29</v>
      </c>
      <c r="AH7" s="14"/>
      <c r="AI7" s="41">
        <f>SUM(AI9:AI29)</f>
        <v>11574.8</v>
      </c>
      <c r="AJ7" s="38" t="s">
        <v>37</v>
      </c>
      <c r="AK7" s="38" t="s">
        <v>4</v>
      </c>
      <c r="AL7" s="38" t="s">
        <v>2</v>
      </c>
      <c r="AM7" s="38" t="s">
        <v>29</v>
      </c>
      <c r="AN7" s="14"/>
      <c r="AO7" s="15">
        <f>SUM(AO9:AO29)</f>
        <v>14164.080000000002</v>
      </c>
      <c r="AP7" s="38" t="s">
        <v>37</v>
      </c>
      <c r="AQ7" s="38" t="s">
        <v>4</v>
      </c>
    </row>
    <row r="8" spans="1:43" s="1" customFormat="1" outlineLevel="1" x14ac:dyDescent="0.3">
      <c r="A8" s="38" t="s">
        <v>0</v>
      </c>
      <c r="B8" s="38" t="s">
        <v>11</v>
      </c>
      <c r="C8" s="38"/>
      <c r="D8" s="38" t="s">
        <v>35</v>
      </c>
      <c r="E8" s="38" t="s">
        <v>13</v>
      </c>
      <c r="F8" s="38" t="s">
        <v>34</v>
      </c>
      <c r="G8" s="27"/>
      <c r="H8" s="27"/>
      <c r="I8" s="27"/>
      <c r="J8" s="27"/>
      <c r="M8" s="11"/>
      <c r="N8" s="38" t="s">
        <v>3</v>
      </c>
      <c r="O8" s="38" t="s">
        <v>43</v>
      </c>
      <c r="P8" s="38" t="s">
        <v>42</v>
      </c>
      <c r="Q8" s="38" t="s">
        <v>41</v>
      </c>
      <c r="R8" s="38" t="s">
        <v>36</v>
      </c>
      <c r="S8" s="38" t="s">
        <v>5</v>
      </c>
      <c r="T8" s="38" t="s">
        <v>3</v>
      </c>
      <c r="U8" s="38" t="s">
        <v>43</v>
      </c>
      <c r="V8" s="38" t="s">
        <v>42</v>
      </c>
      <c r="W8" s="38" t="s">
        <v>41</v>
      </c>
      <c r="X8" s="38" t="s">
        <v>36</v>
      </c>
      <c r="Y8" s="38" t="s">
        <v>5</v>
      </c>
      <c r="Z8" s="38" t="s">
        <v>3</v>
      </c>
      <c r="AA8" s="38" t="s">
        <v>43</v>
      </c>
      <c r="AB8" s="38" t="s">
        <v>42</v>
      </c>
      <c r="AC8" s="38" t="s">
        <v>41</v>
      </c>
      <c r="AD8" s="38" t="s">
        <v>36</v>
      </c>
      <c r="AE8" s="38" t="s">
        <v>5</v>
      </c>
      <c r="AF8" s="38" t="s">
        <v>3</v>
      </c>
      <c r="AG8" s="38" t="s">
        <v>43</v>
      </c>
      <c r="AH8" s="38" t="s">
        <v>42</v>
      </c>
      <c r="AI8" s="38" t="s">
        <v>41</v>
      </c>
      <c r="AJ8" s="38" t="s">
        <v>36</v>
      </c>
      <c r="AK8" s="38" t="s">
        <v>5</v>
      </c>
      <c r="AL8" s="38" t="s">
        <v>3</v>
      </c>
      <c r="AM8" s="38" t="s">
        <v>43</v>
      </c>
      <c r="AN8" s="38" t="s">
        <v>42</v>
      </c>
      <c r="AO8" s="38" t="s">
        <v>41</v>
      </c>
      <c r="AP8" s="38" t="s">
        <v>36</v>
      </c>
      <c r="AQ8" s="38" t="s">
        <v>5</v>
      </c>
    </row>
    <row r="9" spans="1:43" outlineLevel="1" x14ac:dyDescent="0.3">
      <c r="B9" s="2" t="s">
        <v>106</v>
      </c>
      <c r="E9" s="15"/>
      <c r="H9" s="64"/>
      <c r="I9" s="28">
        <v>15328</v>
      </c>
      <c r="J9" s="28"/>
      <c r="K9" s="15">
        <f>SUM(H9:J9)</f>
        <v>15328</v>
      </c>
      <c r="M9" s="16"/>
      <c r="N9" s="2" t="s">
        <v>15</v>
      </c>
      <c r="O9" s="15">
        <v>77</v>
      </c>
      <c r="Q9" s="41">
        <f>O9*P9</f>
        <v>0</v>
      </c>
      <c r="R9" s="41"/>
      <c r="T9" s="3" t="s">
        <v>15</v>
      </c>
      <c r="U9" s="41">
        <v>77</v>
      </c>
      <c r="W9" s="41">
        <f>U9*V9</f>
        <v>0</v>
      </c>
      <c r="X9" s="41"/>
      <c r="Z9" s="3" t="s">
        <v>15</v>
      </c>
      <c r="AA9" s="41">
        <v>77</v>
      </c>
      <c r="AC9" s="41">
        <f>AA9*AB9</f>
        <v>0</v>
      </c>
      <c r="AD9" s="41"/>
      <c r="AF9" s="3" t="s">
        <v>15</v>
      </c>
      <c r="AG9" s="41">
        <v>77</v>
      </c>
      <c r="AI9" s="41">
        <f>AG9*AH9</f>
        <v>0</v>
      </c>
      <c r="AJ9" s="41"/>
      <c r="AL9" s="3" t="s">
        <v>15</v>
      </c>
      <c r="AM9" s="41">
        <v>77</v>
      </c>
      <c r="AO9" s="15">
        <f>AM9*AN9</f>
        <v>0</v>
      </c>
      <c r="AP9" s="15"/>
    </row>
    <row r="10" spans="1:43" outlineLevel="1" x14ac:dyDescent="0.3">
      <c r="B10" s="2" t="s">
        <v>107</v>
      </c>
      <c r="E10" s="15"/>
      <c r="G10" s="15"/>
      <c r="H10" s="15"/>
      <c r="I10" s="28">
        <v>8520</v>
      </c>
      <c r="J10" s="28"/>
      <c r="K10" s="15">
        <f t="shared" ref="K10:K22" si="0">SUM(G10:J10)</f>
        <v>8520</v>
      </c>
      <c r="M10" s="16"/>
      <c r="N10" s="2" t="s">
        <v>16</v>
      </c>
      <c r="O10" s="15">
        <v>60</v>
      </c>
      <c r="Q10" s="41">
        <f>O10*P10</f>
        <v>0</v>
      </c>
      <c r="R10" s="41"/>
      <c r="T10" s="3" t="s">
        <v>16</v>
      </c>
      <c r="U10" s="41">
        <v>60</v>
      </c>
      <c r="W10" s="41">
        <f t="shared" ref="W10:W22" si="1">U10*V10</f>
        <v>0</v>
      </c>
      <c r="X10" s="41"/>
      <c r="Z10" s="3" t="s">
        <v>16</v>
      </c>
      <c r="AA10" s="41">
        <v>60</v>
      </c>
      <c r="AC10" s="41">
        <f t="shared" ref="AC10:AC22" si="2">AA10*AB10</f>
        <v>0</v>
      </c>
      <c r="AD10" s="41"/>
      <c r="AF10" s="3" t="s">
        <v>16</v>
      </c>
      <c r="AG10" s="41">
        <v>60</v>
      </c>
      <c r="AI10" s="41">
        <f t="shared" ref="AI10:AI22" si="3">AG10*AH10</f>
        <v>0</v>
      </c>
      <c r="AJ10" s="41"/>
      <c r="AL10" s="3" t="s">
        <v>16</v>
      </c>
      <c r="AM10" s="41">
        <v>60</v>
      </c>
      <c r="AO10" s="15">
        <f t="shared" ref="AO10:AO22" si="4">AM10*AN10</f>
        <v>0</v>
      </c>
      <c r="AP10" s="15"/>
    </row>
    <row r="11" spans="1:43" outlineLevel="1" x14ac:dyDescent="0.3">
      <c r="B11" s="2" t="s">
        <v>109</v>
      </c>
      <c r="E11" s="15"/>
      <c r="F11" s="17"/>
      <c r="G11" s="32"/>
      <c r="H11" s="15"/>
      <c r="I11" s="28">
        <v>8400</v>
      </c>
      <c r="J11" s="28"/>
      <c r="K11" s="15">
        <f t="shared" si="0"/>
        <v>8400</v>
      </c>
      <c r="M11" s="16"/>
      <c r="N11" s="2" t="s">
        <v>17</v>
      </c>
      <c r="O11" s="15">
        <v>48</v>
      </c>
      <c r="Q11" s="41">
        <f t="shared" ref="Q11:Q22" si="5">O11*P11</f>
        <v>0</v>
      </c>
      <c r="R11" s="41"/>
      <c r="T11" s="3" t="s">
        <v>17</v>
      </c>
      <c r="U11" s="41">
        <v>48</v>
      </c>
      <c r="W11" s="41">
        <f t="shared" si="1"/>
        <v>0</v>
      </c>
      <c r="X11" s="41"/>
      <c r="Z11" s="3" t="s">
        <v>17</v>
      </c>
      <c r="AA11" s="41">
        <v>48</v>
      </c>
      <c r="AC11" s="41">
        <f t="shared" si="2"/>
        <v>0</v>
      </c>
      <c r="AD11" s="41"/>
      <c r="AF11" s="3" t="s">
        <v>17</v>
      </c>
      <c r="AG11" s="41">
        <v>48</v>
      </c>
      <c r="AI11" s="41">
        <f t="shared" si="3"/>
        <v>0</v>
      </c>
      <c r="AJ11" s="41"/>
      <c r="AL11" s="3" t="s">
        <v>17</v>
      </c>
      <c r="AM11" s="41">
        <v>48</v>
      </c>
      <c r="AO11" s="15">
        <f t="shared" si="4"/>
        <v>0</v>
      </c>
      <c r="AP11" s="15"/>
    </row>
    <row r="12" spans="1:43" outlineLevel="1" x14ac:dyDescent="0.3">
      <c r="B12" s="2" t="s">
        <v>110</v>
      </c>
      <c r="H12" s="15"/>
      <c r="I12" s="32">
        <v>30000</v>
      </c>
      <c r="J12" s="32"/>
      <c r="K12" s="15">
        <f t="shared" si="0"/>
        <v>30000</v>
      </c>
      <c r="M12" s="16"/>
      <c r="N12" s="2" t="s">
        <v>18</v>
      </c>
      <c r="O12" s="15">
        <v>77</v>
      </c>
      <c r="Q12" s="41">
        <f t="shared" si="5"/>
        <v>0</v>
      </c>
      <c r="R12" s="41"/>
      <c r="T12" s="3" t="s">
        <v>18</v>
      </c>
      <c r="U12" s="41">
        <v>77</v>
      </c>
      <c r="W12" s="41">
        <f t="shared" si="1"/>
        <v>0</v>
      </c>
      <c r="X12" s="41"/>
      <c r="Z12" s="3" t="s">
        <v>18</v>
      </c>
      <c r="AA12" s="41">
        <v>77</v>
      </c>
      <c r="AC12" s="41">
        <f t="shared" si="2"/>
        <v>0</v>
      </c>
      <c r="AD12" s="41"/>
      <c r="AF12" s="3" t="s">
        <v>18</v>
      </c>
      <c r="AG12" s="41">
        <v>77</v>
      </c>
      <c r="AI12" s="41">
        <f t="shared" si="3"/>
        <v>0</v>
      </c>
      <c r="AJ12" s="41"/>
      <c r="AL12" s="3" t="s">
        <v>18</v>
      </c>
      <c r="AM12" s="41">
        <v>77</v>
      </c>
      <c r="AO12" s="15">
        <f t="shared" si="4"/>
        <v>0</v>
      </c>
      <c r="AP12" s="15"/>
    </row>
    <row r="13" spans="1:43" outlineLevel="1" x14ac:dyDescent="0.3">
      <c r="B13" s="2" t="s">
        <v>111</v>
      </c>
      <c r="E13" s="15"/>
      <c r="F13" s="17"/>
      <c r="G13" s="32"/>
      <c r="H13" s="15"/>
      <c r="I13" s="32">
        <v>118000</v>
      </c>
      <c r="J13" s="32"/>
      <c r="K13" s="15">
        <f t="shared" si="0"/>
        <v>118000</v>
      </c>
      <c r="L13" s="15"/>
      <c r="M13" s="18"/>
      <c r="N13" s="2" t="s">
        <v>19</v>
      </c>
      <c r="O13" s="15">
        <v>60</v>
      </c>
      <c r="Q13" s="41">
        <f>O13*P13</f>
        <v>0</v>
      </c>
      <c r="R13" s="41"/>
      <c r="T13" s="3" t="s">
        <v>19</v>
      </c>
      <c r="U13" s="41">
        <v>60</v>
      </c>
      <c r="W13" s="41">
        <f t="shared" si="1"/>
        <v>0</v>
      </c>
      <c r="X13" s="41"/>
      <c r="Z13" s="3" t="s">
        <v>19</v>
      </c>
      <c r="AA13" s="41">
        <v>60</v>
      </c>
      <c r="AC13" s="41">
        <f t="shared" si="2"/>
        <v>0</v>
      </c>
      <c r="AD13" s="41"/>
      <c r="AF13" s="3" t="s">
        <v>19</v>
      </c>
      <c r="AG13" s="41">
        <v>60</v>
      </c>
      <c r="AI13" s="41">
        <f t="shared" si="3"/>
        <v>0</v>
      </c>
      <c r="AJ13" s="41"/>
      <c r="AL13" s="3" t="s">
        <v>19</v>
      </c>
      <c r="AM13" s="41">
        <v>60</v>
      </c>
      <c r="AO13" s="15">
        <f t="shared" si="4"/>
        <v>0</v>
      </c>
      <c r="AP13" s="15"/>
    </row>
    <row r="14" spans="1:43" outlineLevel="1" x14ac:dyDescent="0.3">
      <c r="B14" s="2" t="s">
        <v>112</v>
      </c>
      <c r="E14" s="15"/>
      <c r="F14" s="17"/>
      <c r="G14" s="32"/>
      <c r="H14" s="15"/>
      <c r="I14" s="32">
        <v>118000</v>
      </c>
      <c r="J14" s="32"/>
      <c r="K14" s="15">
        <f t="shared" si="0"/>
        <v>118000</v>
      </c>
      <c r="M14" s="16"/>
      <c r="N14" s="2" t="s">
        <v>20</v>
      </c>
      <c r="O14" s="15">
        <v>48</v>
      </c>
      <c r="Q14" s="41">
        <f t="shared" si="5"/>
        <v>0</v>
      </c>
      <c r="R14" s="41"/>
      <c r="T14" s="3" t="s">
        <v>20</v>
      </c>
      <c r="U14" s="41">
        <v>48</v>
      </c>
      <c r="W14" s="41">
        <f t="shared" si="1"/>
        <v>0</v>
      </c>
      <c r="X14" s="41"/>
      <c r="Z14" s="3" t="s">
        <v>20</v>
      </c>
      <c r="AA14" s="41">
        <v>48</v>
      </c>
      <c r="AC14" s="41">
        <f t="shared" si="2"/>
        <v>0</v>
      </c>
      <c r="AD14" s="41"/>
      <c r="AF14" s="3" t="s">
        <v>20</v>
      </c>
      <c r="AG14" s="41">
        <v>48</v>
      </c>
      <c r="AI14" s="41">
        <f t="shared" si="3"/>
        <v>0</v>
      </c>
      <c r="AJ14" s="41"/>
      <c r="AL14" s="3" t="s">
        <v>20</v>
      </c>
      <c r="AM14" s="41">
        <v>48</v>
      </c>
      <c r="AO14" s="15">
        <f t="shared" si="4"/>
        <v>0</v>
      </c>
      <c r="AP14" s="15"/>
    </row>
    <row r="15" spans="1:43" outlineLevel="1" x14ac:dyDescent="0.3">
      <c r="B15" s="2" t="s">
        <v>143</v>
      </c>
      <c r="F15" s="17"/>
      <c r="G15" s="32"/>
      <c r="H15" s="15"/>
      <c r="I15" s="32">
        <v>2968</v>
      </c>
      <c r="J15" s="32"/>
      <c r="K15" s="15">
        <f t="shared" si="0"/>
        <v>2968</v>
      </c>
      <c r="M15" s="16"/>
      <c r="N15" s="2" t="s">
        <v>21</v>
      </c>
      <c r="O15" s="15">
        <v>60</v>
      </c>
      <c r="Q15" s="41">
        <f t="shared" si="5"/>
        <v>0</v>
      </c>
      <c r="R15" s="41"/>
      <c r="T15" s="3" t="s">
        <v>21</v>
      </c>
      <c r="U15" s="41">
        <v>60</v>
      </c>
      <c r="W15" s="41">
        <f t="shared" si="1"/>
        <v>0</v>
      </c>
      <c r="X15" s="41"/>
      <c r="Z15" s="3" t="s">
        <v>21</v>
      </c>
      <c r="AA15" s="41">
        <v>60</v>
      </c>
      <c r="AC15" s="41">
        <f t="shared" si="2"/>
        <v>0</v>
      </c>
      <c r="AD15" s="41"/>
      <c r="AF15" s="3" t="s">
        <v>21</v>
      </c>
      <c r="AG15" s="41">
        <v>60</v>
      </c>
      <c r="AI15" s="41">
        <f t="shared" si="3"/>
        <v>0</v>
      </c>
      <c r="AJ15" s="41"/>
      <c r="AL15" s="3" t="s">
        <v>21</v>
      </c>
      <c r="AM15" s="41">
        <v>60</v>
      </c>
      <c r="AO15" s="15">
        <f t="shared" si="4"/>
        <v>0</v>
      </c>
      <c r="AP15" s="15"/>
    </row>
    <row r="16" spans="1:43" outlineLevel="1" x14ac:dyDescent="0.3">
      <c r="B16" s="2" t="s">
        <v>113</v>
      </c>
      <c r="F16" s="17"/>
      <c r="G16" s="32"/>
      <c r="H16" s="15"/>
      <c r="I16" s="32">
        <v>50000</v>
      </c>
      <c r="J16" s="32"/>
      <c r="K16" s="15">
        <f t="shared" si="0"/>
        <v>50000</v>
      </c>
      <c r="M16" s="16"/>
      <c r="N16" s="2" t="s">
        <v>22</v>
      </c>
      <c r="O16" s="15">
        <v>48</v>
      </c>
      <c r="Q16" s="41">
        <f t="shared" si="5"/>
        <v>0</v>
      </c>
      <c r="R16" s="41"/>
      <c r="T16" s="3" t="s">
        <v>22</v>
      </c>
      <c r="U16" s="41">
        <v>48</v>
      </c>
      <c r="W16" s="41">
        <f t="shared" si="1"/>
        <v>0</v>
      </c>
      <c r="X16" s="41"/>
      <c r="Z16" s="3" t="s">
        <v>22</v>
      </c>
      <c r="AA16" s="41">
        <v>48</v>
      </c>
      <c r="AC16" s="41">
        <f t="shared" si="2"/>
        <v>0</v>
      </c>
      <c r="AD16" s="41"/>
      <c r="AF16" s="3" t="s">
        <v>22</v>
      </c>
      <c r="AG16" s="41">
        <v>48</v>
      </c>
      <c r="AI16" s="41">
        <f t="shared" si="3"/>
        <v>0</v>
      </c>
      <c r="AJ16" s="41"/>
      <c r="AL16" s="3" t="s">
        <v>22</v>
      </c>
      <c r="AM16" s="41">
        <v>48</v>
      </c>
      <c r="AO16" s="15">
        <f t="shared" si="4"/>
        <v>0</v>
      </c>
      <c r="AP16" s="15"/>
    </row>
    <row r="17" spans="2:42" outlineLevel="1" x14ac:dyDescent="0.3">
      <c r="B17" s="2" t="s">
        <v>116</v>
      </c>
      <c r="G17" s="28"/>
      <c r="H17" s="15"/>
      <c r="I17" s="28">
        <v>5000</v>
      </c>
      <c r="J17" s="28"/>
      <c r="K17" s="15">
        <f>SUM(G17:J17)</f>
        <v>5000</v>
      </c>
      <c r="M17" s="16"/>
      <c r="N17" s="2" t="s">
        <v>23</v>
      </c>
      <c r="O17" s="15">
        <v>40</v>
      </c>
      <c r="Q17" s="41">
        <f t="shared" si="5"/>
        <v>0</v>
      </c>
      <c r="R17" s="41"/>
      <c r="T17" s="3" t="s">
        <v>23</v>
      </c>
      <c r="U17" s="41">
        <v>40</v>
      </c>
      <c r="W17" s="41">
        <f t="shared" si="1"/>
        <v>0</v>
      </c>
      <c r="X17" s="41"/>
      <c r="Z17" s="3" t="s">
        <v>23</v>
      </c>
      <c r="AA17" s="41">
        <v>40</v>
      </c>
      <c r="AC17" s="41">
        <f t="shared" si="2"/>
        <v>0</v>
      </c>
      <c r="AD17" s="41"/>
      <c r="AF17" s="3" t="s">
        <v>23</v>
      </c>
      <c r="AG17" s="41">
        <v>40</v>
      </c>
      <c r="AI17" s="41">
        <f t="shared" si="3"/>
        <v>0</v>
      </c>
      <c r="AJ17" s="41"/>
      <c r="AL17" s="3" t="s">
        <v>23</v>
      </c>
      <c r="AM17" s="41">
        <v>40</v>
      </c>
      <c r="AO17" s="15">
        <f t="shared" si="4"/>
        <v>0</v>
      </c>
      <c r="AP17" s="15"/>
    </row>
    <row r="18" spans="2:42" outlineLevel="1" x14ac:dyDescent="0.3">
      <c r="B18" s="2" t="s">
        <v>197</v>
      </c>
      <c r="G18" s="28"/>
      <c r="H18" s="15"/>
      <c r="I18" s="28">
        <v>20000</v>
      </c>
      <c r="J18" s="28"/>
      <c r="K18" s="15">
        <f t="shared" si="0"/>
        <v>20000</v>
      </c>
      <c r="M18" s="16"/>
      <c r="N18" s="2" t="s">
        <v>24</v>
      </c>
      <c r="O18" s="15">
        <v>48</v>
      </c>
      <c r="Q18" s="41">
        <f t="shared" si="5"/>
        <v>0</v>
      </c>
      <c r="R18" s="41"/>
      <c r="T18" s="3" t="s">
        <v>24</v>
      </c>
      <c r="U18" s="41">
        <v>48</v>
      </c>
      <c r="W18" s="41">
        <f t="shared" si="1"/>
        <v>0</v>
      </c>
      <c r="X18" s="41"/>
      <c r="Z18" s="3" t="s">
        <v>24</v>
      </c>
      <c r="AA18" s="41">
        <v>48</v>
      </c>
      <c r="AC18" s="41">
        <f t="shared" si="2"/>
        <v>0</v>
      </c>
      <c r="AD18" s="41"/>
      <c r="AF18" s="3" t="s">
        <v>24</v>
      </c>
      <c r="AG18" s="41">
        <v>48</v>
      </c>
      <c r="AI18" s="41">
        <f t="shared" si="3"/>
        <v>0</v>
      </c>
      <c r="AJ18" s="41"/>
      <c r="AL18" s="3" t="s">
        <v>24</v>
      </c>
      <c r="AM18" s="41">
        <v>48</v>
      </c>
      <c r="AO18" s="15">
        <f t="shared" si="4"/>
        <v>0</v>
      </c>
      <c r="AP18" s="15"/>
    </row>
    <row r="19" spans="2:42" outlineLevel="1" x14ac:dyDescent="0.3">
      <c r="G19" s="28"/>
      <c r="H19" s="15"/>
      <c r="I19" s="28"/>
      <c r="J19" s="28"/>
      <c r="K19" s="15">
        <f t="shared" si="0"/>
        <v>0</v>
      </c>
      <c r="M19" s="16"/>
      <c r="N19" s="2" t="s">
        <v>25</v>
      </c>
      <c r="O19" s="15">
        <v>68</v>
      </c>
      <c r="Q19" s="41">
        <f t="shared" si="5"/>
        <v>0</v>
      </c>
      <c r="R19" s="41"/>
      <c r="T19" s="3" t="s">
        <v>25</v>
      </c>
      <c r="U19" s="41">
        <v>68</v>
      </c>
      <c r="W19" s="41">
        <f t="shared" si="1"/>
        <v>0</v>
      </c>
      <c r="X19" s="41"/>
      <c r="Z19" s="3" t="s">
        <v>25</v>
      </c>
      <c r="AA19" s="41">
        <v>68</v>
      </c>
      <c r="AC19" s="41">
        <f t="shared" si="2"/>
        <v>0</v>
      </c>
      <c r="AD19" s="41"/>
      <c r="AF19" s="3" t="s">
        <v>25</v>
      </c>
      <c r="AG19" s="41">
        <v>68</v>
      </c>
      <c r="AI19" s="41">
        <f t="shared" si="3"/>
        <v>0</v>
      </c>
      <c r="AJ19" s="41"/>
      <c r="AL19" s="3" t="s">
        <v>25</v>
      </c>
      <c r="AM19" s="41">
        <v>68</v>
      </c>
      <c r="AO19" s="15">
        <f t="shared" si="4"/>
        <v>0</v>
      </c>
      <c r="AP19" s="15"/>
    </row>
    <row r="20" spans="2:42" outlineLevel="1" x14ac:dyDescent="0.3">
      <c r="G20" s="28"/>
      <c r="H20" s="15"/>
      <c r="I20" s="28"/>
      <c r="J20" s="28"/>
      <c r="K20" s="15">
        <f t="shared" si="0"/>
        <v>0</v>
      </c>
      <c r="M20" s="16"/>
      <c r="N20" s="2" t="s">
        <v>26</v>
      </c>
      <c r="O20" s="15">
        <v>95</v>
      </c>
      <c r="Q20" s="41">
        <f t="shared" si="5"/>
        <v>0</v>
      </c>
      <c r="R20" s="41"/>
      <c r="T20" s="3" t="s">
        <v>26</v>
      </c>
      <c r="U20" s="41">
        <v>95</v>
      </c>
      <c r="W20" s="41">
        <f t="shared" si="1"/>
        <v>0</v>
      </c>
      <c r="X20" s="41"/>
      <c r="Z20" s="3" t="s">
        <v>26</v>
      </c>
      <c r="AA20" s="41">
        <v>95</v>
      </c>
      <c r="AB20" s="3">
        <v>168</v>
      </c>
      <c r="AC20" s="41">
        <f t="shared" si="2"/>
        <v>15960</v>
      </c>
      <c r="AD20" s="41"/>
      <c r="AF20" s="3" t="s">
        <v>26</v>
      </c>
      <c r="AG20" s="41">
        <v>95</v>
      </c>
      <c r="AH20" s="3">
        <v>84</v>
      </c>
      <c r="AI20" s="41">
        <f t="shared" si="3"/>
        <v>7980</v>
      </c>
      <c r="AJ20" s="41"/>
      <c r="AL20" s="3" t="s">
        <v>26</v>
      </c>
      <c r="AM20" s="41">
        <v>95</v>
      </c>
      <c r="AO20" s="15">
        <f t="shared" si="4"/>
        <v>0</v>
      </c>
      <c r="AP20" s="15"/>
    </row>
    <row r="21" spans="2:42" outlineLevel="1" x14ac:dyDescent="0.3">
      <c r="G21" s="28"/>
      <c r="H21" s="15"/>
      <c r="I21" s="28"/>
      <c r="J21" s="28"/>
      <c r="K21" s="15">
        <f t="shared" si="0"/>
        <v>0</v>
      </c>
      <c r="M21" s="16"/>
      <c r="N21" s="2" t="s">
        <v>27</v>
      </c>
      <c r="O21" s="15">
        <v>40</v>
      </c>
      <c r="Q21" s="41">
        <f t="shared" si="5"/>
        <v>0</v>
      </c>
      <c r="R21" s="41"/>
      <c r="T21" s="3" t="s">
        <v>27</v>
      </c>
      <c r="U21" s="41">
        <v>40</v>
      </c>
      <c r="W21" s="41">
        <f t="shared" si="1"/>
        <v>0</v>
      </c>
      <c r="X21" s="41"/>
      <c r="Z21" s="3" t="s">
        <v>27</v>
      </c>
      <c r="AA21" s="41">
        <v>40</v>
      </c>
      <c r="AC21" s="41">
        <f t="shared" si="2"/>
        <v>0</v>
      </c>
      <c r="AD21" s="41"/>
      <c r="AF21" s="3" t="s">
        <v>27</v>
      </c>
      <c r="AG21" s="41">
        <v>40</v>
      </c>
      <c r="AI21" s="41">
        <f t="shared" si="3"/>
        <v>0</v>
      </c>
      <c r="AJ21" s="41"/>
      <c r="AL21" s="3" t="s">
        <v>27</v>
      </c>
      <c r="AM21" s="41">
        <v>40</v>
      </c>
      <c r="AO21" s="15">
        <f t="shared" si="4"/>
        <v>0</v>
      </c>
      <c r="AP21" s="15"/>
    </row>
    <row r="22" spans="2:42" outlineLevel="1" x14ac:dyDescent="0.3">
      <c r="G22" s="28"/>
      <c r="H22" s="28"/>
      <c r="I22" s="28"/>
      <c r="J22" s="28"/>
      <c r="K22" s="15">
        <f t="shared" si="0"/>
        <v>0</v>
      </c>
      <c r="M22" s="16"/>
      <c r="N22" s="2" t="s">
        <v>155</v>
      </c>
      <c r="O22" s="15">
        <v>40</v>
      </c>
      <c r="Q22" s="41">
        <f t="shared" si="5"/>
        <v>0</v>
      </c>
      <c r="R22" s="41"/>
      <c r="T22" s="3" t="s">
        <v>155</v>
      </c>
      <c r="U22" s="41">
        <v>40</v>
      </c>
      <c r="W22" s="41">
        <f t="shared" si="1"/>
        <v>0</v>
      </c>
      <c r="X22" s="41"/>
      <c r="Z22" s="3" t="s">
        <v>155</v>
      </c>
      <c r="AA22" s="41">
        <v>40</v>
      </c>
      <c r="AC22" s="41">
        <f t="shared" si="2"/>
        <v>0</v>
      </c>
      <c r="AD22" s="41"/>
      <c r="AF22" s="3" t="s">
        <v>155</v>
      </c>
      <c r="AG22" s="41">
        <v>40</v>
      </c>
      <c r="AI22" s="41">
        <f t="shared" si="3"/>
        <v>0</v>
      </c>
      <c r="AJ22" s="41"/>
      <c r="AL22" s="3" t="s">
        <v>155</v>
      </c>
      <c r="AM22" s="41">
        <v>40</v>
      </c>
      <c r="AO22" s="15">
        <f t="shared" si="4"/>
        <v>0</v>
      </c>
      <c r="AP22" s="15"/>
    </row>
    <row r="23" spans="2:42" outlineLevel="1" x14ac:dyDescent="0.3">
      <c r="G23" s="28"/>
      <c r="H23" s="28"/>
      <c r="I23" s="28"/>
      <c r="J23" s="28"/>
      <c r="K23" s="15">
        <f>SUM(G23:J23)</f>
        <v>0</v>
      </c>
      <c r="M23" s="16"/>
      <c r="N23" s="2" t="s">
        <v>28</v>
      </c>
      <c r="O23" s="15">
        <v>40</v>
      </c>
      <c r="Q23" s="41">
        <f>O23*P23</f>
        <v>0</v>
      </c>
      <c r="R23" s="41"/>
      <c r="T23" s="3" t="s">
        <v>28</v>
      </c>
      <c r="U23" s="41">
        <v>40</v>
      </c>
      <c r="W23" s="41">
        <f>U23*V23</f>
        <v>0</v>
      </c>
      <c r="X23" s="41"/>
      <c r="Z23" s="3" t="s">
        <v>28</v>
      </c>
      <c r="AA23" s="41">
        <v>40</v>
      </c>
      <c r="AC23" s="41">
        <f>AA23*AB23</f>
        <v>0</v>
      </c>
      <c r="AD23" s="41"/>
      <c r="AF23" s="3" t="s">
        <v>28</v>
      </c>
      <c r="AG23" s="41">
        <v>40</v>
      </c>
      <c r="AI23" s="41">
        <f>AG23*AH23</f>
        <v>0</v>
      </c>
      <c r="AJ23" s="41"/>
      <c r="AL23" s="3" t="s">
        <v>28</v>
      </c>
      <c r="AM23" s="41">
        <v>40</v>
      </c>
      <c r="AO23" s="15">
        <f>AM23*AN23</f>
        <v>0</v>
      </c>
      <c r="AP23" s="15"/>
    </row>
    <row r="24" spans="2:42" outlineLevel="1" x14ac:dyDescent="0.3">
      <c r="G24" s="28"/>
      <c r="H24" s="28"/>
      <c r="I24" s="28"/>
      <c r="J24" s="28"/>
      <c r="K24" s="15">
        <f t="shared" ref="K24:K32" si="6">SUM(G24:J24)</f>
        <v>0</v>
      </c>
      <c r="M24" s="16"/>
      <c r="N24" s="2" t="s">
        <v>127</v>
      </c>
      <c r="O24" s="15">
        <f>110/$O$1</f>
        <v>100.91743119266054</v>
      </c>
      <c r="Q24" s="41">
        <f t="shared" ref="Q24:Q29" si="7">O24*P24</f>
        <v>0</v>
      </c>
      <c r="R24" s="41"/>
      <c r="T24" s="3" t="s">
        <v>127</v>
      </c>
      <c r="U24" s="41">
        <f>110/$O$1</f>
        <v>100.91743119266054</v>
      </c>
      <c r="W24" s="41">
        <f t="shared" ref="W24:W29" si="8">U24*V24</f>
        <v>0</v>
      </c>
      <c r="X24" s="41"/>
      <c r="Z24" s="3" t="s">
        <v>127</v>
      </c>
      <c r="AA24" s="41">
        <v>100.91743119266054</v>
      </c>
      <c r="AC24" s="41">
        <f t="shared" ref="AC24:AC29" si="9">AA24*AB24</f>
        <v>0</v>
      </c>
      <c r="AD24" s="41"/>
      <c r="AF24" s="3" t="s">
        <v>127</v>
      </c>
      <c r="AG24" s="41">
        <v>100.91743119266054</v>
      </c>
      <c r="AI24" s="41">
        <f t="shared" ref="AI24:AI29" si="10">AG24*AH24</f>
        <v>0</v>
      </c>
      <c r="AJ24" s="41"/>
      <c r="AL24" s="3" t="s">
        <v>127</v>
      </c>
      <c r="AM24" s="41">
        <v>100.91743119266054</v>
      </c>
      <c r="AO24" s="15">
        <f t="shared" ref="AO24:AO29" si="11">AM24*AN24</f>
        <v>0</v>
      </c>
      <c r="AP24" s="15"/>
    </row>
    <row r="25" spans="2:42" outlineLevel="1" x14ac:dyDescent="0.3">
      <c r="G25" s="28"/>
      <c r="H25" s="28"/>
      <c r="I25" s="28"/>
      <c r="J25" s="28"/>
      <c r="K25" s="15">
        <f t="shared" si="6"/>
        <v>0</v>
      </c>
      <c r="M25" s="16"/>
      <c r="N25" s="2" t="s">
        <v>128</v>
      </c>
      <c r="O25" s="15">
        <v>103.63</v>
      </c>
      <c r="P25" s="3">
        <v>42</v>
      </c>
      <c r="Q25" s="41">
        <f t="shared" si="7"/>
        <v>4352.46</v>
      </c>
      <c r="R25" s="41"/>
      <c r="T25" s="3" t="s">
        <v>128</v>
      </c>
      <c r="U25" s="41">
        <v>103.63</v>
      </c>
      <c r="V25" s="3">
        <v>42</v>
      </c>
      <c r="W25" s="41">
        <f t="shared" si="8"/>
        <v>4352.46</v>
      </c>
      <c r="X25" s="41"/>
      <c r="Z25" s="3" t="s">
        <v>128</v>
      </c>
      <c r="AA25" s="41">
        <v>103.63</v>
      </c>
      <c r="AC25" s="41">
        <f t="shared" si="9"/>
        <v>0</v>
      </c>
      <c r="AD25" s="41"/>
      <c r="AF25" s="3" t="s">
        <v>128</v>
      </c>
      <c r="AG25" s="41">
        <v>103.63</v>
      </c>
      <c r="AI25" s="41">
        <f t="shared" si="10"/>
        <v>0</v>
      </c>
      <c r="AJ25" s="41"/>
      <c r="AL25" s="3" t="s">
        <v>128</v>
      </c>
      <c r="AM25" s="41">
        <v>103.63</v>
      </c>
      <c r="AO25" s="15">
        <f t="shared" si="11"/>
        <v>0</v>
      </c>
      <c r="AP25" s="15"/>
    </row>
    <row r="26" spans="2:42" outlineLevel="1" x14ac:dyDescent="0.3">
      <c r="G26" s="28"/>
      <c r="H26" s="28"/>
      <c r="I26" s="28"/>
      <c r="J26" s="28"/>
      <c r="K26" s="15">
        <f t="shared" si="6"/>
        <v>0</v>
      </c>
      <c r="M26" s="16"/>
      <c r="N26" s="2" t="s">
        <v>157</v>
      </c>
      <c r="O26" s="15">
        <v>91.93</v>
      </c>
      <c r="P26" s="3">
        <v>42</v>
      </c>
      <c r="Q26" s="41">
        <f t="shared" si="7"/>
        <v>3861.0600000000004</v>
      </c>
      <c r="R26" s="41"/>
      <c r="T26" s="3" t="s">
        <v>157</v>
      </c>
      <c r="U26" s="41">
        <v>91.93</v>
      </c>
      <c r="V26" s="3">
        <v>168</v>
      </c>
      <c r="W26" s="41">
        <f t="shared" si="8"/>
        <v>15444.240000000002</v>
      </c>
      <c r="X26" s="41"/>
      <c r="Z26" s="3" t="s">
        <v>157</v>
      </c>
      <c r="AA26" s="41">
        <v>91.93</v>
      </c>
      <c r="AB26" s="3">
        <v>42</v>
      </c>
      <c r="AC26" s="41">
        <f t="shared" si="9"/>
        <v>3861.0600000000004</v>
      </c>
      <c r="AD26" s="41"/>
      <c r="AF26" s="3" t="s">
        <v>157</v>
      </c>
      <c r="AG26" s="41">
        <v>91.93</v>
      </c>
      <c r="AH26" s="3">
        <v>24</v>
      </c>
      <c r="AI26" s="41">
        <f t="shared" si="10"/>
        <v>2206.3200000000002</v>
      </c>
      <c r="AJ26" s="41"/>
      <c r="AL26" s="3" t="s">
        <v>157</v>
      </c>
      <c r="AM26" s="41">
        <v>91.93</v>
      </c>
      <c r="AN26" s="3">
        <v>84</v>
      </c>
      <c r="AO26" s="15">
        <f t="shared" si="11"/>
        <v>7722.1200000000008</v>
      </c>
      <c r="AP26" s="15"/>
    </row>
    <row r="27" spans="2:42" outlineLevel="1" x14ac:dyDescent="0.3">
      <c r="G27" s="28"/>
      <c r="H27" s="28"/>
      <c r="I27" s="28"/>
      <c r="J27" s="28"/>
      <c r="K27" s="15">
        <f t="shared" si="6"/>
        <v>0</v>
      </c>
      <c r="M27" s="16"/>
      <c r="N27" s="2" t="s">
        <v>129</v>
      </c>
      <c r="O27" s="15">
        <v>86.78</v>
      </c>
      <c r="Q27" s="41">
        <f t="shared" si="7"/>
        <v>0</v>
      </c>
      <c r="R27" s="41"/>
      <c r="T27" s="3" t="s">
        <v>129</v>
      </c>
      <c r="U27" s="41">
        <v>86.78</v>
      </c>
      <c r="V27" s="3">
        <v>84</v>
      </c>
      <c r="W27" s="41">
        <f t="shared" si="8"/>
        <v>7289.52</v>
      </c>
      <c r="X27" s="41"/>
      <c r="Z27" s="3" t="s">
        <v>129</v>
      </c>
      <c r="AA27" s="41">
        <v>86.78</v>
      </c>
      <c r="AC27" s="41">
        <f t="shared" si="9"/>
        <v>0</v>
      </c>
      <c r="AD27" s="41"/>
      <c r="AF27" s="3" t="s">
        <v>129</v>
      </c>
      <c r="AG27" s="41">
        <v>86.78</v>
      </c>
      <c r="AH27" s="3">
        <v>16</v>
      </c>
      <c r="AI27" s="41">
        <f t="shared" si="10"/>
        <v>1388.48</v>
      </c>
      <c r="AJ27" s="41"/>
      <c r="AL27" s="3" t="s">
        <v>129</v>
      </c>
      <c r="AM27" s="41">
        <v>86.78</v>
      </c>
      <c r="AO27" s="15">
        <f t="shared" si="11"/>
        <v>0</v>
      </c>
      <c r="AP27" s="15"/>
    </row>
    <row r="28" spans="2:42" outlineLevel="1" x14ac:dyDescent="0.3">
      <c r="G28" s="28"/>
      <c r="H28" s="28"/>
      <c r="I28" s="28"/>
      <c r="J28" s="28"/>
      <c r="K28" s="15">
        <f t="shared" si="6"/>
        <v>0</v>
      </c>
      <c r="M28" s="16"/>
      <c r="N28" s="2" t="s">
        <v>156</v>
      </c>
      <c r="O28" s="15">
        <v>76.69</v>
      </c>
      <c r="Q28" s="41">
        <f t="shared" si="7"/>
        <v>0</v>
      </c>
      <c r="R28" s="41"/>
      <c r="T28" s="3" t="s">
        <v>156</v>
      </c>
      <c r="U28" s="41">
        <v>76.69</v>
      </c>
      <c r="W28" s="41">
        <f t="shared" si="8"/>
        <v>0</v>
      </c>
      <c r="X28" s="41"/>
      <c r="Z28" s="3" t="s">
        <v>156</v>
      </c>
      <c r="AA28" s="41">
        <v>76.69</v>
      </c>
      <c r="AC28" s="41">
        <f t="shared" si="9"/>
        <v>0</v>
      </c>
      <c r="AD28" s="41"/>
      <c r="AF28" s="3" t="s">
        <v>156</v>
      </c>
      <c r="AG28" s="41">
        <v>76.69</v>
      </c>
      <c r="AI28" s="41">
        <f t="shared" si="10"/>
        <v>0</v>
      </c>
      <c r="AJ28" s="41"/>
      <c r="AL28" s="3" t="s">
        <v>156</v>
      </c>
      <c r="AM28" s="41">
        <v>76.69</v>
      </c>
      <c r="AN28" s="3">
        <v>84</v>
      </c>
      <c r="AO28" s="15">
        <f t="shared" si="11"/>
        <v>6441.96</v>
      </c>
      <c r="AP28" s="15"/>
    </row>
    <row r="29" spans="2:42" outlineLevel="1" x14ac:dyDescent="0.3">
      <c r="G29" s="28"/>
      <c r="H29" s="28"/>
      <c r="I29" s="28"/>
      <c r="J29" s="28"/>
      <c r="K29" s="15">
        <f t="shared" si="6"/>
        <v>0</v>
      </c>
      <c r="M29" s="16"/>
      <c r="N29" s="2" t="s">
        <v>131</v>
      </c>
      <c r="O29" s="15">
        <v>76.69</v>
      </c>
      <c r="Q29" s="41">
        <f t="shared" si="7"/>
        <v>0</v>
      </c>
      <c r="R29" s="41"/>
      <c r="T29" s="3" t="s">
        <v>131</v>
      </c>
      <c r="U29" s="41">
        <v>76.69</v>
      </c>
      <c r="W29" s="41">
        <f t="shared" si="8"/>
        <v>0</v>
      </c>
      <c r="X29" s="41"/>
      <c r="Z29" s="3" t="s">
        <v>131</v>
      </c>
      <c r="AA29" s="41">
        <v>76.69</v>
      </c>
      <c r="AC29" s="41">
        <f t="shared" si="9"/>
        <v>0</v>
      </c>
      <c r="AD29" s="41"/>
      <c r="AF29" s="3" t="s">
        <v>131</v>
      </c>
      <c r="AG29" s="41">
        <v>76.69</v>
      </c>
      <c r="AI29" s="41">
        <f t="shared" si="10"/>
        <v>0</v>
      </c>
      <c r="AJ29" s="41"/>
      <c r="AL29" s="3" t="s">
        <v>131</v>
      </c>
      <c r="AM29" s="41">
        <v>76.69</v>
      </c>
      <c r="AO29" s="15">
        <f t="shared" si="11"/>
        <v>0</v>
      </c>
      <c r="AP29" s="15"/>
    </row>
    <row r="30" spans="2:42" outlineLevel="1" x14ac:dyDescent="0.3">
      <c r="G30" s="28"/>
      <c r="H30" s="28"/>
      <c r="I30" s="28"/>
      <c r="J30" s="28"/>
      <c r="K30" s="15">
        <f t="shared" si="6"/>
        <v>0</v>
      </c>
      <c r="M30" s="16"/>
      <c r="O30" s="15"/>
      <c r="Q30" s="41"/>
      <c r="R30" s="41"/>
      <c r="U30" s="41"/>
      <c r="W30" s="41"/>
      <c r="X30" s="41"/>
      <c r="AA30" s="41"/>
      <c r="AC30" s="41"/>
      <c r="AD30" s="41"/>
      <c r="AG30" s="41"/>
      <c r="AI30" s="41"/>
      <c r="AJ30" s="41"/>
      <c r="AM30" s="41"/>
      <c r="AO30" s="15"/>
      <c r="AP30" s="15"/>
    </row>
    <row r="31" spans="2:42" outlineLevel="1" x14ac:dyDescent="0.3">
      <c r="G31" s="28"/>
      <c r="H31" s="28"/>
      <c r="I31" s="28"/>
      <c r="J31" s="28"/>
      <c r="K31" s="15">
        <f t="shared" si="6"/>
        <v>0</v>
      </c>
      <c r="M31" s="16"/>
      <c r="N31" s="1" t="s">
        <v>38</v>
      </c>
      <c r="O31" s="15"/>
      <c r="Q31" s="41"/>
      <c r="R31" s="41"/>
      <c r="T31" s="38" t="s">
        <v>38</v>
      </c>
      <c r="U31" s="41">
        <f>G34</f>
        <v>0</v>
      </c>
      <c r="W31" s="41"/>
      <c r="X31" s="41"/>
      <c r="Z31" s="38" t="s">
        <v>38</v>
      </c>
      <c r="AA31" s="41">
        <f>H34</f>
        <v>0</v>
      </c>
      <c r="AC31" s="41"/>
      <c r="AD31" s="41"/>
      <c r="AF31" s="38" t="s">
        <v>38</v>
      </c>
      <c r="AG31" s="41">
        <f>I34</f>
        <v>376216</v>
      </c>
      <c r="AI31" s="41"/>
      <c r="AJ31" s="41"/>
      <c r="AL31" s="38" t="s">
        <v>38</v>
      </c>
      <c r="AM31" s="41">
        <f>J34</f>
        <v>0</v>
      </c>
      <c r="AO31" s="15"/>
      <c r="AP31" s="15"/>
    </row>
    <row r="32" spans="2:42" outlineLevel="1" x14ac:dyDescent="0.3">
      <c r="E32" s="15"/>
      <c r="G32" s="28"/>
      <c r="H32" s="28"/>
      <c r="I32" s="28"/>
      <c r="J32" s="28"/>
      <c r="K32" s="15">
        <f t="shared" si="6"/>
        <v>0</v>
      </c>
      <c r="L32" s="15"/>
      <c r="M32" s="18"/>
      <c r="Q32" s="41"/>
      <c r="R32" s="41"/>
      <c r="W32" s="41"/>
      <c r="X32" s="41"/>
      <c r="AC32" s="41"/>
      <c r="AD32" s="41"/>
    </row>
    <row r="33" spans="1:43" outlineLevel="1" x14ac:dyDescent="0.3">
      <c r="C33" s="43"/>
      <c r="D33" s="38" t="s">
        <v>30</v>
      </c>
      <c r="E33" s="38" t="s">
        <v>31</v>
      </c>
      <c r="F33" s="38" t="s">
        <v>32</v>
      </c>
      <c r="G33" s="27" t="s">
        <v>124</v>
      </c>
      <c r="H33" s="27" t="s">
        <v>121</v>
      </c>
      <c r="I33" s="27" t="s">
        <v>122</v>
      </c>
      <c r="J33" s="27" t="s">
        <v>123</v>
      </c>
      <c r="K33" s="38" t="s">
        <v>33</v>
      </c>
      <c r="L33" s="38" t="s">
        <v>14</v>
      </c>
      <c r="M33" s="12"/>
    </row>
    <row r="34" spans="1:43" s="10" customFormat="1" x14ac:dyDescent="0.3">
      <c r="A34" s="22" t="str">
        <f>A5</f>
        <v>13.6.9.1.9.1</v>
      </c>
      <c r="B34" s="22" t="str">
        <f>B5</f>
        <v>Beam Delivery Vacuum System</v>
      </c>
      <c r="C34" s="33">
        <f>SUM(E34,K34)</f>
        <v>457075.68</v>
      </c>
      <c r="D34" s="23">
        <f>SUM(P9:P29)+SUM(V9:V29)+SUM(AB9:AB29)+SUM(AH9:AH29)+SUM(AN9:AN29)</f>
        <v>880</v>
      </c>
      <c r="E34" s="24">
        <f>SUM(Q7+W7+AC7+AI7+AO7)</f>
        <v>80859.680000000008</v>
      </c>
      <c r="F34" s="23">
        <f>SUM(S9+Y9+AE9+AK9+AQ9)</f>
        <v>0</v>
      </c>
      <c r="G34" s="29">
        <f>SUM(G9:G32)</f>
        <v>0</v>
      </c>
      <c r="H34" s="29">
        <f>SUM(H9:H32)</f>
        <v>0</v>
      </c>
      <c r="I34" s="29">
        <f>SUM(I9:I32)</f>
        <v>376216</v>
      </c>
      <c r="J34" s="29">
        <f>SUM(J9:J32)</f>
        <v>0</v>
      </c>
      <c r="K34" s="24">
        <f>SUM(K9:K32)</f>
        <v>376216</v>
      </c>
      <c r="L34" s="19"/>
      <c r="M34" s="8"/>
      <c r="P34" s="20"/>
      <c r="Q34" s="42"/>
      <c r="R34" s="42"/>
      <c r="S34" s="20"/>
      <c r="T34" s="20"/>
      <c r="U34" s="20"/>
      <c r="V34" s="20"/>
      <c r="W34" s="42"/>
      <c r="X34" s="42"/>
      <c r="Y34" s="20"/>
      <c r="Z34" s="20"/>
      <c r="AA34" s="20"/>
      <c r="AB34" s="20"/>
      <c r="AC34" s="42"/>
      <c r="AD34" s="42"/>
      <c r="AE34" s="20"/>
      <c r="AF34" s="20"/>
      <c r="AG34" s="20"/>
      <c r="AH34" s="20"/>
      <c r="AI34" s="20"/>
      <c r="AJ34" s="20"/>
      <c r="AK34" s="20"/>
      <c r="AL34" s="20"/>
      <c r="AM34" s="20"/>
      <c r="AN34" s="20"/>
    </row>
    <row r="35" spans="1:43" s="10" customFormat="1" x14ac:dyDescent="0.3">
      <c r="A35" s="6"/>
      <c r="B35" s="6"/>
      <c r="C35" s="6"/>
      <c r="D35" s="7"/>
      <c r="E35" s="8"/>
      <c r="F35" s="7"/>
      <c r="G35" s="30"/>
      <c r="H35" s="30"/>
      <c r="I35" s="30"/>
      <c r="J35" s="30"/>
      <c r="K35" s="8"/>
      <c r="L35" s="8"/>
      <c r="M35" s="8"/>
      <c r="N35" s="7"/>
      <c r="O35" s="7"/>
      <c r="P35" s="9"/>
      <c r="Q35" s="40"/>
      <c r="R35" s="40"/>
      <c r="S35" s="9"/>
      <c r="T35" s="9"/>
      <c r="U35" s="9"/>
      <c r="V35" s="9"/>
      <c r="W35" s="40"/>
      <c r="X35" s="40"/>
      <c r="Y35" s="9"/>
      <c r="Z35" s="9"/>
      <c r="AA35" s="9"/>
      <c r="AB35" s="9"/>
      <c r="AC35" s="40"/>
      <c r="AD35" s="40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7"/>
      <c r="AP35" s="7"/>
      <c r="AQ35" s="7"/>
    </row>
    <row r="36" spans="1:43" outlineLevel="1" x14ac:dyDescent="0.3">
      <c r="A36" s="21" t="s">
        <v>79</v>
      </c>
      <c r="B36" s="44" t="s">
        <v>80</v>
      </c>
      <c r="C36" s="21"/>
      <c r="D36" s="1"/>
      <c r="E36" s="1"/>
      <c r="F36" s="1"/>
      <c r="G36" s="31"/>
      <c r="H36" s="31"/>
      <c r="I36" s="31"/>
      <c r="J36" s="31"/>
      <c r="K36" s="1"/>
      <c r="L36" s="1"/>
      <c r="M36" s="11"/>
      <c r="N36" s="1"/>
      <c r="O36" s="1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1"/>
      <c r="AP36" s="1"/>
      <c r="AQ36" s="1"/>
    </row>
    <row r="37" spans="1:43" s="1" customFormat="1" outlineLevel="1" x14ac:dyDescent="0.3">
      <c r="F37" s="38"/>
      <c r="G37" s="38"/>
      <c r="H37" s="38"/>
      <c r="I37" s="38"/>
      <c r="J37" s="38"/>
      <c r="K37" s="38"/>
      <c r="L37" s="38"/>
      <c r="M37" s="12"/>
      <c r="N37" s="67" t="s">
        <v>151</v>
      </c>
      <c r="O37" s="67"/>
      <c r="P37" s="67"/>
      <c r="Q37" s="67"/>
      <c r="R37" s="67"/>
      <c r="S37" s="67"/>
      <c r="T37" s="66" t="s">
        <v>159</v>
      </c>
      <c r="U37" s="66"/>
      <c r="V37" s="66"/>
      <c r="W37" s="66"/>
      <c r="X37" s="66"/>
      <c r="Y37" s="66"/>
      <c r="Z37" s="66" t="s">
        <v>152</v>
      </c>
      <c r="AA37" s="66"/>
      <c r="AB37" s="66"/>
      <c r="AC37" s="66"/>
      <c r="AD37" s="66"/>
      <c r="AE37" s="66"/>
      <c r="AF37" s="66" t="s">
        <v>153</v>
      </c>
      <c r="AG37" s="66"/>
      <c r="AH37" s="66"/>
      <c r="AI37" s="66"/>
      <c r="AJ37" s="66"/>
      <c r="AK37" s="66"/>
      <c r="AL37" s="66" t="s">
        <v>154</v>
      </c>
      <c r="AM37" s="66"/>
      <c r="AN37" s="66"/>
      <c r="AO37" s="66"/>
      <c r="AP37" s="66"/>
      <c r="AQ37" s="66"/>
    </row>
    <row r="38" spans="1:43" outlineLevel="1" x14ac:dyDescent="0.3">
      <c r="A38" s="66" t="s">
        <v>10</v>
      </c>
      <c r="B38" s="66"/>
      <c r="C38" s="66"/>
      <c r="D38" s="66"/>
      <c r="E38" s="38" t="s">
        <v>12</v>
      </c>
      <c r="F38" s="38" t="s">
        <v>14</v>
      </c>
      <c r="G38" s="5" t="s">
        <v>118</v>
      </c>
      <c r="H38" s="5" t="s">
        <v>6</v>
      </c>
      <c r="I38" s="5" t="s">
        <v>40</v>
      </c>
      <c r="J38" s="5" t="s">
        <v>39</v>
      </c>
      <c r="K38" s="1"/>
      <c r="L38" s="1"/>
      <c r="M38" s="11"/>
      <c r="N38" s="38" t="s">
        <v>2</v>
      </c>
      <c r="O38" s="13" t="s">
        <v>29</v>
      </c>
      <c r="P38" s="14"/>
      <c r="Q38" s="41">
        <f>SUM(Q40:Q60)</f>
        <v>8213.52</v>
      </c>
      <c r="R38" s="38" t="s">
        <v>37</v>
      </c>
      <c r="S38" s="38" t="s">
        <v>4</v>
      </c>
      <c r="T38" s="38" t="s">
        <v>2</v>
      </c>
      <c r="U38" s="38" t="s">
        <v>29</v>
      </c>
      <c r="V38" s="14"/>
      <c r="W38" s="41">
        <f>SUM(W40:W60)</f>
        <v>9380.2000000000007</v>
      </c>
      <c r="X38" s="38" t="s">
        <v>37</v>
      </c>
      <c r="Y38" s="38" t="s">
        <v>4</v>
      </c>
      <c r="Z38" s="38" t="s">
        <v>2</v>
      </c>
      <c r="AA38" s="38" t="s">
        <v>29</v>
      </c>
      <c r="AB38" s="14"/>
      <c r="AC38" s="41">
        <f>SUM(AC40:AC60)</f>
        <v>7980</v>
      </c>
      <c r="AD38" s="38" t="s">
        <v>37</v>
      </c>
      <c r="AE38" s="38" t="s">
        <v>4</v>
      </c>
      <c r="AF38" s="38" t="s">
        <v>2</v>
      </c>
      <c r="AG38" s="38" t="s">
        <v>29</v>
      </c>
      <c r="AH38" s="14"/>
      <c r="AI38" s="41">
        <f>SUM(AI40:AI60)</f>
        <v>1127.72</v>
      </c>
      <c r="AJ38" s="38" t="s">
        <v>37</v>
      </c>
      <c r="AK38" s="38" t="s">
        <v>4</v>
      </c>
      <c r="AL38" s="38" t="s">
        <v>2</v>
      </c>
      <c r="AM38" s="38" t="s">
        <v>29</v>
      </c>
      <c r="AN38" s="14"/>
      <c r="AO38" s="15">
        <f>SUM(AO40:AO60)</f>
        <v>2622.88</v>
      </c>
      <c r="AP38" s="38" t="s">
        <v>37</v>
      </c>
      <c r="AQ38" s="38" t="s">
        <v>4</v>
      </c>
    </row>
    <row r="39" spans="1:43" outlineLevel="1" x14ac:dyDescent="0.3">
      <c r="A39" s="38" t="s">
        <v>0</v>
      </c>
      <c r="B39" s="38" t="s">
        <v>11</v>
      </c>
      <c r="C39" s="38"/>
      <c r="D39" s="38" t="s">
        <v>35</v>
      </c>
      <c r="E39" s="38" t="s">
        <v>13</v>
      </c>
      <c r="F39" s="38" t="s">
        <v>34</v>
      </c>
      <c r="G39" s="27"/>
      <c r="H39" s="27"/>
      <c r="I39" s="27"/>
      <c r="J39" s="27"/>
      <c r="K39" s="1"/>
      <c r="L39" s="1"/>
      <c r="M39" s="11"/>
      <c r="N39" s="38" t="s">
        <v>3</v>
      </c>
      <c r="O39" s="38" t="s">
        <v>43</v>
      </c>
      <c r="P39" s="38" t="s">
        <v>42</v>
      </c>
      <c r="Q39" s="38" t="s">
        <v>41</v>
      </c>
      <c r="R39" s="38" t="s">
        <v>36</v>
      </c>
      <c r="S39" s="38" t="s">
        <v>5</v>
      </c>
      <c r="T39" s="38" t="s">
        <v>3</v>
      </c>
      <c r="U39" s="38" t="s">
        <v>43</v>
      </c>
      <c r="V39" s="38" t="s">
        <v>42</v>
      </c>
      <c r="W39" s="38" t="s">
        <v>41</v>
      </c>
      <c r="X39" s="38" t="s">
        <v>36</v>
      </c>
      <c r="Y39" s="38" t="s">
        <v>5</v>
      </c>
      <c r="Z39" s="38" t="s">
        <v>3</v>
      </c>
      <c r="AA39" s="38" t="s">
        <v>43</v>
      </c>
      <c r="AB39" s="38" t="s">
        <v>42</v>
      </c>
      <c r="AC39" s="38" t="s">
        <v>41</v>
      </c>
      <c r="AD39" s="38" t="s">
        <v>36</v>
      </c>
      <c r="AE39" s="38" t="s">
        <v>5</v>
      </c>
      <c r="AF39" s="38" t="s">
        <v>3</v>
      </c>
      <c r="AG39" s="38" t="s">
        <v>43</v>
      </c>
      <c r="AH39" s="38" t="s">
        <v>42</v>
      </c>
      <c r="AI39" s="38" t="s">
        <v>41</v>
      </c>
      <c r="AJ39" s="38" t="s">
        <v>36</v>
      </c>
      <c r="AK39" s="38" t="s">
        <v>5</v>
      </c>
      <c r="AL39" s="38" t="s">
        <v>3</v>
      </c>
      <c r="AM39" s="38" t="s">
        <v>43</v>
      </c>
      <c r="AN39" s="38" t="s">
        <v>42</v>
      </c>
      <c r="AO39" s="38" t="s">
        <v>41</v>
      </c>
      <c r="AP39" s="38" t="s">
        <v>36</v>
      </c>
      <c r="AQ39" s="38" t="s">
        <v>5</v>
      </c>
    </row>
    <row r="40" spans="1:43" outlineLevel="1" x14ac:dyDescent="0.3">
      <c r="B40" s="2" t="s">
        <v>105</v>
      </c>
      <c r="E40" s="15"/>
      <c r="G40" s="28"/>
      <c r="H40" s="64"/>
      <c r="I40" s="28">
        <v>7664</v>
      </c>
      <c r="J40" s="28"/>
      <c r="K40" s="15">
        <f>SUM(G40:J40)</f>
        <v>7664</v>
      </c>
      <c r="M40" s="16"/>
      <c r="N40" s="2" t="s">
        <v>15</v>
      </c>
      <c r="O40" s="15">
        <v>77</v>
      </c>
      <c r="Q40" s="41">
        <f>O40*P40</f>
        <v>0</v>
      </c>
      <c r="R40" s="41"/>
      <c r="T40" s="3" t="s">
        <v>15</v>
      </c>
      <c r="U40" s="41">
        <v>77</v>
      </c>
      <c r="W40" s="41">
        <f>U40*V40</f>
        <v>0</v>
      </c>
      <c r="X40" s="41"/>
      <c r="Z40" s="3" t="s">
        <v>15</v>
      </c>
      <c r="AA40" s="41">
        <v>77</v>
      </c>
      <c r="AC40" s="41">
        <f>AA40*AB40</f>
        <v>0</v>
      </c>
      <c r="AD40" s="41"/>
      <c r="AF40" s="3" t="s">
        <v>15</v>
      </c>
      <c r="AG40" s="41">
        <v>77</v>
      </c>
      <c r="AI40" s="41">
        <f>AG40*AH40</f>
        <v>0</v>
      </c>
      <c r="AJ40" s="41"/>
      <c r="AL40" s="3" t="s">
        <v>15</v>
      </c>
      <c r="AM40" s="41">
        <v>77</v>
      </c>
      <c r="AO40" s="15">
        <f>AM40*AN40</f>
        <v>0</v>
      </c>
      <c r="AP40" s="15"/>
    </row>
    <row r="41" spans="1:43" outlineLevel="1" x14ac:dyDescent="0.3">
      <c r="B41" s="2" t="s">
        <v>108</v>
      </c>
      <c r="E41" s="15"/>
      <c r="G41" s="28"/>
      <c r="H41" s="28">
        <v>20000</v>
      </c>
      <c r="I41" s="28"/>
      <c r="J41" s="28"/>
      <c r="K41" s="15">
        <f t="shared" ref="K41:K63" si="12">SUM(G41:J41)</f>
        <v>20000</v>
      </c>
      <c r="M41" s="16"/>
      <c r="N41" s="2" t="s">
        <v>16</v>
      </c>
      <c r="O41" s="15">
        <v>60</v>
      </c>
      <c r="Q41" s="41">
        <f>O41*P41</f>
        <v>0</v>
      </c>
      <c r="R41" s="41"/>
      <c r="T41" s="3" t="s">
        <v>16</v>
      </c>
      <c r="U41" s="41">
        <v>60</v>
      </c>
      <c r="W41" s="41">
        <f t="shared" ref="W41:W53" si="13">U41*V41</f>
        <v>0</v>
      </c>
      <c r="X41" s="41"/>
      <c r="Z41" s="3" t="s">
        <v>16</v>
      </c>
      <c r="AA41" s="41">
        <v>60</v>
      </c>
      <c r="AC41" s="41">
        <f t="shared" ref="AC41:AC53" si="14">AA41*AB41</f>
        <v>0</v>
      </c>
      <c r="AD41" s="41"/>
      <c r="AF41" s="3" t="s">
        <v>16</v>
      </c>
      <c r="AG41" s="41">
        <v>60</v>
      </c>
      <c r="AI41" s="41">
        <f t="shared" ref="AI41:AI53" si="15">AG41*AH41</f>
        <v>0</v>
      </c>
      <c r="AJ41" s="41"/>
      <c r="AL41" s="3" t="s">
        <v>16</v>
      </c>
      <c r="AM41" s="41">
        <v>60</v>
      </c>
      <c r="AO41" s="15">
        <f t="shared" ref="AO41:AO53" si="16">AM41*AN41</f>
        <v>0</v>
      </c>
      <c r="AP41" s="15"/>
    </row>
    <row r="42" spans="1:43" outlineLevel="1" x14ac:dyDescent="0.3">
      <c r="E42" s="15"/>
      <c r="G42" s="28"/>
      <c r="H42" s="28"/>
      <c r="I42" s="28"/>
      <c r="J42" s="28"/>
      <c r="K42" s="15">
        <f t="shared" si="12"/>
        <v>0</v>
      </c>
      <c r="M42" s="16"/>
      <c r="N42" s="2" t="s">
        <v>17</v>
      </c>
      <c r="O42" s="15">
        <v>48</v>
      </c>
      <c r="Q42" s="41">
        <f t="shared" ref="Q42:Q53" si="17">O42*P42</f>
        <v>0</v>
      </c>
      <c r="R42" s="41"/>
      <c r="T42" s="3" t="s">
        <v>17</v>
      </c>
      <c r="U42" s="41">
        <v>48</v>
      </c>
      <c r="W42" s="41">
        <f t="shared" si="13"/>
        <v>0</v>
      </c>
      <c r="X42" s="41"/>
      <c r="Z42" s="3" t="s">
        <v>17</v>
      </c>
      <c r="AA42" s="41">
        <v>48</v>
      </c>
      <c r="AC42" s="41">
        <f t="shared" si="14"/>
        <v>0</v>
      </c>
      <c r="AD42" s="41"/>
      <c r="AF42" s="3" t="s">
        <v>17</v>
      </c>
      <c r="AG42" s="41">
        <v>48</v>
      </c>
      <c r="AI42" s="41">
        <f t="shared" si="15"/>
        <v>0</v>
      </c>
      <c r="AJ42" s="41"/>
      <c r="AL42" s="3" t="s">
        <v>17</v>
      </c>
      <c r="AM42" s="41">
        <v>48</v>
      </c>
      <c r="AO42" s="15">
        <f t="shared" si="16"/>
        <v>0</v>
      </c>
      <c r="AP42" s="15"/>
    </row>
    <row r="43" spans="1:43" outlineLevel="1" x14ac:dyDescent="0.3">
      <c r="E43" s="15"/>
      <c r="F43" s="17"/>
      <c r="G43" s="28"/>
      <c r="H43" s="28"/>
      <c r="I43" s="28"/>
      <c r="J43" s="28"/>
      <c r="K43" s="15">
        <f>SUM(G43:J43)</f>
        <v>0</v>
      </c>
      <c r="M43" s="16"/>
      <c r="N43" s="2" t="s">
        <v>18</v>
      </c>
      <c r="O43" s="15">
        <v>77</v>
      </c>
      <c r="Q43" s="41">
        <f t="shared" si="17"/>
        <v>0</v>
      </c>
      <c r="R43" s="41"/>
      <c r="T43" s="3" t="s">
        <v>18</v>
      </c>
      <c r="U43" s="41">
        <v>77</v>
      </c>
      <c r="W43" s="41">
        <f t="shared" si="13"/>
        <v>0</v>
      </c>
      <c r="X43" s="41"/>
      <c r="Z43" s="3" t="s">
        <v>18</v>
      </c>
      <c r="AA43" s="41">
        <v>77</v>
      </c>
      <c r="AC43" s="41">
        <f t="shared" si="14"/>
        <v>0</v>
      </c>
      <c r="AD43" s="41"/>
      <c r="AF43" s="3" t="s">
        <v>18</v>
      </c>
      <c r="AG43" s="41">
        <v>77</v>
      </c>
      <c r="AI43" s="41">
        <f t="shared" si="15"/>
        <v>0</v>
      </c>
      <c r="AJ43" s="41"/>
      <c r="AL43" s="3" t="s">
        <v>18</v>
      </c>
      <c r="AM43" s="41">
        <v>77</v>
      </c>
      <c r="AO43" s="15">
        <f t="shared" si="16"/>
        <v>0</v>
      </c>
      <c r="AP43" s="15"/>
    </row>
    <row r="44" spans="1:43" outlineLevel="1" x14ac:dyDescent="0.3">
      <c r="E44" s="15"/>
      <c r="F44" s="17"/>
      <c r="G44" s="28"/>
      <c r="H44" s="28"/>
      <c r="I44" s="28"/>
      <c r="J44" s="28"/>
      <c r="K44" s="15">
        <f t="shared" si="12"/>
        <v>0</v>
      </c>
      <c r="L44" s="15"/>
      <c r="M44" s="18"/>
      <c r="N44" s="2" t="s">
        <v>19</v>
      </c>
      <c r="O44" s="15">
        <v>60</v>
      </c>
      <c r="Q44" s="41">
        <f t="shared" si="17"/>
        <v>0</v>
      </c>
      <c r="R44" s="41"/>
      <c r="T44" s="3" t="s">
        <v>19</v>
      </c>
      <c r="U44" s="41">
        <v>60</v>
      </c>
      <c r="W44" s="41">
        <f t="shared" si="13"/>
        <v>0</v>
      </c>
      <c r="X44" s="41"/>
      <c r="Z44" s="3" t="s">
        <v>19</v>
      </c>
      <c r="AA44" s="41">
        <v>60</v>
      </c>
      <c r="AC44" s="41">
        <f t="shared" si="14"/>
        <v>0</v>
      </c>
      <c r="AD44" s="41"/>
      <c r="AF44" s="3" t="s">
        <v>19</v>
      </c>
      <c r="AG44" s="41">
        <v>60</v>
      </c>
      <c r="AI44" s="41">
        <f t="shared" si="15"/>
        <v>0</v>
      </c>
      <c r="AJ44" s="41"/>
      <c r="AL44" s="3" t="s">
        <v>19</v>
      </c>
      <c r="AM44" s="41">
        <v>60</v>
      </c>
      <c r="AO44" s="15">
        <f t="shared" si="16"/>
        <v>0</v>
      </c>
      <c r="AP44" s="15"/>
    </row>
    <row r="45" spans="1:43" outlineLevel="1" x14ac:dyDescent="0.3">
      <c r="E45" s="15"/>
      <c r="F45" s="17"/>
      <c r="G45" s="28"/>
      <c r="H45" s="28"/>
      <c r="I45" s="28"/>
      <c r="J45" s="28"/>
      <c r="K45" s="15">
        <f t="shared" si="12"/>
        <v>0</v>
      </c>
      <c r="M45" s="16"/>
      <c r="N45" s="2" t="s">
        <v>20</v>
      </c>
      <c r="O45" s="15">
        <v>48</v>
      </c>
      <c r="Q45" s="41">
        <f t="shared" si="17"/>
        <v>0</v>
      </c>
      <c r="R45" s="41"/>
      <c r="T45" s="3" t="s">
        <v>20</v>
      </c>
      <c r="U45" s="41">
        <v>48</v>
      </c>
      <c r="W45" s="41">
        <f t="shared" si="13"/>
        <v>0</v>
      </c>
      <c r="X45" s="41"/>
      <c r="Z45" s="3" t="s">
        <v>20</v>
      </c>
      <c r="AA45" s="41">
        <v>48</v>
      </c>
      <c r="AC45" s="41">
        <f t="shared" si="14"/>
        <v>0</v>
      </c>
      <c r="AD45" s="41"/>
      <c r="AF45" s="3" t="s">
        <v>20</v>
      </c>
      <c r="AG45" s="41">
        <v>48</v>
      </c>
      <c r="AI45" s="41">
        <f t="shared" si="15"/>
        <v>0</v>
      </c>
      <c r="AJ45" s="41"/>
      <c r="AL45" s="3" t="s">
        <v>20</v>
      </c>
      <c r="AM45" s="41">
        <v>48</v>
      </c>
      <c r="AO45" s="15">
        <f t="shared" si="16"/>
        <v>0</v>
      </c>
      <c r="AP45" s="15"/>
    </row>
    <row r="46" spans="1:43" outlineLevel="1" x14ac:dyDescent="0.3">
      <c r="F46" s="17"/>
      <c r="G46" s="28"/>
      <c r="H46" s="28"/>
      <c r="I46" s="28"/>
      <c r="J46" s="28"/>
      <c r="K46" s="15">
        <f t="shared" si="12"/>
        <v>0</v>
      </c>
      <c r="M46" s="16"/>
      <c r="N46" s="2" t="s">
        <v>21</v>
      </c>
      <c r="O46" s="15">
        <v>60</v>
      </c>
      <c r="Q46" s="41">
        <f t="shared" si="17"/>
        <v>0</v>
      </c>
      <c r="R46" s="41"/>
      <c r="T46" s="3" t="s">
        <v>21</v>
      </c>
      <c r="U46" s="41">
        <v>60</v>
      </c>
      <c r="W46" s="41">
        <f t="shared" si="13"/>
        <v>0</v>
      </c>
      <c r="X46" s="41"/>
      <c r="Z46" s="3" t="s">
        <v>21</v>
      </c>
      <c r="AA46" s="41">
        <v>60</v>
      </c>
      <c r="AC46" s="41">
        <f t="shared" si="14"/>
        <v>0</v>
      </c>
      <c r="AD46" s="41"/>
      <c r="AF46" s="3" t="s">
        <v>21</v>
      </c>
      <c r="AG46" s="41">
        <v>60</v>
      </c>
      <c r="AI46" s="41">
        <f t="shared" si="15"/>
        <v>0</v>
      </c>
      <c r="AJ46" s="41"/>
      <c r="AL46" s="3" t="s">
        <v>21</v>
      </c>
      <c r="AM46" s="41">
        <v>60</v>
      </c>
      <c r="AO46" s="15">
        <f t="shared" si="16"/>
        <v>0</v>
      </c>
      <c r="AP46" s="15"/>
    </row>
    <row r="47" spans="1:43" outlineLevel="1" x14ac:dyDescent="0.3">
      <c r="F47" s="17"/>
      <c r="G47" s="28"/>
      <c r="H47" s="28"/>
      <c r="I47" s="28"/>
      <c r="J47" s="28"/>
      <c r="K47" s="15">
        <f t="shared" si="12"/>
        <v>0</v>
      </c>
      <c r="M47" s="16"/>
      <c r="N47" s="2" t="s">
        <v>22</v>
      </c>
      <c r="O47" s="15">
        <v>48</v>
      </c>
      <c r="Q47" s="41">
        <f t="shared" si="17"/>
        <v>0</v>
      </c>
      <c r="R47" s="41"/>
      <c r="T47" s="3" t="s">
        <v>22</v>
      </c>
      <c r="U47" s="41">
        <v>48</v>
      </c>
      <c r="W47" s="41">
        <f t="shared" si="13"/>
        <v>0</v>
      </c>
      <c r="X47" s="41"/>
      <c r="Z47" s="3" t="s">
        <v>22</v>
      </c>
      <c r="AA47" s="41">
        <v>48</v>
      </c>
      <c r="AC47" s="41">
        <f t="shared" si="14"/>
        <v>0</v>
      </c>
      <c r="AD47" s="41"/>
      <c r="AF47" s="3" t="s">
        <v>22</v>
      </c>
      <c r="AG47" s="41">
        <v>48</v>
      </c>
      <c r="AI47" s="41">
        <f t="shared" si="15"/>
        <v>0</v>
      </c>
      <c r="AJ47" s="41"/>
      <c r="AL47" s="3" t="s">
        <v>22</v>
      </c>
      <c r="AM47" s="41">
        <v>48</v>
      </c>
      <c r="AN47" s="3">
        <v>24</v>
      </c>
      <c r="AO47" s="15">
        <f t="shared" si="16"/>
        <v>1152</v>
      </c>
      <c r="AP47" s="15"/>
    </row>
    <row r="48" spans="1:43" outlineLevel="1" x14ac:dyDescent="0.3">
      <c r="G48" s="28"/>
      <c r="H48" s="28"/>
      <c r="I48" s="28"/>
      <c r="J48" s="28"/>
      <c r="K48" s="15">
        <f t="shared" si="12"/>
        <v>0</v>
      </c>
      <c r="M48" s="16"/>
      <c r="N48" s="2" t="s">
        <v>23</v>
      </c>
      <c r="O48" s="15">
        <v>40</v>
      </c>
      <c r="Q48" s="41">
        <f t="shared" si="17"/>
        <v>0</v>
      </c>
      <c r="R48" s="41"/>
      <c r="T48" s="3" t="s">
        <v>23</v>
      </c>
      <c r="U48" s="41">
        <v>40</v>
      </c>
      <c r="W48" s="41">
        <f t="shared" si="13"/>
        <v>0</v>
      </c>
      <c r="X48" s="41"/>
      <c r="Z48" s="3" t="s">
        <v>23</v>
      </c>
      <c r="AA48" s="41">
        <v>40</v>
      </c>
      <c r="AC48" s="41">
        <f t="shared" si="14"/>
        <v>0</v>
      </c>
      <c r="AD48" s="41"/>
      <c r="AF48" s="3" t="s">
        <v>23</v>
      </c>
      <c r="AG48" s="41">
        <v>40</v>
      </c>
      <c r="AI48" s="41">
        <f t="shared" si="15"/>
        <v>0</v>
      </c>
      <c r="AJ48" s="41"/>
      <c r="AL48" s="3" t="s">
        <v>23</v>
      </c>
      <c r="AM48" s="41">
        <v>40</v>
      </c>
      <c r="AO48" s="15">
        <f t="shared" si="16"/>
        <v>0</v>
      </c>
      <c r="AP48" s="15"/>
    </row>
    <row r="49" spans="4:42" outlineLevel="1" x14ac:dyDescent="0.3">
      <c r="G49" s="28"/>
      <c r="H49" s="28"/>
      <c r="I49" s="28"/>
      <c r="J49" s="28"/>
      <c r="K49" s="15">
        <f t="shared" si="12"/>
        <v>0</v>
      </c>
      <c r="M49" s="16"/>
      <c r="N49" s="2" t="s">
        <v>24</v>
      </c>
      <c r="O49" s="15">
        <v>48</v>
      </c>
      <c r="Q49" s="41">
        <f t="shared" si="17"/>
        <v>0</v>
      </c>
      <c r="R49" s="41"/>
      <c r="T49" s="3" t="s">
        <v>24</v>
      </c>
      <c r="U49" s="41">
        <v>48</v>
      </c>
      <c r="W49" s="41">
        <f t="shared" si="13"/>
        <v>0</v>
      </c>
      <c r="X49" s="41"/>
      <c r="Z49" s="3" t="s">
        <v>24</v>
      </c>
      <c r="AA49" s="41">
        <v>48</v>
      </c>
      <c r="AC49" s="41">
        <f t="shared" si="14"/>
        <v>0</v>
      </c>
      <c r="AD49" s="41"/>
      <c r="AF49" s="3" t="s">
        <v>24</v>
      </c>
      <c r="AG49" s="41">
        <v>48</v>
      </c>
      <c r="AI49" s="41">
        <f t="shared" si="15"/>
        <v>0</v>
      </c>
      <c r="AJ49" s="41"/>
      <c r="AL49" s="3" t="s">
        <v>24</v>
      </c>
      <c r="AM49" s="41">
        <v>48</v>
      </c>
      <c r="AO49" s="15">
        <f t="shared" si="16"/>
        <v>0</v>
      </c>
      <c r="AP49" s="15"/>
    </row>
    <row r="50" spans="4:42" outlineLevel="1" x14ac:dyDescent="0.3">
      <c r="G50" s="28"/>
      <c r="H50" s="28"/>
      <c r="I50" s="28"/>
      <c r="J50" s="28"/>
      <c r="K50" s="15">
        <f t="shared" si="12"/>
        <v>0</v>
      </c>
      <c r="M50" s="16"/>
      <c r="N50" s="2" t="s">
        <v>25</v>
      </c>
      <c r="O50" s="15">
        <v>68</v>
      </c>
      <c r="Q50" s="41">
        <f t="shared" si="17"/>
        <v>0</v>
      </c>
      <c r="R50" s="41"/>
      <c r="T50" s="3" t="s">
        <v>25</v>
      </c>
      <c r="U50" s="41">
        <v>68</v>
      </c>
      <c r="W50" s="41">
        <f t="shared" si="13"/>
        <v>0</v>
      </c>
      <c r="X50" s="41"/>
      <c r="Z50" s="3" t="s">
        <v>25</v>
      </c>
      <c r="AA50" s="41">
        <v>68</v>
      </c>
      <c r="AC50" s="41">
        <f t="shared" si="14"/>
        <v>0</v>
      </c>
      <c r="AD50" s="41"/>
      <c r="AF50" s="3" t="s">
        <v>25</v>
      </c>
      <c r="AG50" s="41">
        <v>68</v>
      </c>
      <c r="AI50" s="41">
        <f t="shared" si="15"/>
        <v>0</v>
      </c>
      <c r="AJ50" s="41"/>
      <c r="AL50" s="3" t="s">
        <v>25</v>
      </c>
      <c r="AM50" s="41">
        <v>68</v>
      </c>
      <c r="AO50" s="15">
        <f t="shared" si="16"/>
        <v>0</v>
      </c>
      <c r="AP50" s="15"/>
    </row>
    <row r="51" spans="4:42" outlineLevel="1" x14ac:dyDescent="0.3">
      <c r="G51" s="28"/>
      <c r="H51" s="28"/>
      <c r="I51" s="28"/>
      <c r="J51" s="28"/>
      <c r="K51" s="15">
        <f t="shared" si="12"/>
        <v>0</v>
      </c>
      <c r="M51" s="16"/>
      <c r="N51" s="2" t="s">
        <v>26</v>
      </c>
      <c r="O51" s="15">
        <v>95</v>
      </c>
      <c r="Q51" s="41">
        <f t="shared" si="17"/>
        <v>0</v>
      </c>
      <c r="R51" s="41"/>
      <c r="T51" s="3" t="s">
        <v>26</v>
      </c>
      <c r="U51" s="41">
        <v>95</v>
      </c>
      <c r="W51" s="41">
        <f t="shared" si="13"/>
        <v>0</v>
      </c>
      <c r="X51" s="41"/>
      <c r="Z51" s="3" t="s">
        <v>26</v>
      </c>
      <c r="AA51" s="41">
        <v>95</v>
      </c>
      <c r="AB51" s="3">
        <v>84</v>
      </c>
      <c r="AC51" s="41">
        <f t="shared" si="14"/>
        <v>7980</v>
      </c>
      <c r="AD51" s="41"/>
      <c r="AF51" s="3" t="s">
        <v>26</v>
      </c>
      <c r="AG51" s="41">
        <v>95</v>
      </c>
      <c r="AH51" s="3">
        <v>8</v>
      </c>
      <c r="AI51" s="41">
        <f t="shared" si="15"/>
        <v>760</v>
      </c>
      <c r="AJ51" s="41"/>
      <c r="AL51" s="3" t="s">
        <v>26</v>
      </c>
      <c r="AM51" s="41">
        <v>95</v>
      </c>
      <c r="AO51" s="15">
        <f t="shared" si="16"/>
        <v>0</v>
      </c>
      <c r="AP51" s="15"/>
    </row>
    <row r="52" spans="4:42" outlineLevel="1" x14ac:dyDescent="0.3">
      <c r="G52" s="28"/>
      <c r="H52" s="28"/>
      <c r="I52" s="28"/>
      <c r="J52" s="28"/>
      <c r="K52" s="15">
        <f t="shared" si="12"/>
        <v>0</v>
      </c>
      <c r="M52" s="16"/>
      <c r="N52" s="2" t="s">
        <v>27</v>
      </c>
      <c r="O52" s="15">
        <v>40</v>
      </c>
      <c r="Q52" s="41">
        <f t="shared" si="17"/>
        <v>0</v>
      </c>
      <c r="R52" s="41"/>
      <c r="T52" s="3" t="s">
        <v>27</v>
      </c>
      <c r="U52" s="41">
        <v>40</v>
      </c>
      <c r="W52" s="41">
        <f t="shared" si="13"/>
        <v>0</v>
      </c>
      <c r="X52" s="41"/>
      <c r="Z52" s="3" t="s">
        <v>27</v>
      </c>
      <c r="AA52" s="41">
        <v>40</v>
      </c>
      <c r="AC52" s="41">
        <f t="shared" si="14"/>
        <v>0</v>
      </c>
      <c r="AD52" s="41"/>
      <c r="AF52" s="3" t="s">
        <v>27</v>
      </c>
      <c r="AG52" s="41">
        <v>40</v>
      </c>
      <c r="AI52" s="41">
        <f t="shared" si="15"/>
        <v>0</v>
      </c>
      <c r="AJ52" s="41"/>
      <c r="AL52" s="3" t="s">
        <v>27</v>
      </c>
      <c r="AM52" s="41">
        <v>40</v>
      </c>
      <c r="AO52" s="15">
        <f t="shared" si="16"/>
        <v>0</v>
      </c>
      <c r="AP52" s="15"/>
    </row>
    <row r="53" spans="4:42" outlineLevel="1" x14ac:dyDescent="0.3">
      <c r="G53" s="28"/>
      <c r="H53" s="28"/>
      <c r="I53" s="28"/>
      <c r="J53" s="28"/>
      <c r="K53" s="15">
        <f t="shared" si="12"/>
        <v>0</v>
      </c>
      <c r="M53" s="16"/>
      <c r="N53" s="2" t="s">
        <v>155</v>
      </c>
      <c r="O53" s="15">
        <v>40</v>
      </c>
      <c r="Q53" s="41">
        <f t="shared" si="17"/>
        <v>0</v>
      </c>
      <c r="R53" s="41"/>
      <c r="T53" s="3" t="s">
        <v>155</v>
      </c>
      <c r="U53" s="41">
        <v>40</v>
      </c>
      <c r="W53" s="41">
        <f t="shared" si="13"/>
        <v>0</v>
      </c>
      <c r="X53" s="41"/>
      <c r="Z53" s="3" t="s">
        <v>155</v>
      </c>
      <c r="AA53" s="41">
        <v>40</v>
      </c>
      <c r="AC53" s="41">
        <f t="shared" si="14"/>
        <v>0</v>
      </c>
      <c r="AD53" s="41"/>
      <c r="AF53" s="3" t="s">
        <v>155</v>
      </c>
      <c r="AG53" s="41">
        <v>40</v>
      </c>
      <c r="AI53" s="41">
        <f t="shared" si="15"/>
        <v>0</v>
      </c>
      <c r="AJ53" s="41"/>
      <c r="AL53" s="3" t="s">
        <v>155</v>
      </c>
      <c r="AM53" s="41">
        <v>40</v>
      </c>
      <c r="AO53" s="15">
        <f t="shared" si="16"/>
        <v>0</v>
      </c>
      <c r="AP53" s="15"/>
    </row>
    <row r="54" spans="4:42" outlineLevel="1" x14ac:dyDescent="0.3">
      <c r="G54" s="28"/>
      <c r="H54" s="28"/>
      <c r="I54" s="28"/>
      <c r="J54" s="28"/>
      <c r="K54" s="15">
        <f t="shared" si="12"/>
        <v>0</v>
      </c>
      <c r="M54" s="16"/>
      <c r="N54" s="2" t="s">
        <v>28</v>
      </c>
      <c r="O54" s="15">
        <v>40</v>
      </c>
      <c r="Q54" s="41">
        <f>O54*P54</f>
        <v>0</v>
      </c>
      <c r="R54" s="41"/>
      <c r="T54" s="3" t="s">
        <v>28</v>
      </c>
      <c r="U54" s="41">
        <v>40</v>
      </c>
      <c r="W54" s="41">
        <f>U54*V54</f>
        <v>0</v>
      </c>
      <c r="X54" s="41"/>
      <c r="Z54" s="3" t="s">
        <v>28</v>
      </c>
      <c r="AA54" s="41">
        <v>40</v>
      </c>
      <c r="AC54" s="41">
        <f>AA54*AB54</f>
        <v>0</v>
      </c>
      <c r="AD54" s="41"/>
      <c r="AF54" s="3" t="s">
        <v>28</v>
      </c>
      <c r="AG54" s="41">
        <v>40</v>
      </c>
      <c r="AI54" s="41">
        <f>AG54*AH54</f>
        <v>0</v>
      </c>
      <c r="AJ54" s="41"/>
      <c r="AL54" s="3" t="s">
        <v>28</v>
      </c>
      <c r="AM54" s="41">
        <v>40</v>
      </c>
      <c r="AO54" s="15">
        <f>AM54*AN54</f>
        <v>0</v>
      </c>
      <c r="AP54" s="15"/>
    </row>
    <row r="55" spans="4:42" outlineLevel="1" x14ac:dyDescent="0.3">
      <c r="G55" s="28"/>
      <c r="H55" s="28"/>
      <c r="I55" s="28"/>
      <c r="J55" s="28"/>
      <c r="K55" s="15">
        <f t="shared" si="12"/>
        <v>0</v>
      </c>
      <c r="M55" s="16"/>
      <c r="N55" s="2" t="s">
        <v>127</v>
      </c>
      <c r="O55" s="15">
        <v>100.91743119266054</v>
      </c>
      <c r="Q55" s="41">
        <f t="shared" ref="Q55:Q60" si="18">O55*P55</f>
        <v>0</v>
      </c>
      <c r="R55" s="41"/>
      <c r="T55" s="3" t="s">
        <v>127</v>
      </c>
      <c r="U55" s="41">
        <v>100.91743119266054</v>
      </c>
      <c r="W55" s="41">
        <f t="shared" ref="W55:W60" si="19">U55*V55</f>
        <v>0</v>
      </c>
      <c r="X55" s="41"/>
      <c r="Z55" s="3" t="s">
        <v>127</v>
      </c>
      <c r="AA55" s="41">
        <v>100.91743119266054</v>
      </c>
      <c r="AC55" s="41">
        <f t="shared" ref="AC55:AC60" si="20">AA55*AB55</f>
        <v>0</v>
      </c>
      <c r="AD55" s="41"/>
      <c r="AF55" s="3" t="s">
        <v>127</v>
      </c>
      <c r="AG55" s="41">
        <v>100.91743119266054</v>
      </c>
      <c r="AI55" s="41">
        <f t="shared" ref="AI55:AI60" si="21">AG55*AH55</f>
        <v>0</v>
      </c>
      <c r="AJ55" s="41"/>
      <c r="AL55" s="3" t="s">
        <v>127</v>
      </c>
      <c r="AM55" s="41">
        <v>100.91743119266054</v>
      </c>
      <c r="AO55" s="15">
        <f t="shared" ref="AO55:AO60" si="22">AM55*AN55</f>
        <v>0</v>
      </c>
      <c r="AP55" s="15"/>
    </row>
    <row r="56" spans="4:42" outlineLevel="1" x14ac:dyDescent="0.3">
      <c r="G56" s="28"/>
      <c r="H56" s="28"/>
      <c r="I56" s="28"/>
      <c r="J56" s="28"/>
      <c r="K56" s="15">
        <f t="shared" si="12"/>
        <v>0</v>
      </c>
      <c r="M56" s="16"/>
      <c r="N56" s="2" t="s">
        <v>128</v>
      </c>
      <c r="O56" s="15">
        <v>103.63</v>
      </c>
      <c r="P56" s="3">
        <v>42</v>
      </c>
      <c r="Q56" s="41">
        <f t="shared" si="18"/>
        <v>4352.46</v>
      </c>
      <c r="R56" s="41"/>
      <c r="T56" s="3" t="s">
        <v>128</v>
      </c>
      <c r="U56" s="41">
        <v>103.63</v>
      </c>
      <c r="V56" s="3">
        <v>16</v>
      </c>
      <c r="W56" s="41">
        <f t="shared" si="19"/>
        <v>1658.08</v>
      </c>
      <c r="X56" s="41"/>
      <c r="Z56" s="3" t="s">
        <v>128</v>
      </c>
      <c r="AA56" s="41">
        <v>103.63</v>
      </c>
      <c r="AC56" s="41">
        <f t="shared" si="20"/>
        <v>0</v>
      </c>
      <c r="AD56" s="41"/>
      <c r="AF56" s="3" t="s">
        <v>128</v>
      </c>
      <c r="AG56" s="41">
        <v>103.63</v>
      </c>
      <c r="AI56" s="41">
        <f t="shared" si="21"/>
        <v>0</v>
      </c>
      <c r="AJ56" s="41"/>
      <c r="AL56" s="3" t="s">
        <v>128</v>
      </c>
      <c r="AM56" s="41">
        <v>103.63</v>
      </c>
      <c r="AO56" s="15">
        <f t="shared" si="22"/>
        <v>0</v>
      </c>
      <c r="AP56" s="15"/>
    </row>
    <row r="57" spans="4:42" outlineLevel="1" x14ac:dyDescent="0.3">
      <c r="G57" s="28"/>
      <c r="H57" s="28"/>
      <c r="I57" s="28"/>
      <c r="J57" s="28"/>
      <c r="K57" s="15">
        <f t="shared" si="12"/>
        <v>0</v>
      </c>
      <c r="M57" s="16"/>
      <c r="N57" s="2" t="s">
        <v>157</v>
      </c>
      <c r="O57" s="15">
        <v>91.93</v>
      </c>
      <c r="P57" s="3">
        <v>42</v>
      </c>
      <c r="Q57" s="41">
        <f t="shared" si="18"/>
        <v>3861.0600000000004</v>
      </c>
      <c r="R57" s="41"/>
      <c r="T57" s="3" t="s">
        <v>157</v>
      </c>
      <c r="U57" s="41">
        <v>91.93</v>
      </c>
      <c r="V57" s="3">
        <v>84</v>
      </c>
      <c r="W57" s="41">
        <f t="shared" si="19"/>
        <v>7722.1200000000008</v>
      </c>
      <c r="X57" s="41"/>
      <c r="Z57" s="3" t="s">
        <v>157</v>
      </c>
      <c r="AA57" s="41">
        <v>91.93</v>
      </c>
      <c r="AC57" s="41">
        <f t="shared" si="20"/>
        <v>0</v>
      </c>
      <c r="AD57" s="41"/>
      <c r="AF57" s="3" t="s">
        <v>157</v>
      </c>
      <c r="AG57" s="41">
        <v>91.93</v>
      </c>
      <c r="AH57" s="3">
        <v>4</v>
      </c>
      <c r="AI57" s="41">
        <f t="shared" si="21"/>
        <v>367.72</v>
      </c>
      <c r="AJ57" s="41"/>
      <c r="AL57" s="3" t="s">
        <v>157</v>
      </c>
      <c r="AM57" s="41">
        <v>91.93</v>
      </c>
      <c r="AN57" s="3">
        <v>16</v>
      </c>
      <c r="AO57" s="15">
        <f t="shared" si="22"/>
        <v>1470.88</v>
      </c>
      <c r="AP57" s="15"/>
    </row>
    <row r="58" spans="4:42" outlineLevel="1" x14ac:dyDescent="0.3">
      <c r="G58" s="28"/>
      <c r="H58" s="28"/>
      <c r="I58" s="28"/>
      <c r="J58" s="28"/>
      <c r="K58" s="15">
        <f t="shared" si="12"/>
        <v>0</v>
      </c>
      <c r="M58" s="16"/>
      <c r="N58" s="2" t="s">
        <v>129</v>
      </c>
      <c r="O58" s="15">
        <v>86.78</v>
      </c>
      <c r="Q58" s="41">
        <f t="shared" si="18"/>
        <v>0</v>
      </c>
      <c r="R58" s="41"/>
      <c r="T58" s="3" t="s">
        <v>129</v>
      </c>
      <c r="U58" s="41">
        <v>86.78</v>
      </c>
      <c r="W58" s="41">
        <f t="shared" si="19"/>
        <v>0</v>
      </c>
      <c r="X58" s="41"/>
      <c r="Z58" s="3" t="s">
        <v>129</v>
      </c>
      <c r="AA58" s="41">
        <v>86.78</v>
      </c>
      <c r="AC58" s="41">
        <f t="shared" si="20"/>
        <v>0</v>
      </c>
      <c r="AD58" s="41"/>
      <c r="AF58" s="3" t="s">
        <v>129</v>
      </c>
      <c r="AG58" s="41">
        <v>86.78</v>
      </c>
      <c r="AI58" s="41">
        <f t="shared" si="21"/>
        <v>0</v>
      </c>
      <c r="AJ58" s="41"/>
      <c r="AL58" s="3" t="s">
        <v>129</v>
      </c>
      <c r="AM58" s="41">
        <v>86.78</v>
      </c>
      <c r="AO58" s="15">
        <f t="shared" si="22"/>
        <v>0</v>
      </c>
      <c r="AP58" s="15"/>
    </row>
    <row r="59" spans="4:42" outlineLevel="1" x14ac:dyDescent="0.3">
      <c r="G59" s="28"/>
      <c r="H59" s="28"/>
      <c r="I59" s="28"/>
      <c r="J59" s="28"/>
      <c r="K59" s="15">
        <f t="shared" si="12"/>
        <v>0</v>
      </c>
      <c r="M59" s="16"/>
      <c r="N59" s="2" t="s">
        <v>156</v>
      </c>
      <c r="O59" s="15">
        <v>76.69</v>
      </c>
      <c r="Q59" s="41">
        <f t="shared" si="18"/>
        <v>0</v>
      </c>
      <c r="R59" s="41"/>
      <c r="T59" s="3" t="s">
        <v>156</v>
      </c>
      <c r="U59" s="41">
        <v>76.69</v>
      </c>
      <c r="W59" s="41">
        <f t="shared" si="19"/>
        <v>0</v>
      </c>
      <c r="X59" s="41"/>
      <c r="Z59" s="3" t="s">
        <v>156</v>
      </c>
      <c r="AA59" s="41">
        <v>76.69</v>
      </c>
      <c r="AC59" s="41">
        <f t="shared" si="20"/>
        <v>0</v>
      </c>
      <c r="AD59" s="41"/>
      <c r="AF59" s="3" t="s">
        <v>156</v>
      </c>
      <c r="AG59" s="41">
        <v>76.69</v>
      </c>
      <c r="AI59" s="41">
        <f t="shared" si="21"/>
        <v>0</v>
      </c>
      <c r="AJ59" s="41"/>
      <c r="AL59" s="3" t="s">
        <v>156</v>
      </c>
      <c r="AM59" s="41">
        <v>76.69</v>
      </c>
      <c r="AO59" s="15">
        <f t="shared" si="22"/>
        <v>0</v>
      </c>
      <c r="AP59" s="15"/>
    </row>
    <row r="60" spans="4:42" outlineLevel="1" x14ac:dyDescent="0.3">
      <c r="G60" s="28"/>
      <c r="H60" s="28"/>
      <c r="I60" s="28"/>
      <c r="J60" s="28"/>
      <c r="K60" s="15">
        <f t="shared" si="12"/>
        <v>0</v>
      </c>
      <c r="M60" s="16"/>
      <c r="N60" s="2" t="s">
        <v>131</v>
      </c>
      <c r="O60" s="15">
        <v>76.69</v>
      </c>
      <c r="Q60" s="41">
        <f t="shared" si="18"/>
        <v>0</v>
      </c>
      <c r="R60" s="41"/>
      <c r="T60" s="3" t="s">
        <v>131</v>
      </c>
      <c r="U60" s="41">
        <v>76.69</v>
      </c>
      <c r="W60" s="41">
        <f t="shared" si="19"/>
        <v>0</v>
      </c>
      <c r="X60" s="41"/>
      <c r="Z60" s="3" t="s">
        <v>131</v>
      </c>
      <c r="AA60" s="41">
        <v>76.69</v>
      </c>
      <c r="AC60" s="41">
        <f t="shared" si="20"/>
        <v>0</v>
      </c>
      <c r="AD60" s="41"/>
      <c r="AF60" s="3" t="s">
        <v>131</v>
      </c>
      <c r="AG60" s="41">
        <v>76.69</v>
      </c>
      <c r="AI60" s="41">
        <f t="shared" si="21"/>
        <v>0</v>
      </c>
      <c r="AJ60" s="41"/>
      <c r="AL60" s="3" t="s">
        <v>131</v>
      </c>
      <c r="AM60" s="41">
        <v>76.69</v>
      </c>
      <c r="AO60" s="15">
        <f t="shared" si="22"/>
        <v>0</v>
      </c>
      <c r="AP60" s="15"/>
    </row>
    <row r="61" spans="4:42" outlineLevel="1" x14ac:dyDescent="0.3">
      <c r="G61" s="28"/>
      <c r="H61" s="28"/>
      <c r="I61" s="28"/>
      <c r="J61" s="28"/>
      <c r="K61" s="15">
        <f t="shared" si="12"/>
        <v>0</v>
      </c>
      <c r="M61" s="16"/>
      <c r="O61" s="15"/>
      <c r="Q61" s="41"/>
      <c r="R61" s="41"/>
      <c r="U61" s="41"/>
      <c r="W61" s="41"/>
      <c r="X61" s="41"/>
      <c r="AA61" s="41"/>
      <c r="AC61" s="41"/>
      <c r="AD61" s="41"/>
      <c r="AG61" s="41"/>
      <c r="AI61" s="41"/>
      <c r="AJ61" s="41"/>
      <c r="AM61" s="41"/>
      <c r="AO61" s="15"/>
      <c r="AP61" s="15"/>
    </row>
    <row r="62" spans="4:42" outlineLevel="1" x14ac:dyDescent="0.3">
      <c r="G62" s="28"/>
      <c r="H62" s="28"/>
      <c r="I62" s="28"/>
      <c r="J62" s="28"/>
      <c r="K62" s="15">
        <f t="shared" si="12"/>
        <v>0</v>
      </c>
      <c r="M62" s="16"/>
      <c r="N62" s="1" t="s">
        <v>38</v>
      </c>
      <c r="O62" s="15"/>
      <c r="Q62" s="41"/>
      <c r="R62" s="41"/>
      <c r="T62" s="38" t="s">
        <v>38</v>
      </c>
      <c r="U62" s="41">
        <f>G65</f>
        <v>0</v>
      </c>
      <c r="W62" s="41"/>
      <c r="X62" s="41"/>
      <c r="Z62" s="38" t="s">
        <v>38</v>
      </c>
      <c r="AA62" s="41">
        <f>H65</f>
        <v>20000</v>
      </c>
      <c r="AC62" s="41"/>
      <c r="AD62" s="41"/>
      <c r="AF62" s="38" t="s">
        <v>38</v>
      </c>
      <c r="AG62" s="41">
        <f>I65</f>
        <v>7664</v>
      </c>
      <c r="AI62" s="41"/>
      <c r="AJ62" s="41"/>
      <c r="AL62" s="38" t="s">
        <v>38</v>
      </c>
      <c r="AM62" s="41">
        <f>J65</f>
        <v>0</v>
      </c>
      <c r="AO62" s="15"/>
      <c r="AP62" s="15"/>
    </row>
    <row r="63" spans="4:42" outlineLevel="1" x14ac:dyDescent="0.3">
      <c r="E63" s="15"/>
      <c r="G63" s="28"/>
      <c r="H63" s="28"/>
      <c r="I63" s="28"/>
      <c r="J63" s="28"/>
      <c r="K63" s="15">
        <f t="shared" si="12"/>
        <v>0</v>
      </c>
      <c r="L63" s="15"/>
      <c r="M63" s="18"/>
      <c r="Q63" s="41"/>
      <c r="R63" s="41"/>
      <c r="W63" s="41"/>
      <c r="X63" s="41"/>
      <c r="AC63" s="41"/>
      <c r="AD63" s="41"/>
      <c r="AF63" s="38"/>
      <c r="AL63" s="38"/>
    </row>
    <row r="64" spans="4:42" outlineLevel="1" x14ac:dyDescent="0.3">
      <c r="D64" s="38" t="s">
        <v>30</v>
      </c>
      <c r="E64" s="38" t="s">
        <v>31</v>
      </c>
      <c r="F64" s="38" t="s">
        <v>32</v>
      </c>
      <c r="G64" s="27" t="s">
        <v>124</v>
      </c>
      <c r="H64" s="27" t="s">
        <v>121</v>
      </c>
      <c r="I64" s="27" t="s">
        <v>122</v>
      </c>
      <c r="J64" s="27" t="s">
        <v>123</v>
      </c>
      <c r="K64" s="38" t="s">
        <v>33</v>
      </c>
      <c r="L64" s="38" t="s">
        <v>14</v>
      </c>
      <c r="M64" s="12"/>
    </row>
    <row r="65" spans="1:43" x14ac:dyDescent="0.3">
      <c r="A65" s="25" t="str">
        <f>A36</f>
        <v>13.6.9.1.9.2</v>
      </c>
      <c r="B65" s="25" t="str">
        <f>B36</f>
        <v>Chopper Vacuum System</v>
      </c>
      <c r="C65" s="34">
        <f>SUM(E65,K65)</f>
        <v>56988.320000000007</v>
      </c>
      <c r="D65" s="23">
        <f>SUM(P40:P60)+SUM(V40:V60)+SUM(AB40:AB60)+SUM(AH40:AH60)+SUM(AN40:AN60)</f>
        <v>320</v>
      </c>
      <c r="E65" s="24">
        <f>SUM(Q38+W38+AC38+AI38+AO38)</f>
        <v>29324.320000000003</v>
      </c>
      <c r="F65" s="23">
        <f>SUM(S40+Y40+AE40+AK40+AQ40)</f>
        <v>0</v>
      </c>
      <c r="G65" s="29">
        <f>SUM(G40:G63)</f>
        <v>0</v>
      </c>
      <c r="H65" s="29">
        <f>SUM(H40:H63)</f>
        <v>20000</v>
      </c>
      <c r="I65" s="29">
        <f>SUM(I40:I63)</f>
        <v>7664</v>
      </c>
      <c r="J65" s="29">
        <f t="shared" ref="J65" si="23">SUM(J40:J63)</f>
        <v>0</v>
      </c>
      <c r="K65" s="24">
        <f>SUM(K40:K63)</f>
        <v>27664</v>
      </c>
      <c r="L65" s="19"/>
      <c r="M65" s="8"/>
      <c r="N65" s="10"/>
      <c r="O65" s="10"/>
      <c r="P65" s="20"/>
      <c r="Q65" s="42"/>
      <c r="R65" s="42"/>
      <c r="S65" s="20"/>
      <c r="T65" s="20"/>
      <c r="U65" s="20"/>
      <c r="V65" s="20"/>
      <c r="W65" s="42"/>
      <c r="X65" s="42"/>
      <c r="Y65" s="20"/>
      <c r="Z65" s="20"/>
      <c r="AA65" s="20"/>
      <c r="AB65" s="20"/>
      <c r="AC65" s="42"/>
      <c r="AD65" s="42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10"/>
      <c r="AP65" s="10"/>
      <c r="AQ65" s="10"/>
    </row>
    <row r="66" spans="1:43" s="10" customFormat="1" x14ac:dyDescent="0.3">
      <c r="A66" s="6"/>
      <c r="B66" s="6"/>
      <c r="C66" s="6"/>
      <c r="D66" s="7"/>
      <c r="E66" s="8"/>
      <c r="F66" s="7"/>
      <c r="G66" s="30"/>
      <c r="H66" s="30"/>
      <c r="I66" s="30"/>
      <c r="J66" s="30"/>
      <c r="K66" s="8"/>
      <c r="L66" s="8"/>
      <c r="M66" s="8"/>
      <c r="N66" s="7"/>
      <c r="O66" s="7"/>
      <c r="P66" s="9"/>
      <c r="Q66" s="40"/>
      <c r="R66" s="40"/>
      <c r="S66" s="9"/>
      <c r="T66" s="9"/>
      <c r="U66" s="9"/>
      <c r="V66" s="9"/>
      <c r="W66" s="40"/>
      <c r="X66" s="40"/>
      <c r="Y66" s="9"/>
      <c r="Z66" s="9"/>
      <c r="AA66" s="9"/>
      <c r="AB66" s="9"/>
      <c r="AC66" s="40"/>
      <c r="AD66" s="40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7"/>
      <c r="AP66" s="7"/>
      <c r="AQ66" s="7"/>
    </row>
    <row r="67" spans="1:43" outlineLevel="1" x14ac:dyDescent="0.3">
      <c r="A67" s="21" t="s">
        <v>81</v>
      </c>
      <c r="B67" s="44" t="s">
        <v>82</v>
      </c>
      <c r="C67" s="21"/>
      <c r="D67" s="1"/>
      <c r="E67" s="1"/>
      <c r="F67" s="1"/>
      <c r="G67" s="31"/>
      <c r="H67" s="31"/>
      <c r="I67" s="31"/>
      <c r="J67" s="31"/>
      <c r="K67" s="1"/>
      <c r="L67" s="1"/>
      <c r="M67" s="11"/>
      <c r="N67" s="1"/>
      <c r="O67" s="1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  <c r="AO67" s="1"/>
      <c r="AP67" s="1"/>
      <c r="AQ67" s="1"/>
    </row>
    <row r="68" spans="1:43" s="1" customFormat="1" outlineLevel="1" x14ac:dyDescent="0.3">
      <c r="F68" s="38"/>
      <c r="G68" s="38"/>
      <c r="H68" s="38"/>
      <c r="I68" s="38"/>
      <c r="J68" s="38"/>
      <c r="K68" s="38"/>
      <c r="L68" s="38"/>
      <c r="M68" s="12"/>
      <c r="N68" s="67" t="s">
        <v>151</v>
      </c>
      <c r="O68" s="67"/>
      <c r="P68" s="67"/>
      <c r="Q68" s="67"/>
      <c r="R68" s="67"/>
      <c r="S68" s="67"/>
      <c r="T68" s="66" t="s">
        <v>159</v>
      </c>
      <c r="U68" s="66"/>
      <c r="V68" s="66"/>
      <c r="W68" s="66"/>
      <c r="X68" s="66"/>
      <c r="Y68" s="66"/>
      <c r="Z68" s="66" t="s">
        <v>152</v>
      </c>
      <c r="AA68" s="66"/>
      <c r="AB68" s="66"/>
      <c r="AC68" s="66"/>
      <c r="AD68" s="66"/>
      <c r="AE68" s="66"/>
      <c r="AF68" s="66" t="s">
        <v>153</v>
      </c>
      <c r="AG68" s="66"/>
      <c r="AH68" s="66"/>
      <c r="AI68" s="66"/>
      <c r="AJ68" s="66"/>
      <c r="AK68" s="66"/>
      <c r="AL68" s="66" t="s">
        <v>154</v>
      </c>
      <c r="AM68" s="66"/>
      <c r="AN68" s="66"/>
      <c r="AO68" s="66"/>
      <c r="AP68" s="66"/>
      <c r="AQ68" s="66"/>
    </row>
    <row r="69" spans="1:43" outlineLevel="1" x14ac:dyDescent="0.3">
      <c r="A69" s="66" t="s">
        <v>10</v>
      </c>
      <c r="B69" s="66"/>
      <c r="C69" s="66"/>
      <c r="D69" s="66"/>
      <c r="E69" s="38" t="s">
        <v>12</v>
      </c>
      <c r="F69" s="38" t="s">
        <v>14</v>
      </c>
      <c r="G69" s="5" t="s">
        <v>118</v>
      </c>
      <c r="H69" s="5" t="s">
        <v>6</v>
      </c>
      <c r="I69" s="5" t="s">
        <v>40</v>
      </c>
      <c r="J69" s="5" t="s">
        <v>39</v>
      </c>
      <c r="K69" s="1"/>
      <c r="L69" s="1"/>
      <c r="M69" s="11"/>
      <c r="N69" s="38" t="s">
        <v>2</v>
      </c>
      <c r="O69" s="13" t="s">
        <v>29</v>
      </c>
      <c r="P69" s="14"/>
      <c r="Q69" s="41">
        <f>SUM(Q71:Q91)</f>
        <v>8213.52</v>
      </c>
      <c r="R69" s="38" t="s">
        <v>37</v>
      </c>
      <c r="S69" s="38" t="s">
        <v>4</v>
      </c>
      <c r="T69" s="38" t="s">
        <v>2</v>
      </c>
      <c r="U69" s="38" t="s">
        <v>29</v>
      </c>
      <c r="V69" s="14"/>
      <c r="W69" s="41">
        <f>SUM(W71:W91)</f>
        <v>11366.880000000001</v>
      </c>
      <c r="X69" s="38" t="s">
        <v>37</v>
      </c>
      <c r="Y69" s="38" t="s">
        <v>4</v>
      </c>
      <c r="Z69" s="38" t="s">
        <v>2</v>
      </c>
      <c r="AA69" s="38" t="s">
        <v>29</v>
      </c>
      <c r="AB69" s="14"/>
      <c r="AC69" s="41">
        <f>SUM(AC71:AC91)</f>
        <v>4725.4400000000005</v>
      </c>
      <c r="AD69" s="38" t="s">
        <v>37</v>
      </c>
      <c r="AE69" s="38" t="s">
        <v>4</v>
      </c>
      <c r="AF69" s="38" t="s">
        <v>2</v>
      </c>
      <c r="AG69" s="38" t="s">
        <v>29</v>
      </c>
      <c r="AH69" s="14"/>
      <c r="AI69" s="41">
        <f>SUM(AI71:AI91)</f>
        <v>3783.44</v>
      </c>
      <c r="AJ69" s="38" t="s">
        <v>37</v>
      </c>
      <c r="AK69" s="38" t="s">
        <v>4</v>
      </c>
      <c r="AL69" s="38" t="s">
        <v>2</v>
      </c>
      <c r="AM69" s="38" t="s">
        <v>29</v>
      </c>
      <c r="AN69" s="14"/>
      <c r="AO69" s="15">
        <f>SUM(AO71:AO91)</f>
        <v>3929.52</v>
      </c>
      <c r="AP69" s="38" t="s">
        <v>37</v>
      </c>
      <c r="AQ69" s="38" t="s">
        <v>4</v>
      </c>
    </row>
    <row r="70" spans="1:43" outlineLevel="1" x14ac:dyDescent="0.3">
      <c r="A70" s="38" t="s">
        <v>0</v>
      </c>
      <c r="B70" s="38" t="s">
        <v>11</v>
      </c>
      <c r="C70" s="38"/>
      <c r="D70" s="38" t="s">
        <v>35</v>
      </c>
      <c r="E70" s="38" t="s">
        <v>13</v>
      </c>
      <c r="F70" s="38" t="s">
        <v>34</v>
      </c>
      <c r="G70" s="27"/>
      <c r="H70" s="27"/>
      <c r="I70" s="27"/>
      <c r="J70" s="27"/>
      <c r="K70" s="1"/>
      <c r="L70" s="1"/>
      <c r="M70" s="11"/>
      <c r="N70" s="38" t="s">
        <v>3</v>
      </c>
      <c r="O70" s="38" t="s">
        <v>43</v>
      </c>
      <c r="P70" s="38" t="s">
        <v>42</v>
      </c>
      <c r="Q70" s="38" t="s">
        <v>41</v>
      </c>
      <c r="R70" s="38" t="s">
        <v>36</v>
      </c>
      <c r="S70" s="38" t="s">
        <v>5</v>
      </c>
      <c r="T70" s="38" t="s">
        <v>3</v>
      </c>
      <c r="U70" s="38" t="s">
        <v>43</v>
      </c>
      <c r="V70" s="38" t="s">
        <v>42</v>
      </c>
      <c r="W70" s="38" t="s">
        <v>41</v>
      </c>
      <c r="X70" s="38" t="s">
        <v>36</v>
      </c>
      <c r="Y70" s="38" t="s">
        <v>5</v>
      </c>
      <c r="Z70" s="38" t="s">
        <v>3</v>
      </c>
      <c r="AA70" s="38" t="s">
        <v>43</v>
      </c>
      <c r="AB70" s="38" t="s">
        <v>42</v>
      </c>
      <c r="AC70" s="38" t="s">
        <v>41</v>
      </c>
      <c r="AD70" s="38" t="s">
        <v>36</v>
      </c>
      <c r="AE70" s="38" t="s">
        <v>5</v>
      </c>
      <c r="AF70" s="38" t="s">
        <v>3</v>
      </c>
      <c r="AG70" s="38" t="s">
        <v>43</v>
      </c>
      <c r="AH70" s="38" t="s">
        <v>42</v>
      </c>
      <c r="AI70" s="38" t="s">
        <v>41</v>
      </c>
      <c r="AJ70" s="38" t="s">
        <v>36</v>
      </c>
      <c r="AK70" s="38" t="s">
        <v>5</v>
      </c>
      <c r="AL70" s="38" t="s">
        <v>3</v>
      </c>
      <c r="AM70" s="38" t="s">
        <v>43</v>
      </c>
      <c r="AN70" s="38" t="s">
        <v>42</v>
      </c>
      <c r="AO70" s="38" t="s">
        <v>41</v>
      </c>
      <c r="AP70" s="38" t="s">
        <v>36</v>
      </c>
      <c r="AQ70" s="38" t="s">
        <v>5</v>
      </c>
    </row>
    <row r="71" spans="1:43" outlineLevel="1" x14ac:dyDescent="0.3">
      <c r="B71" s="2" t="s">
        <v>106</v>
      </c>
      <c r="E71" s="15"/>
      <c r="G71" s="28"/>
      <c r="H71" s="28"/>
      <c r="I71" s="28">
        <v>15328</v>
      </c>
      <c r="J71" s="28"/>
      <c r="K71" s="28">
        <f>SUM(G71:J71)</f>
        <v>15328</v>
      </c>
      <c r="M71" s="16"/>
      <c r="N71" s="2" t="s">
        <v>15</v>
      </c>
      <c r="O71" s="15">
        <v>77</v>
      </c>
      <c r="Q71" s="41">
        <f>O71*P71</f>
        <v>0</v>
      </c>
      <c r="R71" s="41"/>
      <c r="T71" s="3" t="s">
        <v>15</v>
      </c>
      <c r="U71" s="41">
        <v>77</v>
      </c>
      <c r="W71" s="41">
        <f>U71*V71</f>
        <v>0</v>
      </c>
      <c r="X71" s="41"/>
      <c r="Z71" s="3" t="s">
        <v>15</v>
      </c>
      <c r="AA71" s="41">
        <v>77</v>
      </c>
      <c r="AC71" s="41">
        <f>AA71*AB71</f>
        <v>0</v>
      </c>
      <c r="AD71" s="41"/>
      <c r="AF71" s="3" t="s">
        <v>15</v>
      </c>
      <c r="AG71" s="41">
        <v>77</v>
      </c>
      <c r="AI71" s="41">
        <f>AG71*AH71</f>
        <v>0</v>
      </c>
      <c r="AJ71" s="41"/>
      <c r="AL71" s="3" t="s">
        <v>15</v>
      </c>
      <c r="AM71" s="41">
        <v>77</v>
      </c>
      <c r="AO71" s="15">
        <f>AM71*AN71</f>
        <v>0</v>
      </c>
      <c r="AP71" s="15"/>
    </row>
    <row r="72" spans="1:43" outlineLevel="1" x14ac:dyDescent="0.3">
      <c r="B72" s="2" t="s">
        <v>114</v>
      </c>
      <c r="E72" s="15"/>
      <c r="G72" s="28"/>
      <c r="I72" s="28">
        <v>4000</v>
      </c>
      <c r="J72" s="28"/>
      <c r="K72" s="28">
        <f t="shared" ref="K72:K73" si="24">SUM(G72:J72)</f>
        <v>4000</v>
      </c>
      <c r="M72" s="16"/>
      <c r="N72" s="2" t="s">
        <v>16</v>
      </c>
      <c r="O72" s="15">
        <v>60</v>
      </c>
      <c r="Q72" s="41">
        <f>O72*P72</f>
        <v>0</v>
      </c>
      <c r="R72" s="41"/>
      <c r="T72" s="3" t="s">
        <v>16</v>
      </c>
      <c r="U72" s="41">
        <v>60</v>
      </c>
      <c r="W72" s="41">
        <f t="shared" ref="W72:W84" si="25">U72*V72</f>
        <v>0</v>
      </c>
      <c r="X72" s="41"/>
      <c r="Z72" s="3" t="s">
        <v>16</v>
      </c>
      <c r="AA72" s="41">
        <v>60</v>
      </c>
      <c r="AC72" s="41">
        <f t="shared" ref="AC72:AC84" si="26">AA72*AB72</f>
        <v>0</v>
      </c>
      <c r="AD72" s="41"/>
      <c r="AF72" s="3" t="s">
        <v>16</v>
      </c>
      <c r="AG72" s="41">
        <v>60</v>
      </c>
      <c r="AI72" s="41">
        <f t="shared" ref="AI72:AI84" si="27">AG72*AH72</f>
        <v>0</v>
      </c>
      <c r="AJ72" s="41"/>
      <c r="AL72" s="3" t="s">
        <v>16</v>
      </c>
      <c r="AM72" s="41">
        <v>60</v>
      </c>
      <c r="AO72" s="15">
        <f t="shared" ref="AO72:AO84" si="28">AM72*AN72</f>
        <v>0</v>
      </c>
      <c r="AP72" s="15"/>
    </row>
    <row r="73" spans="1:43" outlineLevel="1" x14ac:dyDescent="0.3">
      <c r="B73" s="2" t="s">
        <v>115</v>
      </c>
      <c r="E73" s="15"/>
      <c r="G73" s="28"/>
      <c r="I73" s="28">
        <v>500</v>
      </c>
      <c r="J73" s="28"/>
      <c r="K73" s="28">
        <f t="shared" si="24"/>
        <v>500</v>
      </c>
      <c r="M73" s="16"/>
      <c r="N73" s="2" t="s">
        <v>17</v>
      </c>
      <c r="O73" s="15">
        <v>48</v>
      </c>
      <c r="Q73" s="41">
        <f t="shared" ref="Q73:Q84" si="29">O73*P73</f>
        <v>0</v>
      </c>
      <c r="R73" s="41"/>
      <c r="T73" s="3" t="s">
        <v>17</v>
      </c>
      <c r="U73" s="41">
        <v>48</v>
      </c>
      <c r="W73" s="41">
        <f t="shared" si="25"/>
        <v>0</v>
      </c>
      <c r="X73" s="41"/>
      <c r="Z73" s="3" t="s">
        <v>17</v>
      </c>
      <c r="AA73" s="41">
        <v>48</v>
      </c>
      <c r="AC73" s="41">
        <f t="shared" si="26"/>
        <v>0</v>
      </c>
      <c r="AD73" s="41"/>
      <c r="AF73" s="3" t="s">
        <v>17</v>
      </c>
      <c r="AG73" s="41">
        <v>48</v>
      </c>
      <c r="AI73" s="41">
        <f t="shared" si="27"/>
        <v>0</v>
      </c>
      <c r="AJ73" s="41"/>
      <c r="AL73" s="3" t="s">
        <v>17</v>
      </c>
      <c r="AM73" s="41">
        <v>48</v>
      </c>
      <c r="AO73" s="15">
        <f t="shared" si="28"/>
        <v>0</v>
      </c>
      <c r="AP73" s="15"/>
    </row>
    <row r="74" spans="1:43" outlineLevel="1" x14ac:dyDescent="0.3">
      <c r="B74" s="2" t="s">
        <v>117</v>
      </c>
      <c r="E74" s="15"/>
      <c r="F74" s="17"/>
      <c r="G74" s="28"/>
      <c r="I74" s="28">
        <v>10000</v>
      </c>
      <c r="J74" s="28"/>
      <c r="K74" s="28">
        <f>SUM(G74:J74)</f>
        <v>10000</v>
      </c>
      <c r="M74" s="16"/>
      <c r="N74" s="2" t="s">
        <v>18</v>
      </c>
      <c r="O74" s="15">
        <v>77</v>
      </c>
      <c r="Q74" s="41">
        <f t="shared" si="29"/>
        <v>0</v>
      </c>
      <c r="R74" s="41"/>
      <c r="T74" s="3" t="s">
        <v>18</v>
      </c>
      <c r="U74" s="41">
        <v>77</v>
      </c>
      <c r="W74" s="41">
        <f t="shared" si="25"/>
        <v>0</v>
      </c>
      <c r="X74" s="41"/>
      <c r="Z74" s="3" t="s">
        <v>18</v>
      </c>
      <c r="AA74" s="41">
        <v>77</v>
      </c>
      <c r="AC74" s="41">
        <f t="shared" si="26"/>
        <v>0</v>
      </c>
      <c r="AD74" s="41"/>
      <c r="AF74" s="3" t="s">
        <v>18</v>
      </c>
      <c r="AG74" s="41">
        <v>77</v>
      </c>
      <c r="AI74" s="41">
        <f t="shared" si="27"/>
        <v>0</v>
      </c>
      <c r="AJ74" s="41"/>
      <c r="AL74" s="3" t="s">
        <v>18</v>
      </c>
      <c r="AM74" s="41">
        <v>77</v>
      </c>
      <c r="AO74" s="15">
        <f t="shared" si="28"/>
        <v>0</v>
      </c>
      <c r="AP74" s="15"/>
    </row>
    <row r="75" spans="1:43" outlineLevel="1" x14ac:dyDescent="0.3">
      <c r="G75" s="28"/>
      <c r="I75" s="28"/>
      <c r="J75" s="28"/>
      <c r="K75" s="28">
        <f t="shared" ref="K75:K94" si="30">SUM(G75:J75)</f>
        <v>0</v>
      </c>
      <c r="L75" s="15"/>
      <c r="M75" s="18"/>
      <c r="N75" s="2" t="s">
        <v>19</v>
      </c>
      <c r="O75" s="15">
        <v>60</v>
      </c>
      <c r="Q75" s="41">
        <f t="shared" si="29"/>
        <v>0</v>
      </c>
      <c r="R75" s="41"/>
      <c r="T75" s="3" t="s">
        <v>19</v>
      </c>
      <c r="U75" s="41">
        <v>60</v>
      </c>
      <c r="W75" s="41">
        <f t="shared" si="25"/>
        <v>0</v>
      </c>
      <c r="X75" s="41"/>
      <c r="Z75" s="3" t="s">
        <v>19</v>
      </c>
      <c r="AA75" s="41">
        <v>60</v>
      </c>
      <c r="AC75" s="41">
        <f t="shared" si="26"/>
        <v>0</v>
      </c>
      <c r="AD75" s="41"/>
      <c r="AF75" s="3" t="s">
        <v>19</v>
      </c>
      <c r="AG75" s="41">
        <v>60</v>
      </c>
      <c r="AI75" s="41">
        <f t="shared" si="27"/>
        <v>0</v>
      </c>
      <c r="AJ75" s="41"/>
      <c r="AL75" s="3" t="s">
        <v>19</v>
      </c>
      <c r="AM75" s="41">
        <v>60</v>
      </c>
      <c r="AO75" s="15">
        <f t="shared" si="28"/>
        <v>0</v>
      </c>
      <c r="AP75" s="15"/>
    </row>
    <row r="76" spans="1:43" outlineLevel="1" x14ac:dyDescent="0.3">
      <c r="E76" s="15"/>
      <c r="F76" s="17"/>
      <c r="G76" s="28"/>
      <c r="I76" s="28"/>
      <c r="J76" s="28"/>
      <c r="K76" s="28">
        <f t="shared" si="30"/>
        <v>0</v>
      </c>
      <c r="M76" s="16"/>
      <c r="N76" s="2" t="s">
        <v>20</v>
      </c>
      <c r="O76" s="15">
        <v>48</v>
      </c>
      <c r="Q76" s="41">
        <f t="shared" si="29"/>
        <v>0</v>
      </c>
      <c r="R76" s="41"/>
      <c r="T76" s="3" t="s">
        <v>20</v>
      </c>
      <c r="U76" s="41">
        <v>48</v>
      </c>
      <c r="W76" s="41">
        <f t="shared" si="25"/>
        <v>0</v>
      </c>
      <c r="X76" s="41"/>
      <c r="Z76" s="3" t="s">
        <v>20</v>
      </c>
      <c r="AA76" s="41">
        <v>48</v>
      </c>
      <c r="AC76" s="41">
        <f t="shared" si="26"/>
        <v>0</v>
      </c>
      <c r="AD76" s="41"/>
      <c r="AF76" s="3" t="s">
        <v>20</v>
      </c>
      <c r="AG76" s="41">
        <v>48</v>
      </c>
      <c r="AI76" s="41">
        <f t="shared" si="27"/>
        <v>0</v>
      </c>
      <c r="AJ76" s="41"/>
      <c r="AL76" s="3" t="s">
        <v>20</v>
      </c>
      <c r="AM76" s="41">
        <v>48</v>
      </c>
      <c r="AO76" s="15">
        <f t="shared" si="28"/>
        <v>0</v>
      </c>
      <c r="AP76" s="15"/>
    </row>
    <row r="77" spans="1:43" outlineLevel="1" x14ac:dyDescent="0.3">
      <c r="F77" s="17"/>
      <c r="G77" s="28"/>
      <c r="I77" s="28"/>
      <c r="J77" s="28"/>
      <c r="K77" s="28">
        <f t="shared" si="30"/>
        <v>0</v>
      </c>
      <c r="M77" s="16"/>
      <c r="N77" s="2" t="s">
        <v>21</v>
      </c>
      <c r="O77" s="15">
        <v>60</v>
      </c>
      <c r="Q77" s="41">
        <f t="shared" si="29"/>
        <v>0</v>
      </c>
      <c r="R77" s="41"/>
      <c r="T77" s="3" t="s">
        <v>21</v>
      </c>
      <c r="U77" s="41">
        <v>60</v>
      </c>
      <c r="W77" s="41">
        <f t="shared" si="25"/>
        <v>0</v>
      </c>
      <c r="X77" s="41"/>
      <c r="Z77" s="3" t="s">
        <v>21</v>
      </c>
      <c r="AA77" s="41">
        <v>60</v>
      </c>
      <c r="AC77" s="41">
        <f t="shared" si="26"/>
        <v>0</v>
      </c>
      <c r="AD77" s="41"/>
      <c r="AF77" s="3" t="s">
        <v>21</v>
      </c>
      <c r="AG77" s="41">
        <v>60</v>
      </c>
      <c r="AI77" s="41">
        <f t="shared" si="27"/>
        <v>0</v>
      </c>
      <c r="AJ77" s="41"/>
      <c r="AL77" s="3" t="s">
        <v>21</v>
      </c>
      <c r="AM77" s="41">
        <v>60</v>
      </c>
      <c r="AO77" s="15">
        <f t="shared" si="28"/>
        <v>0</v>
      </c>
      <c r="AP77" s="15"/>
    </row>
    <row r="78" spans="1:43" outlineLevel="1" x14ac:dyDescent="0.3">
      <c r="F78" s="17"/>
      <c r="G78" s="28"/>
      <c r="I78" s="28"/>
      <c r="J78" s="28"/>
      <c r="K78" s="28">
        <f t="shared" si="30"/>
        <v>0</v>
      </c>
      <c r="M78" s="16"/>
      <c r="N78" s="2" t="s">
        <v>22</v>
      </c>
      <c r="O78" s="15">
        <v>48</v>
      </c>
      <c r="Q78" s="41">
        <f t="shared" si="29"/>
        <v>0</v>
      </c>
      <c r="R78" s="41"/>
      <c r="T78" s="3" t="s">
        <v>22</v>
      </c>
      <c r="U78" s="41">
        <v>48</v>
      </c>
      <c r="W78" s="41">
        <f t="shared" si="25"/>
        <v>0</v>
      </c>
      <c r="X78" s="41"/>
      <c r="Z78" s="3" t="s">
        <v>22</v>
      </c>
      <c r="AA78" s="41">
        <v>48</v>
      </c>
      <c r="AC78" s="41">
        <f t="shared" si="26"/>
        <v>0</v>
      </c>
      <c r="AD78" s="41"/>
      <c r="AF78" s="3" t="s">
        <v>22</v>
      </c>
      <c r="AG78" s="41">
        <v>48</v>
      </c>
      <c r="AH78" s="3">
        <v>16</v>
      </c>
      <c r="AI78" s="41">
        <f t="shared" si="27"/>
        <v>768</v>
      </c>
      <c r="AJ78" s="41"/>
      <c r="AL78" s="3" t="s">
        <v>22</v>
      </c>
      <c r="AM78" s="41">
        <v>48</v>
      </c>
      <c r="AN78" s="3">
        <v>24</v>
      </c>
      <c r="AO78" s="15">
        <f t="shared" si="28"/>
        <v>1152</v>
      </c>
      <c r="AP78" s="15"/>
    </row>
    <row r="79" spans="1:43" outlineLevel="1" x14ac:dyDescent="0.3">
      <c r="G79" s="28"/>
      <c r="I79" s="28"/>
      <c r="J79" s="28"/>
      <c r="K79" s="28">
        <f t="shared" si="30"/>
        <v>0</v>
      </c>
      <c r="M79" s="16"/>
      <c r="N79" s="2" t="s">
        <v>23</v>
      </c>
      <c r="O79" s="15">
        <v>40</v>
      </c>
      <c r="Q79" s="41">
        <f t="shared" si="29"/>
        <v>0</v>
      </c>
      <c r="R79" s="41"/>
      <c r="T79" s="3" t="s">
        <v>23</v>
      </c>
      <c r="U79" s="41">
        <v>40</v>
      </c>
      <c r="W79" s="41">
        <f t="shared" si="25"/>
        <v>0</v>
      </c>
      <c r="X79" s="41"/>
      <c r="Z79" s="3" t="s">
        <v>23</v>
      </c>
      <c r="AA79" s="41">
        <v>40</v>
      </c>
      <c r="AC79" s="41">
        <f t="shared" si="26"/>
        <v>0</v>
      </c>
      <c r="AD79" s="41"/>
      <c r="AF79" s="3" t="s">
        <v>23</v>
      </c>
      <c r="AG79" s="41">
        <v>40</v>
      </c>
      <c r="AI79" s="41">
        <f t="shared" si="27"/>
        <v>0</v>
      </c>
      <c r="AJ79" s="41"/>
      <c r="AL79" s="3" t="s">
        <v>23</v>
      </c>
      <c r="AM79" s="41">
        <v>40</v>
      </c>
      <c r="AO79" s="15">
        <f t="shared" si="28"/>
        <v>0</v>
      </c>
      <c r="AP79" s="15"/>
    </row>
    <row r="80" spans="1:43" outlineLevel="1" x14ac:dyDescent="0.3">
      <c r="G80" s="28"/>
      <c r="I80" s="28"/>
      <c r="J80" s="28"/>
      <c r="K80" s="28">
        <f t="shared" si="30"/>
        <v>0</v>
      </c>
      <c r="M80" s="16"/>
      <c r="N80" s="2" t="s">
        <v>24</v>
      </c>
      <c r="O80" s="15">
        <v>48</v>
      </c>
      <c r="Q80" s="41">
        <f t="shared" si="29"/>
        <v>0</v>
      </c>
      <c r="R80" s="41"/>
      <c r="T80" s="3" t="s">
        <v>24</v>
      </c>
      <c r="U80" s="41">
        <v>48</v>
      </c>
      <c r="W80" s="41">
        <f t="shared" si="25"/>
        <v>0</v>
      </c>
      <c r="X80" s="41"/>
      <c r="Z80" s="3" t="s">
        <v>24</v>
      </c>
      <c r="AA80" s="41">
        <v>48</v>
      </c>
      <c r="AC80" s="41">
        <f t="shared" si="26"/>
        <v>0</v>
      </c>
      <c r="AD80" s="41"/>
      <c r="AF80" s="3" t="s">
        <v>24</v>
      </c>
      <c r="AG80" s="41">
        <v>48</v>
      </c>
      <c r="AI80" s="41">
        <f t="shared" si="27"/>
        <v>0</v>
      </c>
      <c r="AJ80" s="41"/>
      <c r="AL80" s="3" t="s">
        <v>24</v>
      </c>
      <c r="AM80" s="41">
        <v>48</v>
      </c>
      <c r="AN80" s="3">
        <v>8</v>
      </c>
      <c r="AO80" s="15">
        <f t="shared" si="28"/>
        <v>384</v>
      </c>
      <c r="AP80" s="15"/>
    </row>
    <row r="81" spans="1:43" outlineLevel="1" x14ac:dyDescent="0.3">
      <c r="G81" s="28"/>
      <c r="I81" s="28"/>
      <c r="J81" s="28"/>
      <c r="K81" s="28">
        <f t="shared" si="30"/>
        <v>0</v>
      </c>
      <c r="M81" s="16"/>
      <c r="N81" s="2" t="s">
        <v>25</v>
      </c>
      <c r="O81" s="15">
        <v>68</v>
      </c>
      <c r="Q81" s="41">
        <f t="shared" si="29"/>
        <v>0</v>
      </c>
      <c r="R81" s="41"/>
      <c r="T81" s="3" t="s">
        <v>25</v>
      </c>
      <c r="U81" s="41">
        <v>68</v>
      </c>
      <c r="W81" s="41">
        <f t="shared" si="25"/>
        <v>0</v>
      </c>
      <c r="X81" s="41"/>
      <c r="Z81" s="3" t="s">
        <v>25</v>
      </c>
      <c r="AA81" s="41">
        <v>68</v>
      </c>
      <c r="AC81" s="41">
        <f t="shared" si="26"/>
        <v>0</v>
      </c>
      <c r="AD81" s="41"/>
      <c r="AF81" s="3" t="s">
        <v>25</v>
      </c>
      <c r="AG81" s="41">
        <v>68</v>
      </c>
      <c r="AI81" s="41">
        <f t="shared" si="27"/>
        <v>0</v>
      </c>
      <c r="AJ81" s="41"/>
      <c r="AL81" s="3" t="s">
        <v>25</v>
      </c>
      <c r="AM81" s="41">
        <v>68</v>
      </c>
      <c r="AO81" s="15">
        <f t="shared" si="28"/>
        <v>0</v>
      </c>
      <c r="AP81" s="15"/>
    </row>
    <row r="82" spans="1:43" outlineLevel="1" x14ac:dyDescent="0.3">
      <c r="G82" s="28"/>
      <c r="I82" s="28"/>
      <c r="J82" s="28"/>
      <c r="K82" s="28">
        <f t="shared" si="30"/>
        <v>0</v>
      </c>
      <c r="M82" s="16"/>
      <c r="N82" s="2" t="s">
        <v>26</v>
      </c>
      <c r="O82" s="15">
        <v>95</v>
      </c>
      <c r="Q82" s="41">
        <f t="shared" si="29"/>
        <v>0</v>
      </c>
      <c r="R82" s="41"/>
      <c r="T82" s="3" t="s">
        <v>26</v>
      </c>
      <c r="U82" s="41">
        <v>95</v>
      </c>
      <c r="W82" s="41">
        <f t="shared" si="25"/>
        <v>0</v>
      </c>
      <c r="X82" s="41"/>
      <c r="Z82" s="3" t="s">
        <v>26</v>
      </c>
      <c r="AA82" s="41">
        <v>95</v>
      </c>
      <c r="AB82" s="3">
        <v>42</v>
      </c>
      <c r="AC82" s="41">
        <f t="shared" si="26"/>
        <v>3990</v>
      </c>
      <c r="AD82" s="41"/>
      <c r="AF82" s="3" t="s">
        <v>26</v>
      </c>
      <c r="AG82" s="41">
        <v>95</v>
      </c>
      <c r="AH82" s="3">
        <v>24</v>
      </c>
      <c r="AI82" s="41">
        <f t="shared" si="27"/>
        <v>2280</v>
      </c>
      <c r="AJ82" s="41"/>
      <c r="AL82" s="3" t="s">
        <v>26</v>
      </c>
      <c r="AM82" s="41">
        <v>95</v>
      </c>
      <c r="AO82" s="15">
        <f t="shared" si="28"/>
        <v>0</v>
      </c>
      <c r="AP82" s="15"/>
    </row>
    <row r="83" spans="1:43" outlineLevel="1" x14ac:dyDescent="0.3">
      <c r="G83" s="28"/>
      <c r="I83" s="28"/>
      <c r="J83" s="28"/>
      <c r="K83" s="28">
        <f t="shared" si="30"/>
        <v>0</v>
      </c>
      <c r="M83" s="16"/>
      <c r="N83" s="2" t="s">
        <v>27</v>
      </c>
      <c r="O83" s="15">
        <v>40</v>
      </c>
      <c r="Q83" s="41">
        <f t="shared" si="29"/>
        <v>0</v>
      </c>
      <c r="R83" s="41"/>
      <c r="T83" s="3" t="s">
        <v>27</v>
      </c>
      <c r="U83" s="41">
        <v>40</v>
      </c>
      <c r="W83" s="41">
        <f t="shared" si="25"/>
        <v>0</v>
      </c>
      <c r="X83" s="41"/>
      <c r="Z83" s="3" t="s">
        <v>27</v>
      </c>
      <c r="AA83" s="41">
        <v>40</v>
      </c>
      <c r="AC83" s="41">
        <f t="shared" si="26"/>
        <v>0</v>
      </c>
      <c r="AD83" s="41"/>
      <c r="AF83" s="3" t="s">
        <v>27</v>
      </c>
      <c r="AG83" s="41">
        <v>40</v>
      </c>
      <c r="AI83" s="41">
        <f t="shared" si="27"/>
        <v>0</v>
      </c>
      <c r="AJ83" s="41"/>
      <c r="AL83" s="3" t="s">
        <v>27</v>
      </c>
      <c r="AM83" s="41">
        <v>40</v>
      </c>
      <c r="AO83" s="15">
        <f t="shared" si="28"/>
        <v>0</v>
      </c>
      <c r="AP83" s="15"/>
    </row>
    <row r="84" spans="1:43" outlineLevel="1" x14ac:dyDescent="0.3">
      <c r="G84" s="28"/>
      <c r="I84" s="28"/>
      <c r="J84" s="28"/>
      <c r="K84" s="28">
        <f t="shared" si="30"/>
        <v>0</v>
      </c>
      <c r="M84" s="16"/>
      <c r="N84" s="2" t="s">
        <v>155</v>
      </c>
      <c r="O84" s="15">
        <v>40</v>
      </c>
      <c r="Q84" s="41">
        <f t="shared" si="29"/>
        <v>0</v>
      </c>
      <c r="R84" s="41"/>
      <c r="T84" s="3" t="s">
        <v>155</v>
      </c>
      <c r="U84" s="41">
        <v>40</v>
      </c>
      <c r="W84" s="41">
        <f t="shared" si="25"/>
        <v>0</v>
      </c>
      <c r="X84" s="41"/>
      <c r="Z84" s="3" t="s">
        <v>155</v>
      </c>
      <c r="AA84" s="41">
        <v>40</v>
      </c>
      <c r="AC84" s="41">
        <f t="shared" si="26"/>
        <v>0</v>
      </c>
      <c r="AD84" s="41"/>
      <c r="AF84" s="3" t="s">
        <v>155</v>
      </c>
      <c r="AG84" s="41">
        <v>40</v>
      </c>
      <c r="AI84" s="41">
        <f t="shared" si="27"/>
        <v>0</v>
      </c>
      <c r="AJ84" s="41"/>
      <c r="AL84" s="3" t="s">
        <v>155</v>
      </c>
      <c r="AM84" s="41">
        <v>40</v>
      </c>
      <c r="AO84" s="15">
        <f t="shared" si="28"/>
        <v>0</v>
      </c>
      <c r="AP84" s="15"/>
    </row>
    <row r="85" spans="1:43" outlineLevel="1" x14ac:dyDescent="0.3">
      <c r="G85" s="28"/>
      <c r="I85" s="28"/>
      <c r="J85" s="28"/>
      <c r="K85" s="28">
        <f t="shared" si="30"/>
        <v>0</v>
      </c>
      <c r="M85" s="16"/>
      <c r="N85" s="2" t="s">
        <v>28</v>
      </c>
      <c r="O85" s="15">
        <v>40</v>
      </c>
      <c r="Q85" s="41">
        <f>O85*P85</f>
        <v>0</v>
      </c>
      <c r="R85" s="41"/>
      <c r="T85" s="3" t="s">
        <v>28</v>
      </c>
      <c r="U85" s="41">
        <v>40</v>
      </c>
      <c r="W85" s="41">
        <f>U85*V85</f>
        <v>0</v>
      </c>
      <c r="X85" s="41"/>
      <c r="Z85" s="3" t="s">
        <v>28</v>
      </c>
      <c r="AA85" s="41">
        <v>40</v>
      </c>
      <c r="AC85" s="41">
        <f>AA85*AB85</f>
        <v>0</v>
      </c>
      <c r="AD85" s="41"/>
      <c r="AF85" s="3" t="s">
        <v>28</v>
      </c>
      <c r="AG85" s="41">
        <v>40</v>
      </c>
      <c r="AI85" s="41">
        <f>AG85*AH85</f>
        <v>0</v>
      </c>
      <c r="AJ85" s="41"/>
      <c r="AL85" s="3" t="s">
        <v>28</v>
      </c>
      <c r="AM85" s="41">
        <v>40</v>
      </c>
      <c r="AO85" s="15">
        <f>AM85*AN85</f>
        <v>0</v>
      </c>
      <c r="AP85" s="15"/>
    </row>
    <row r="86" spans="1:43" outlineLevel="1" x14ac:dyDescent="0.3">
      <c r="G86" s="28"/>
      <c r="H86" s="28"/>
      <c r="I86" s="28"/>
      <c r="J86" s="28"/>
      <c r="K86" s="28">
        <f t="shared" si="30"/>
        <v>0</v>
      </c>
      <c r="M86" s="16"/>
      <c r="N86" s="2" t="s">
        <v>127</v>
      </c>
      <c r="O86" s="15">
        <v>100.91743119266054</v>
      </c>
      <c r="Q86" s="41">
        <f t="shared" ref="Q86:Q91" si="31">O86*P86</f>
        <v>0</v>
      </c>
      <c r="R86" s="41"/>
      <c r="T86" s="3" t="s">
        <v>127</v>
      </c>
      <c r="U86" s="41">
        <v>100.91743119266054</v>
      </c>
      <c r="W86" s="41">
        <f t="shared" ref="W86:W91" si="32">U86*V86</f>
        <v>0</v>
      </c>
      <c r="X86" s="41"/>
      <c r="Z86" s="3" t="s">
        <v>127</v>
      </c>
      <c r="AA86" s="41">
        <v>100.91743119266054</v>
      </c>
      <c r="AC86" s="41">
        <f t="shared" ref="AC86:AC91" si="33">AA86*AB86</f>
        <v>0</v>
      </c>
      <c r="AD86" s="41"/>
      <c r="AF86" s="3" t="s">
        <v>127</v>
      </c>
      <c r="AG86" s="41">
        <v>100.91743119266054</v>
      </c>
      <c r="AI86" s="41">
        <f t="shared" ref="AI86:AI91" si="34">AG86*AH86</f>
        <v>0</v>
      </c>
      <c r="AJ86" s="41"/>
      <c r="AL86" s="3" t="s">
        <v>127</v>
      </c>
      <c r="AM86" s="41">
        <v>100.91743119266054</v>
      </c>
      <c r="AO86" s="15">
        <f t="shared" ref="AO86:AO91" si="35">AM86*AN86</f>
        <v>0</v>
      </c>
      <c r="AP86" s="15"/>
    </row>
    <row r="87" spans="1:43" outlineLevel="1" x14ac:dyDescent="0.3">
      <c r="G87" s="28"/>
      <c r="H87" s="28"/>
      <c r="I87" s="28"/>
      <c r="J87" s="28"/>
      <c r="K87" s="28">
        <f t="shared" si="30"/>
        <v>0</v>
      </c>
      <c r="M87" s="16"/>
      <c r="N87" s="2" t="s">
        <v>128</v>
      </c>
      <c r="O87" s="15">
        <v>103.63</v>
      </c>
      <c r="P87" s="3">
        <v>42</v>
      </c>
      <c r="Q87" s="41">
        <f t="shared" si="31"/>
        <v>4352.46</v>
      </c>
      <c r="R87" s="41"/>
      <c r="T87" s="3" t="s">
        <v>128</v>
      </c>
      <c r="U87" s="41">
        <v>103.63</v>
      </c>
      <c r="W87" s="41">
        <f t="shared" si="32"/>
        <v>0</v>
      </c>
      <c r="X87" s="41"/>
      <c r="Z87" s="3" t="s">
        <v>128</v>
      </c>
      <c r="AA87" s="41">
        <v>103.63</v>
      </c>
      <c r="AC87" s="41">
        <f t="shared" si="33"/>
        <v>0</v>
      </c>
      <c r="AD87" s="41"/>
      <c r="AF87" s="3" t="s">
        <v>128</v>
      </c>
      <c r="AG87" s="41">
        <v>103.63</v>
      </c>
      <c r="AI87" s="41">
        <f t="shared" si="34"/>
        <v>0</v>
      </c>
      <c r="AJ87" s="41"/>
      <c r="AL87" s="3" t="s">
        <v>128</v>
      </c>
      <c r="AM87" s="41">
        <v>103.63</v>
      </c>
      <c r="AN87" s="3">
        <v>16</v>
      </c>
      <c r="AO87" s="15">
        <f t="shared" si="35"/>
        <v>1658.08</v>
      </c>
      <c r="AP87" s="15"/>
    </row>
    <row r="88" spans="1:43" outlineLevel="1" x14ac:dyDescent="0.3">
      <c r="G88" s="28"/>
      <c r="H88" s="28"/>
      <c r="I88" s="28"/>
      <c r="J88" s="28"/>
      <c r="K88" s="28">
        <f t="shared" si="30"/>
        <v>0</v>
      </c>
      <c r="M88" s="16"/>
      <c r="N88" s="2" t="s">
        <v>157</v>
      </c>
      <c r="O88" s="15">
        <v>91.93</v>
      </c>
      <c r="P88" s="3">
        <v>42</v>
      </c>
      <c r="Q88" s="41">
        <f t="shared" si="31"/>
        <v>3861.0600000000004</v>
      </c>
      <c r="R88" s="41"/>
      <c r="T88" s="3" t="s">
        <v>157</v>
      </c>
      <c r="U88" s="41">
        <v>91.93</v>
      </c>
      <c r="V88" s="3">
        <v>84</v>
      </c>
      <c r="W88" s="41">
        <f t="shared" si="32"/>
        <v>7722.1200000000008</v>
      </c>
      <c r="X88" s="41"/>
      <c r="Z88" s="3" t="s">
        <v>157</v>
      </c>
      <c r="AA88" s="41">
        <v>91.93</v>
      </c>
      <c r="AB88" s="3">
        <v>8</v>
      </c>
      <c r="AC88" s="41">
        <f t="shared" si="33"/>
        <v>735.44</v>
      </c>
      <c r="AD88" s="41"/>
      <c r="AF88" s="3" t="s">
        <v>157</v>
      </c>
      <c r="AG88" s="41">
        <v>91.93</v>
      </c>
      <c r="AH88" s="3">
        <v>8</v>
      </c>
      <c r="AI88" s="41">
        <f t="shared" si="34"/>
        <v>735.44</v>
      </c>
      <c r="AJ88" s="41"/>
      <c r="AL88" s="3" t="s">
        <v>157</v>
      </c>
      <c r="AM88" s="41">
        <v>91.93</v>
      </c>
      <c r="AN88" s="3">
        <v>8</v>
      </c>
      <c r="AO88" s="15">
        <f t="shared" si="35"/>
        <v>735.44</v>
      </c>
      <c r="AP88" s="15"/>
    </row>
    <row r="89" spans="1:43" outlineLevel="1" x14ac:dyDescent="0.3">
      <c r="G89" s="28"/>
      <c r="H89" s="28"/>
      <c r="I89" s="28"/>
      <c r="J89" s="28"/>
      <c r="K89" s="28">
        <f t="shared" si="30"/>
        <v>0</v>
      </c>
      <c r="M89" s="16"/>
      <c r="N89" s="2" t="s">
        <v>129</v>
      </c>
      <c r="O89" s="15">
        <v>86.78</v>
      </c>
      <c r="Q89" s="41">
        <f t="shared" si="31"/>
        <v>0</v>
      </c>
      <c r="R89" s="41"/>
      <c r="T89" s="3" t="s">
        <v>129</v>
      </c>
      <c r="U89" s="41">
        <v>86.78</v>
      </c>
      <c r="V89" s="3">
        <v>42</v>
      </c>
      <c r="W89" s="41">
        <f t="shared" si="32"/>
        <v>3644.76</v>
      </c>
      <c r="X89" s="41"/>
      <c r="Z89" s="3" t="s">
        <v>129</v>
      </c>
      <c r="AA89" s="41">
        <v>86.78</v>
      </c>
      <c r="AC89" s="41">
        <f t="shared" si="33"/>
        <v>0</v>
      </c>
      <c r="AD89" s="41"/>
      <c r="AF89" s="3" t="s">
        <v>129</v>
      </c>
      <c r="AG89" s="41">
        <v>86.78</v>
      </c>
      <c r="AI89" s="41">
        <f t="shared" si="34"/>
        <v>0</v>
      </c>
      <c r="AJ89" s="41"/>
      <c r="AL89" s="3" t="s">
        <v>129</v>
      </c>
      <c r="AM89" s="41">
        <v>86.78</v>
      </c>
      <c r="AO89" s="15">
        <f t="shared" si="35"/>
        <v>0</v>
      </c>
      <c r="AP89" s="15"/>
    </row>
    <row r="90" spans="1:43" outlineLevel="1" x14ac:dyDescent="0.3">
      <c r="G90" s="28"/>
      <c r="H90" s="28"/>
      <c r="I90" s="28"/>
      <c r="J90" s="28"/>
      <c r="K90" s="28">
        <f t="shared" si="30"/>
        <v>0</v>
      </c>
      <c r="M90" s="16"/>
      <c r="N90" s="2" t="s">
        <v>156</v>
      </c>
      <c r="O90" s="15">
        <v>76.69</v>
      </c>
      <c r="Q90" s="41">
        <f t="shared" si="31"/>
        <v>0</v>
      </c>
      <c r="R90" s="41"/>
      <c r="T90" s="3" t="s">
        <v>156</v>
      </c>
      <c r="U90" s="41">
        <v>76.69</v>
      </c>
      <c r="W90" s="41">
        <f t="shared" si="32"/>
        <v>0</v>
      </c>
      <c r="X90" s="41"/>
      <c r="Z90" s="3" t="s">
        <v>156</v>
      </c>
      <c r="AA90" s="41">
        <v>76.69</v>
      </c>
      <c r="AC90" s="41">
        <f t="shared" si="33"/>
        <v>0</v>
      </c>
      <c r="AD90" s="41"/>
      <c r="AF90" s="3" t="s">
        <v>156</v>
      </c>
      <c r="AG90" s="41">
        <v>76.69</v>
      </c>
      <c r="AI90" s="41">
        <f t="shared" si="34"/>
        <v>0</v>
      </c>
      <c r="AJ90" s="41"/>
      <c r="AL90" s="3" t="s">
        <v>156</v>
      </c>
      <c r="AM90" s="41">
        <v>76.69</v>
      </c>
      <c r="AO90" s="15">
        <f t="shared" si="35"/>
        <v>0</v>
      </c>
      <c r="AP90" s="15"/>
    </row>
    <row r="91" spans="1:43" outlineLevel="1" x14ac:dyDescent="0.3">
      <c r="G91" s="28"/>
      <c r="H91" s="28"/>
      <c r="I91" s="28"/>
      <c r="J91" s="28"/>
      <c r="K91" s="28">
        <f t="shared" si="30"/>
        <v>0</v>
      </c>
      <c r="M91" s="16"/>
      <c r="N91" s="2" t="s">
        <v>131</v>
      </c>
      <c r="O91" s="15">
        <v>76.69</v>
      </c>
      <c r="Q91" s="41">
        <f t="shared" si="31"/>
        <v>0</v>
      </c>
      <c r="R91" s="41"/>
      <c r="T91" s="3" t="s">
        <v>131</v>
      </c>
      <c r="U91" s="41">
        <v>76.69</v>
      </c>
      <c r="W91" s="41">
        <f t="shared" si="32"/>
        <v>0</v>
      </c>
      <c r="X91" s="41"/>
      <c r="Z91" s="3" t="s">
        <v>131</v>
      </c>
      <c r="AA91" s="41">
        <v>76.69</v>
      </c>
      <c r="AC91" s="41">
        <f t="shared" si="33"/>
        <v>0</v>
      </c>
      <c r="AD91" s="41"/>
      <c r="AF91" s="3" t="s">
        <v>131</v>
      </c>
      <c r="AG91" s="41">
        <v>76.69</v>
      </c>
      <c r="AI91" s="41">
        <f t="shared" si="34"/>
        <v>0</v>
      </c>
      <c r="AJ91" s="41"/>
      <c r="AL91" s="3" t="s">
        <v>131</v>
      </c>
      <c r="AM91" s="41">
        <v>76.69</v>
      </c>
      <c r="AO91" s="15">
        <f t="shared" si="35"/>
        <v>0</v>
      </c>
      <c r="AP91" s="15"/>
    </row>
    <row r="92" spans="1:43" outlineLevel="1" x14ac:dyDescent="0.3">
      <c r="G92" s="28"/>
      <c r="H92" s="28"/>
      <c r="I92" s="28"/>
      <c r="J92" s="28"/>
      <c r="K92" s="28">
        <f t="shared" si="30"/>
        <v>0</v>
      </c>
      <c r="M92" s="16"/>
      <c r="O92" s="15"/>
      <c r="Q92" s="41"/>
      <c r="R92" s="41"/>
      <c r="U92" s="41"/>
      <c r="W92" s="41"/>
      <c r="X92" s="41"/>
      <c r="AA92" s="41"/>
      <c r="AC92" s="41"/>
      <c r="AD92" s="41"/>
      <c r="AG92" s="41"/>
      <c r="AI92" s="41"/>
      <c r="AJ92" s="41"/>
      <c r="AM92" s="41"/>
      <c r="AO92" s="15"/>
      <c r="AP92" s="15"/>
    </row>
    <row r="93" spans="1:43" outlineLevel="1" x14ac:dyDescent="0.3">
      <c r="G93" s="28"/>
      <c r="H93" s="28"/>
      <c r="I93" s="28"/>
      <c r="J93" s="28"/>
      <c r="K93" s="28">
        <f t="shared" si="30"/>
        <v>0</v>
      </c>
      <c r="M93" s="16"/>
      <c r="N93" s="1" t="s">
        <v>38</v>
      </c>
      <c r="O93" s="15"/>
      <c r="Q93" s="41"/>
      <c r="R93" s="41"/>
      <c r="T93" s="38" t="s">
        <v>38</v>
      </c>
      <c r="U93" s="41">
        <f>G96</f>
        <v>0</v>
      </c>
      <c r="W93" s="41"/>
      <c r="X93" s="41"/>
      <c r="Z93" s="38" t="s">
        <v>38</v>
      </c>
      <c r="AA93" s="41">
        <f>H96</f>
        <v>0</v>
      </c>
      <c r="AC93" s="41"/>
      <c r="AD93" s="41"/>
      <c r="AF93" s="38" t="s">
        <v>38</v>
      </c>
      <c r="AG93" s="41">
        <f>I96</f>
        <v>29828</v>
      </c>
      <c r="AI93" s="41"/>
      <c r="AJ93" s="41"/>
      <c r="AL93" s="38" t="s">
        <v>38</v>
      </c>
      <c r="AM93" s="41">
        <f>J96</f>
        <v>0</v>
      </c>
      <c r="AO93" s="15"/>
      <c r="AP93" s="15"/>
    </row>
    <row r="94" spans="1:43" outlineLevel="1" x14ac:dyDescent="0.3">
      <c r="E94" s="15"/>
      <c r="G94" s="28"/>
      <c r="H94" s="28"/>
      <c r="I94" s="28"/>
      <c r="J94" s="28"/>
      <c r="K94" s="28">
        <f t="shared" si="30"/>
        <v>0</v>
      </c>
      <c r="L94" s="15"/>
      <c r="M94" s="18"/>
      <c r="Q94" s="41"/>
      <c r="R94" s="41"/>
      <c r="W94" s="41"/>
      <c r="X94" s="41"/>
      <c r="AC94" s="41"/>
      <c r="AD94" s="41"/>
      <c r="AF94" s="38"/>
      <c r="AL94" s="38"/>
    </row>
    <row r="95" spans="1:43" outlineLevel="1" x14ac:dyDescent="0.3">
      <c r="D95" s="38" t="s">
        <v>30</v>
      </c>
      <c r="E95" s="38" t="s">
        <v>31</v>
      </c>
      <c r="F95" s="38" t="s">
        <v>32</v>
      </c>
      <c r="G95" s="28" t="s">
        <v>124</v>
      </c>
      <c r="H95" s="28" t="s">
        <v>121</v>
      </c>
      <c r="I95" s="28" t="s">
        <v>122</v>
      </c>
      <c r="J95" s="28" t="s">
        <v>123</v>
      </c>
      <c r="K95" s="38" t="s">
        <v>33</v>
      </c>
      <c r="L95" s="38" t="s">
        <v>14</v>
      </c>
      <c r="M95" s="12"/>
    </row>
    <row r="96" spans="1:43" x14ac:dyDescent="0.3">
      <c r="A96" s="25" t="str">
        <f>A67</f>
        <v>13.6.9.1.9.4</v>
      </c>
      <c r="B96" s="25" t="str">
        <f>B67</f>
        <v>Flight Tube Vacuum System</v>
      </c>
      <c r="C96" s="34">
        <f>SUM(E96,K96)</f>
        <v>61846.8</v>
      </c>
      <c r="D96" s="23">
        <f>SUM(P71:P85)+SUM(V71:V85)+SUM(AB71:AB91)+SUM(AH71:AH91)+SUM(AN71:AN91)</f>
        <v>154</v>
      </c>
      <c r="E96" s="24">
        <f>SUM(Q69+W69+AC69+AI69+AO69)</f>
        <v>32018.800000000003</v>
      </c>
      <c r="F96" s="23">
        <f>SUM(S71+Y71+AE71+AK71+AQ71)</f>
        <v>0</v>
      </c>
      <c r="G96" s="29">
        <f>SUM(G71:G94)</f>
        <v>0</v>
      </c>
      <c r="H96" s="29">
        <f t="shared" ref="H96:J96" si="36">SUM(H71:H94)</f>
        <v>0</v>
      </c>
      <c r="I96" s="29">
        <f>SUM(I71:I94)</f>
        <v>29828</v>
      </c>
      <c r="J96" s="29">
        <f t="shared" si="36"/>
        <v>0</v>
      </c>
      <c r="K96" s="24">
        <f>SUM(K71:K94)</f>
        <v>29828</v>
      </c>
      <c r="L96" s="19"/>
      <c r="M96" s="8"/>
      <c r="N96" s="10"/>
      <c r="O96" s="10"/>
      <c r="P96" s="20"/>
      <c r="Q96" s="42"/>
      <c r="R96" s="42"/>
      <c r="S96" s="20"/>
      <c r="T96" s="20"/>
      <c r="U96" s="20"/>
      <c r="V96" s="20"/>
      <c r="W96" s="42"/>
      <c r="X96" s="42"/>
      <c r="Y96" s="20"/>
      <c r="Z96" s="20"/>
      <c r="AA96" s="20"/>
      <c r="AB96" s="20"/>
      <c r="AC96" s="42"/>
      <c r="AD96" s="42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10"/>
      <c r="AP96" s="10"/>
      <c r="AQ96" s="10"/>
    </row>
    <row r="97" spans="1:43" s="10" customFormat="1" x14ac:dyDescent="0.3">
      <c r="A97" s="6"/>
      <c r="B97" s="6"/>
      <c r="C97" s="6"/>
      <c r="D97" s="7"/>
      <c r="E97" s="8"/>
      <c r="F97" s="7"/>
      <c r="G97" s="7"/>
      <c r="H97" s="7"/>
      <c r="I97" s="7"/>
      <c r="J97" s="7"/>
      <c r="K97" s="8"/>
      <c r="L97" s="8"/>
      <c r="M97" s="8"/>
      <c r="N97" s="7"/>
      <c r="O97" s="7"/>
      <c r="P97" s="9"/>
      <c r="Q97" s="40"/>
      <c r="R97" s="40"/>
      <c r="S97" s="9"/>
      <c r="T97" s="9"/>
      <c r="U97" s="9"/>
      <c r="V97" s="9"/>
      <c r="W97" s="40"/>
      <c r="X97" s="40"/>
      <c r="Y97" s="9"/>
      <c r="Z97" s="9"/>
      <c r="AA97" s="9"/>
      <c r="AB97" s="9"/>
      <c r="AC97" s="40"/>
      <c r="AD97" s="40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7"/>
      <c r="AP97" s="7"/>
      <c r="AQ97" s="7"/>
    </row>
    <row r="103" spans="1:43" x14ac:dyDescent="0.3">
      <c r="C103" s="15"/>
    </row>
    <row r="115" s="2" customFormat="1" x14ac:dyDescent="0.3"/>
    <row r="116" s="2" customFormat="1" x14ac:dyDescent="0.3"/>
  </sheetData>
  <sheetProtection formatCells="0" formatColumns="0" formatRows="0" insertColumns="0" insertRows="0" insertHyperlinks="0" deleteColumns="0" deleteRows="0" sort="0" autoFilter="0" pivotTables="0"/>
  <mergeCells count="19">
    <mergeCell ref="AL6:AQ6"/>
    <mergeCell ref="AL68:AQ68"/>
    <mergeCell ref="AL37:AQ37"/>
    <mergeCell ref="AF6:AK6"/>
    <mergeCell ref="A69:D69"/>
    <mergeCell ref="N37:S37"/>
    <mergeCell ref="T37:Y37"/>
    <mergeCell ref="Z37:AE37"/>
    <mergeCell ref="AF37:AK37"/>
    <mergeCell ref="N68:S68"/>
    <mergeCell ref="T68:Y68"/>
    <mergeCell ref="Z68:AE68"/>
    <mergeCell ref="AF68:AK68"/>
    <mergeCell ref="A38:D38"/>
    <mergeCell ref="G3:J3"/>
    <mergeCell ref="A7:D7"/>
    <mergeCell ref="N6:S6"/>
    <mergeCell ref="T6:Y6"/>
    <mergeCell ref="Z6:AE6"/>
  </mergeCells>
  <pageMargins left="0.75" right="0.75" top="1" bottom="1" header="0.5" footer="0.5"/>
  <pageSetup paperSize="9" orientation="portrait" horizontalDpi="4294967292" verticalDpi="429496729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Q116"/>
  <sheetViews>
    <sheetView zoomScale="55" zoomScaleNormal="55" workbookViewId="0">
      <pane xSplit="5" ySplit="3" topLeftCell="J4" activePane="bottomRight" state="frozen"/>
      <selection activeCell="AS78" sqref="AS78"/>
      <selection pane="topRight" activeCell="AS78" sqref="AS78"/>
      <selection pane="bottomLeft" activeCell="AS78" sqref="AS78"/>
      <selection pane="bottomRight" activeCell="AS78" sqref="AS78"/>
    </sheetView>
  </sheetViews>
  <sheetFormatPr defaultColWidth="10.81640625" defaultRowHeight="20.25" outlineLevelRow="1" outlineLevelCol="1" x14ac:dyDescent="0.3"/>
  <cols>
    <col min="1" max="1" width="17.81640625" style="2" customWidth="1"/>
    <col min="2" max="3" width="18.1796875" style="2" customWidth="1"/>
    <col min="4" max="4" width="23.453125" style="2" hidden="1" customWidth="1"/>
    <col min="5" max="5" width="20.26953125" style="2" hidden="1" customWidth="1"/>
    <col min="6" max="6" width="23.81640625" style="2" hidden="1" customWidth="1"/>
    <col min="7" max="7" width="35" style="2" customWidth="1" outlineLevel="1"/>
    <col min="8" max="8" width="49.1796875" style="2" customWidth="1" outlineLevel="1"/>
    <col min="9" max="9" width="52.81640625" style="2" customWidth="1" outlineLevel="1"/>
    <col min="10" max="10" width="37.54296875" style="2" customWidth="1" outlineLevel="1"/>
    <col min="11" max="11" width="15.08984375" style="2" customWidth="1"/>
    <col min="12" max="12" width="26.36328125" style="2" hidden="1" customWidth="1"/>
    <col min="13" max="13" width="1.81640625" style="2" customWidth="1"/>
    <col min="14" max="14" width="22" style="2" customWidth="1"/>
    <col min="15" max="15" width="9.7265625" style="2" hidden="1" customWidth="1"/>
    <col min="16" max="16" width="8.1796875" style="3" customWidth="1"/>
    <col min="17" max="17" width="9.7265625" style="3" hidden="1" customWidth="1"/>
    <col min="18" max="18" width="7.6328125" style="3" hidden="1" customWidth="1"/>
    <col min="19" max="19" width="8" style="3" hidden="1" customWidth="1"/>
    <col min="20" max="20" width="23.36328125" style="3" hidden="1" customWidth="1"/>
    <col min="21" max="21" width="9.7265625" style="3" hidden="1" customWidth="1"/>
    <col min="22" max="22" width="8.1796875" style="3" customWidth="1"/>
    <col min="23" max="23" width="9.7265625" style="3" hidden="1" customWidth="1"/>
    <col min="24" max="24" width="7.6328125" style="3" hidden="1" customWidth="1"/>
    <col min="25" max="25" width="8" style="3" hidden="1" customWidth="1"/>
    <col min="26" max="26" width="23.36328125" style="3" hidden="1" customWidth="1"/>
    <col min="27" max="27" width="9.7265625" style="3" hidden="1" customWidth="1"/>
    <col min="28" max="28" width="8.1796875" style="3" customWidth="1"/>
    <col min="29" max="29" width="9.7265625" style="3" hidden="1" customWidth="1"/>
    <col min="30" max="30" width="7.6328125" style="3" hidden="1" customWidth="1"/>
    <col min="31" max="31" width="8" style="3" hidden="1" customWidth="1"/>
    <col min="32" max="32" width="23.36328125" style="3" hidden="1" customWidth="1"/>
    <col min="33" max="33" width="9.7265625" style="3" hidden="1" customWidth="1"/>
    <col min="34" max="34" width="8.1796875" style="3" customWidth="1"/>
    <col min="35" max="35" width="9.7265625" style="3" hidden="1" customWidth="1"/>
    <col min="36" max="36" width="7.6328125" style="3" hidden="1" customWidth="1"/>
    <col min="37" max="37" width="8" style="3" hidden="1" customWidth="1"/>
    <col min="38" max="38" width="23.36328125" style="3" hidden="1" customWidth="1"/>
    <col min="39" max="39" width="9.7265625" style="3" hidden="1" customWidth="1"/>
    <col min="40" max="40" width="8.1796875" style="3" customWidth="1"/>
    <col min="41" max="41" width="9.7265625" style="2" hidden="1" customWidth="1"/>
    <col min="42" max="42" width="7.6328125" style="2" hidden="1" customWidth="1"/>
    <col min="43" max="43" width="8" style="2" hidden="1" customWidth="1"/>
    <col min="44" max="16384" width="10.81640625" style="2"/>
  </cols>
  <sheetData>
    <row r="1" spans="1:43" x14ac:dyDescent="0.3">
      <c r="A1" s="1" t="s">
        <v>158</v>
      </c>
      <c r="B1" s="2" t="s">
        <v>44</v>
      </c>
      <c r="N1" s="2" t="s">
        <v>130</v>
      </c>
      <c r="O1" s="2">
        <v>1.0900000000000001</v>
      </c>
    </row>
    <row r="3" spans="1:43" ht="21" thickBot="1" x14ac:dyDescent="0.35">
      <c r="A3" s="37" t="s">
        <v>0</v>
      </c>
      <c r="B3" s="37" t="s">
        <v>9</v>
      </c>
      <c r="C3" s="37" t="s">
        <v>29</v>
      </c>
      <c r="D3" s="37" t="s">
        <v>30</v>
      </c>
      <c r="E3" s="37" t="s">
        <v>31</v>
      </c>
      <c r="F3" s="37" t="s">
        <v>32</v>
      </c>
      <c r="G3" s="65" t="s">
        <v>119</v>
      </c>
      <c r="H3" s="65"/>
      <c r="I3" s="65"/>
      <c r="J3" s="65"/>
      <c r="K3" s="37" t="s">
        <v>132</v>
      </c>
      <c r="L3" s="37" t="s">
        <v>14</v>
      </c>
      <c r="M3" s="5"/>
    </row>
    <row r="4" spans="1:43" s="10" customFormat="1" x14ac:dyDescent="0.3">
      <c r="A4" s="6"/>
      <c r="B4" s="6"/>
      <c r="C4" s="6"/>
      <c r="D4" s="7"/>
      <c r="E4" s="8"/>
      <c r="F4" s="7"/>
      <c r="G4" s="7"/>
      <c r="H4" s="7"/>
      <c r="I4" s="7"/>
      <c r="J4" s="7"/>
      <c r="K4" s="8"/>
      <c r="L4" s="8"/>
      <c r="M4" s="8"/>
      <c r="N4" s="7"/>
      <c r="O4" s="7"/>
      <c r="P4" s="9"/>
      <c r="Q4" s="40"/>
      <c r="R4" s="40"/>
      <c r="S4" s="9"/>
      <c r="T4" s="9"/>
      <c r="U4" s="9"/>
      <c r="V4" s="9"/>
      <c r="W4" s="40"/>
      <c r="X4" s="40"/>
      <c r="Y4" s="9"/>
      <c r="Z4" s="9"/>
      <c r="AA4" s="9"/>
      <c r="AB4" s="9"/>
      <c r="AC4" s="40"/>
      <c r="AD4" s="40"/>
      <c r="AE4" s="9"/>
      <c r="AF4" s="9"/>
      <c r="AG4" s="9"/>
      <c r="AH4" s="9"/>
      <c r="AI4" s="9"/>
      <c r="AJ4" s="9"/>
      <c r="AK4" s="9"/>
      <c r="AL4" s="9"/>
      <c r="AM4" s="9"/>
      <c r="AN4" s="9"/>
      <c r="AO4" s="7"/>
      <c r="AP4" s="7"/>
      <c r="AQ4" s="7"/>
    </row>
    <row r="5" spans="1:43" s="1" customFormat="1" outlineLevel="1" x14ac:dyDescent="0.3">
      <c r="A5" s="38" t="s">
        <v>83</v>
      </c>
      <c r="B5" s="13" t="s">
        <v>84</v>
      </c>
      <c r="C5" s="38"/>
      <c r="M5" s="11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</row>
    <row r="6" spans="1:43" s="1" customFormat="1" outlineLevel="1" x14ac:dyDescent="0.3">
      <c r="F6" s="38"/>
      <c r="G6" s="38"/>
      <c r="H6" s="38"/>
      <c r="I6" s="38"/>
      <c r="J6" s="38"/>
      <c r="K6" s="38"/>
      <c r="L6" s="38"/>
      <c r="M6" s="12"/>
      <c r="N6" s="67" t="s">
        <v>151</v>
      </c>
      <c r="O6" s="67"/>
      <c r="P6" s="67"/>
      <c r="Q6" s="67"/>
      <c r="R6" s="67"/>
      <c r="S6" s="67"/>
      <c r="T6" s="66" t="s">
        <v>159</v>
      </c>
      <c r="U6" s="66"/>
      <c r="V6" s="66"/>
      <c r="W6" s="66"/>
      <c r="X6" s="66"/>
      <c r="Y6" s="66"/>
      <c r="Z6" s="66" t="s">
        <v>152</v>
      </c>
      <c r="AA6" s="66"/>
      <c r="AB6" s="66"/>
      <c r="AC6" s="66"/>
      <c r="AD6" s="66"/>
      <c r="AE6" s="66"/>
      <c r="AF6" s="66" t="s">
        <v>153</v>
      </c>
      <c r="AG6" s="66"/>
      <c r="AH6" s="66"/>
      <c r="AI6" s="66"/>
      <c r="AJ6" s="66"/>
      <c r="AK6" s="66"/>
      <c r="AL6" s="66" t="s">
        <v>154</v>
      </c>
      <c r="AM6" s="66"/>
      <c r="AN6" s="66"/>
      <c r="AO6" s="66"/>
      <c r="AP6" s="66"/>
      <c r="AQ6" s="66"/>
    </row>
    <row r="7" spans="1:43" s="1" customFormat="1" outlineLevel="1" x14ac:dyDescent="0.3">
      <c r="A7" s="66" t="s">
        <v>10</v>
      </c>
      <c r="B7" s="66"/>
      <c r="C7" s="66"/>
      <c r="D7" s="66"/>
      <c r="E7" s="38" t="s">
        <v>12</v>
      </c>
      <c r="F7" s="38" t="s">
        <v>14</v>
      </c>
      <c r="G7" s="5" t="s">
        <v>118</v>
      </c>
      <c r="H7" s="5" t="s">
        <v>6</v>
      </c>
      <c r="I7" s="5" t="s">
        <v>40</v>
      </c>
      <c r="J7" s="5" t="s">
        <v>39</v>
      </c>
      <c r="M7" s="11"/>
      <c r="N7" s="38" t="s">
        <v>2</v>
      </c>
      <c r="O7" s="13" t="s">
        <v>29</v>
      </c>
      <c r="P7" s="14"/>
      <c r="Q7" s="41">
        <f>SUM(Q9:Q29)</f>
        <v>8213.52</v>
      </c>
      <c r="R7" s="38" t="s">
        <v>37</v>
      </c>
      <c r="S7" s="38" t="s">
        <v>4</v>
      </c>
      <c r="T7" s="38" t="s">
        <v>2</v>
      </c>
      <c r="U7" s="38" t="s">
        <v>29</v>
      </c>
      <c r="V7" s="14"/>
      <c r="W7" s="41">
        <f>SUM(W9:W29)</f>
        <v>0</v>
      </c>
      <c r="X7" s="38" t="s">
        <v>37</v>
      </c>
      <c r="Y7" s="38" t="s">
        <v>4</v>
      </c>
      <c r="Z7" s="38" t="s">
        <v>2</v>
      </c>
      <c r="AA7" s="38" t="s">
        <v>29</v>
      </c>
      <c r="AB7" s="14"/>
      <c r="AC7" s="41">
        <f>SUM(AC9:AC29)</f>
        <v>0</v>
      </c>
      <c r="AD7" s="38" t="s">
        <v>37</v>
      </c>
      <c r="AE7" s="38" t="s">
        <v>4</v>
      </c>
      <c r="AF7" s="38" t="s">
        <v>2</v>
      </c>
      <c r="AG7" s="38" t="s">
        <v>29</v>
      </c>
      <c r="AH7" s="14"/>
      <c r="AI7" s="41">
        <f>SUM(AI9:AI29)</f>
        <v>0</v>
      </c>
      <c r="AJ7" s="38" t="s">
        <v>37</v>
      </c>
      <c r="AK7" s="38" t="s">
        <v>4</v>
      </c>
      <c r="AL7" s="38" t="s">
        <v>2</v>
      </c>
      <c r="AM7" s="38" t="s">
        <v>29</v>
      </c>
      <c r="AN7" s="14"/>
      <c r="AO7" s="15">
        <f>SUM(AO9:AO29)</f>
        <v>0</v>
      </c>
      <c r="AP7" s="38" t="s">
        <v>37</v>
      </c>
      <c r="AQ7" s="38" t="s">
        <v>4</v>
      </c>
    </row>
    <row r="8" spans="1:43" s="1" customFormat="1" outlineLevel="1" x14ac:dyDescent="0.3">
      <c r="A8" s="38" t="s">
        <v>0</v>
      </c>
      <c r="B8" s="38" t="s">
        <v>11</v>
      </c>
      <c r="C8" s="38"/>
      <c r="D8" s="38" t="s">
        <v>35</v>
      </c>
      <c r="E8" s="38" t="s">
        <v>13</v>
      </c>
      <c r="F8" s="38" t="s">
        <v>34</v>
      </c>
      <c r="G8" s="27"/>
      <c r="H8" s="27"/>
      <c r="I8" s="27"/>
      <c r="J8" s="27"/>
      <c r="M8" s="11"/>
      <c r="N8" s="38" t="s">
        <v>3</v>
      </c>
      <c r="O8" s="38" t="s">
        <v>43</v>
      </c>
      <c r="P8" s="38" t="s">
        <v>42</v>
      </c>
      <c r="Q8" s="38" t="s">
        <v>41</v>
      </c>
      <c r="R8" s="38" t="s">
        <v>36</v>
      </c>
      <c r="S8" s="38" t="s">
        <v>5</v>
      </c>
      <c r="T8" s="38" t="s">
        <v>3</v>
      </c>
      <c r="U8" s="38" t="s">
        <v>43</v>
      </c>
      <c r="V8" s="38" t="s">
        <v>42</v>
      </c>
      <c r="W8" s="38" t="s">
        <v>41</v>
      </c>
      <c r="X8" s="38" t="s">
        <v>36</v>
      </c>
      <c r="Y8" s="38" t="s">
        <v>5</v>
      </c>
      <c r="Z8" s="38" t="s">
        <v>3</v>
      </c>
      <c r="AA8" s="38" t="s">
        <v>43</v>
      </c>
      <c r="AB8" s="38" t="s">
        <v>42</v>
      </c>
      <c r="AC8" s="38" t="s">
        <v>41</v>
      </c>
      <c r="AD8" s="38" t="s">
        <v>36</v>
      </c>
      <c r="AE8" s="38" t="s">
        <v>5</v>
      </c>
      <c r="AF8" s="38" t="s">
        <v>3</v>
      </c>
      <c r="AG8" s="38" t="s">
        <v>43</v>
      </c>
      <c r="AH8" s="38" t="s">
        <v>42</v>
      </c>
      <c r="AI8" s="38" t="s">
        <v>41</v>
      </c>
      <c r="AJ8" s="38" t="s">
        <v>36</v>
      </c>
      <c r="AK8" s="38" t="s">
        <v>5</v>
      </c>
      <c r="AL8" s="38" t="s">
        <v>3</v>
      </c>
      <c r="AM8" s="38" t="s">
        <v>43</v>
      </c>
      <c r="AN8" s="38" t="s">
        <v>42</v>
      </c>
      <c r="AO8" s="38" t="s">
        <v>41</v>
      </c>
      <c r="AP8" s="38" t="s">
        <v>36</v>
      </c>
      <c r="AQ8" s="38" t="s">
        <v>5</v>
      </c>
    </row>
    <row r="9" spans="1:43" outlineLevel="1" x14ac:dyDescent="0.3">
      <c r="B9" s="2" t="s">
        <v>194</v>
      </c>
      <c r="E9" s="15"/>
      <c r="H9" s="64"/>
      <c r="I9" s="28">
        <v>127000</v>
      </c>
      <c r="J9" s="28"/>
      <c r="K9" s="15">
        <f>SUM(H9:J9)</f>
        <v>127000</v>
      </c>
      <c r="M9" s="16"/>
      <c r="N9" s="2" t="s">
        <v>15</v>
      </c>
      <c r="O9" s="15">
        <v>77</v>
      </c>
      <c r="Q9" s="41">
        <f>O9*P9</f>
        <v>0</v>
      </c>
      <c r="R9" s="41"/>
      <c r="T9" s="3" t="s">
        <v>15</v>
      </c>
      <c r="U9" s="41">
        <v>77</v>
      </c>
      <c r="W9" s="41">
        <f>U9*V9</f>
        <v>0</v>
      </c>
      <c r="X9" s="41"/>
      <c r="Z9" s="3" t="s">
        <v>15</v>
      </c>
      <c r="AA9" s="41">
        <v>77</v>
      </c>
      <c r="AC9" s="41">
        <f>AA9*AB9</f>
        <v>0</v>
      </c>
      <c r="AD9" s="41"/>
      <c r="AF9" s="3" t="s">
        <v>15</v>
      </c>
      <c r="AG9" s="41">
        <v>77</v>
      </c>
      <c r="AI9" s="41">
        <f>AG9*AH9</f>
        <v>0</v>
      </c>
      <c r="AJ9" s="41"/>
      <c r="AL9" s="3" t="s">
        <v>15</v>
      </c>
      <c r="AM9" s="41">
        <v>77</v>
      </c>
      <c r="AO9" s="15">
        <f>AM9*AN9</f>
        <v>0</v>
      </c>
      <c r="AP9" s="15"/>
    </row>
    <row r="10" spans="1:43" outlineLevel="1" x14ac:dyDescent="0.3">
      <c r="E10" s="15"/>
      <c r="G10" s="15"/>
      <c r="H10" s="15"/>
      <c r="I10" s="28"/>
      <c r="J10" s="28"/>
      <c r="K10" s="15">
        <f t="shared" ref="K10:K22" si="0">SUM(G10:J10)</f>
        <v>0</v>
      </c>
      <c r="M10" s="16"/>
      <c r="N10" s="2" t="s">
        <v>16</v>
      </c>
      <c r="O10" s="15">
        <v>60</v>
      </c>
      <c r="Q10" s="41">
        <f>O10*P10</f>
        <v>0</v>
      </c>
      <c r="R10" s="41"/>
      <c r="T10" s="3" t="s">
        <v>16</v>
      </c>
      <c r="U10" s="41">
        <v>60</v>
      </c>
      <c r="W10" s="41">
        <f t="shared" ref="W10:W22" si="1">U10*V10</f>
        <v>0</v>
      </c>
      <c r="X10" s="41"/>
      <c r="Z10" s="3" t="s">
        <v>16</v>
      </c>
      <c r="AA10" s="41">
        <v>60</v>
      </c>
      <c r="AC10" s="41">
        <f t="shared" ref="AC10:AC22" si="2">AA10*AB10</f>
        <v>0</v>
      </c>
      <c r="AD10" s="41"/>
      <c r="AF10" s="3" t="s">
        <v>16</v>
      </c>
      <c r="AG10" s="41">
        <v>60</v>
      </c>
      <c r="AI10" s="41">
        <f t="shared" ref="AI10:AI22" si="3">AG10*AH10</f>
        <v>0</v>
      </c>
      <c r="AJ10" s="41"/>
      <c r="AL10" s="3" t="s">
        <v>16</v>
      </c>
      <c r="AM10" s="41">
        <v>60</v>
      </c>
      <c r="AO10" s="15">
        <f t="shared" ref="AO10:AO22" si="4">AM10*AN10</f>
        <v>0</v>
      </c>
      <c r="AP10" s="15"/>
    </row>
    <row r="11" spans="1:43" outlineLevel="1" x14ac:dyDescent="0.3">
      <c r="E11" s="15"/>
      <c r="F11" s="17"/>
      <c r="G11" s="32"/>
      <c r="H11" s="15"/>
      <c r="I11" s="28"/>
      <c r="J11" s="28"/>
      <c r="K11" s="15">
        <f t="shared" si="0"/>
        <v>0</v>
      </c>
      <c r="M11" s="16"/>
      <c r="N11" s="2" t="s">
        <v>17</v>
      </c>
      <c r="O11" s="15">
        <v>48</v>
      </c>
      <c r="Q11" s="41">
        <f t="shared" ref="Q11:Q22" si="5">O11*P11</f>
        <v>0</v>
      </c>
      <c r="R11" s="41"/>
      <c r="T11" s="3" t="s">
        <v>17</v>
      </c>
      <c r="U11" s="41">
        <v>48</v>
      </c>
      <c r="W11" s="41">
        <f t="shared" si="1"/>
        <v>0</v>
      </c>
      <c r="X11" s="41"/>
      <c r="Z11" s="3" t="s">
        <v>17</v>
      </c>
      <c r="AA11" s="41">
        <v>48</v>
      </c>
      <c r="AC11" s="41">
        <f t="shared" si="2"/>
        <v>0</v>
      </c>
      <c r="AD11" s="41"/>
      <c r="AF11" s="3" t="s">
        <v>17</v>
      </c>
      <c r="AG11" s="41">
        <v>48</v>
      </c>
      <c r="AI11" s="41">
        <f t="shared" si="3"/>
        <v>0</v>
      </c>
      <c r="AJ11" s="41"/>
      <c r="AL11" s="3" t="s">
        <v>17</v>
      </c>
      <c r="AM11" s="41">
        <v>48</v>
      </c>
      <c r="AO11" s="15">
        <f t="shared" si="4"/>
        <v>0</v>
      </c>
      <c r="AP11" s="15"/>
    </row>
    <row r="12" spans="1:43" outlineLevel="1" x14ac:dyDescent="0.3">
      <c r="H12" s="15"/>
      <c r="I12" s="32"/>
      <c r="J12" s="32"/>
      <c r="K12" s="15">
        <f t="shared" si="0"/>
        <v>0</v>
      </c>
      <c r="M12" s="16"/>
      <c r="N12" s="2" t="s">
        <v>18</v>
      </c>
      <c r="O12" s="15">
        <v>77</v>
      </c>
      <c r="Q12" s="41">
        <f t="shared" si="5"/>
        <v>0</v>
      </c>
      <c r="R12" s="41"/>
      <c r="T12" s="3" t="s">
        <v>18</v>
      </c>
      <c r="U12" s="41">
        <v>77</v>
      </c>
      <c r="W12" s="41">
        <f t="shared" si="1"/>
        <v>0</v>
      </c>
      <c r="X12" s="41"/>
      <c r="Z12" s="3" t="s">
        <v>18</v>
      </c>
      <c r="AA12" s="41">
        <v>77</v>
      </c>
      <c r="AC12" s="41">
        <f t="shared" si="2"/>
        <v>0</v>
      </c>
      <c r="AD12" s="41"/>
      <c r="AF12" s="3" t="s">
        <v>18</v>
      </c>
      <c r="AG12" s="41">
        <v>77</v>
      </c>
      <c r="AI12" s="41">
        <f t="shared" si="3"/>
        <v>0</v>
      </c>
      <c r="AJ12" s="41"/>
      <c r="AL12" s="3" t="s">
        <v>18</v>
      </c>
      <c r="AM12" s="41">
        <v>77</v>
      </c>
      <c r="AO12" s="15">
        <f t="shared" si="4"/>
        <v>0</v>
      </c>
      <c r="AP12" s="15"/>
    </row>
    <row r="13" spans="1:43" outlineLevel="1" x14ac:dyDescent="0.3">
      <c r="E13" s="15"/>
      <c r="F13" s="17"/>
      <c r="G13" s="32"/>
      <c r="H13" s="15"/>
      <c r="I13" s="32"/>
      <c r="J13" s="32"/>
      <c r="K13" s="15">
        <f t="shared" si="0"/>
        <v>0</v>
      </c>
      <c r="L13" s="15"/>
      <c r="M13" s="18"/>
      <c r="N13" s="2" t="s">
        <v>19</v>
      </c>
      <c r="O13" s="15">
        <v>60</v>
      </c>
      <c r="Q13" s="41">
        <f>O13*P13</f>
        <v>0</v>
      </c>
      <c r="R13" s="41"/>
      <c r="T13" s="3" t="s">
        <v>19</v>
      </c>
      <c r="U13" s="41">
        <v>60</v>
      </c>
      <c r="W13" s="41">
        <f t="shared" si="1"/>
        <v>0</v>
      </c>
      <c r="X13" s="41"/>
      <c r="Z13" s="3" t="s">
        <v>19</v>
      </c>
      <c r="AA13" s="41">
        <v>60</v>
      </c>
      <c r="AC13" s="41">
        <f t="shared" si="2"/>
        <v>0</v>
      </c>
      <c r="AD13" s="41"/>
      <c r="AF13" s="3" t="s">
        <v>19</v>
      </c>
      <c r="AG13" s="41">
        <v>60</v>
      </c>
      <c r="AI13" s="41">
        <f t="shared" si="3"/>
        <v>0</v>
      </c>
      <c r="AJ13" s="41"/>
      <c r="AL13" s="3" t="s">
        <v>19</v>
      </c>
      <c r="AM13" s="41">
        <v>60</v>
      </c>
      <c r="AO13" s="15">
        <f t="shared" si="4"/>
        <v>0</v>
      </c>
      <c r="AP13" s="15"/>
    </row>
    <row r="14" spans="1:43" outlineLevel="1" x14ac:dyDescent="0.3">
      <c r="E14" s="15"/>
      <c r="F14" s="17"/>
      <c r="G14" s="32"/>
      <c r="H14" s="15"/>
      <c r="I14" s="32"/>
      <c r="J14" s="32"/>
      <c r="K14" s="15">
        <f t="shared" si="0"/>
        <v>0</v>
      </c>
      <c r="M14" s="16"/>
      <c r="N14" s="2" t="s">
        <v>20</v>
      </c>
      <c r="O14" s="15">
        <v>48</v>
      </c>
      <c r="Q14" s="41">
        <f t="shared" si="5"/>
        <v>0</v>
      </c>
      <c r="R14" s="41"/>
      <c r="T14" s="3" t="s">
        <v>20</v>
      </c>
      <c r="U14" s="41">
        <v>48</v>
      </c>
      <c r="W14" s="41">
        <f t="shared" si="1"/>
        <v>0</v>
      </c>
      <c r="X14" s="41"/>
      <c r="Z14" s="3" t="s">
        <v>20</v>
      </c>
      <c r="AA14" s="41">
        <v>48</v>
      </c>
      <c r="AC14" s="41">
        <f t="shared" si="2"/>
        <v>0</v>
      </c>
      <c r="AD14" s="41"/>
      <c r="AF14" s="3" t="s">
        <v>20</v>
      </c>
      <c r="AG14" s="41">
        <v>48</v>
      </c>
      <c r="AI14" s="41">
        <f t="shared" si="3"/>
        <v>0</v>
      </c>
      <c r="AJ14" s="41"/>
      <c r="AL14" s="3" t="s">
        <v>20</v>
      </c>
      <c r="AM14" s="41">
        <v>48</v>
      </c>
      <c r="AO14" s="15">
        <f t="shared" si="4"/>
        <v>0</v>
      </c>
      <c r="AP14" s="15"/>
    </row>
    <row r="15" spans="1:43" outlineLevel="1" x14ac:dyDescent="0.3">
      <c r="F15" s="17"/>
      <c r="G15" s="32"/>
      <c r="H15" s="15"/>
      <c r="I15" s="32"/>
      <c r="J15" s="32"/>
      <c r="K15" s="15">
        <f t="shared" si="0"/>
        <v>0</v>
      </c>
      <c r="M15" s="16"/>
      <c r="N15" s="2" t="s">
        <v>21</v>
      </c>
      <c r="O15" s="15">
        <v>60</v>
      </c>
      <c r="Q15" s="41">
        <f t="shared" si="5"/>
        <v>0</v>
      </c>
      <c r="R15" s="41"/>
      <c r="T15" s="3" t="s">
        <v>21</v>
      </c>
      <c r="U15" s="41">
        <v>60</v>
      </c>
      <c r="W15" s="41">
        <f t="shared" si="1"/>
        <v>0</v>
      </c>
      <c r="X15" s="41"/>
      <c r="Z15" s="3" t="s">
        <v>21</v>
      </c>
      <c r="AA15" s="41">
        <v>60</v>
      </c>
      <c r="AC15" s="41">
        <f t="shared" si="2"/>
        <v>0</v>
      </c>
      <c r="AD15" s="41"/>
      <c r="AF15" s="3" t="s">
        <v>21</v>
      </c>
      <c r="AG15" s="41">
        <v>60</v>
      </c>
      <c r="AI15" s="41">
        <f t="shared" si="3"/>
        <v>0</v>
      </c>
      <c r="AJ15" s="41"/>
      <c r="AL15" s="3" t="s">
        <v>21</v>
      </c>
      <c r="AM15" s="41">
        <v>60</v>
      </c>
      <c r="AO15" s="15">
        <f t="shared" si="4"/>
        <v>0</v>
      </c>
      <c r="AP15" s="15"/>
    </row>
    <row r="16" spans="1:43" outlineLevel="1" x14ac:dyDescent="0.3">
      <c r="F16" s="17"/>
      <c r="G16" s="32"/>
      <c r="H16" s="15"/>
      <c r="I16" s="32"/>
      <c r="J16" s="32"/>
      <c r="K16" s="15">
        <f t="shared" si="0"/>
        <v>0</v>
      </c>
      <c r="M16" s="16"/>
      <c r="N16" s="2" t="s">
        <v>22</v>
      </c>
      <c r="O16" s="15">
        <v>48</v>
      </c>
      <c r="Q16" s="41">
        <f t="shared" si="5"/>
        <v>0</v>
      </c>
      <c r="R16" s="41"/>
      <c r="T16" s="3" t="s">
        <v>22</v>
      </c>
      <c r="U16" s="41">
        <v>48</v>
      </c>
      <c r="W16" s="41">
        <f t="shared" si="1"/>
        <v>0</v>
      </c>
      <c r="X16" s="41"/>
      <c r="Z16" s="3" t="s">
        <v>22</v>
      </c>
      <c r="AA16" s="41">
        <v>48</v>
      </c>
      <c r="AC16" s="41">
        <f t="shared" si="2"/>
        <v>0</v>
      </c>
      <c r="AD16" s="41"/>
      <c r="AF16" s="3" t="s">
        <v>22</v>
      </c>
      <c r="AG16" s="41">
        <v>48</v>
      </c>
      <c r="AI16" s="41">
        <f t="shared" si="3"/>
        <v>0</v>
      </c>
      <c r="AJ16" s="41"/>
      <c r="AL16" s="3" t="s">
        <v>22</v>
      </c>
      <c r="AM16" s="41">
        <v>48</v>
      </c>
      <c r="AO16" s="15">
        <f t="shared" si="4"/>
        <v>0</v>
      </c>
      <c r="AP16" s="15"/>
    </row>
    <row r="17" spans="5:42" outlineLevel="1" x14ac:dyDescent="0.3">
      <c r="G17" s="28"/>
      <c r="H17" s="15"/>
      <c r="I17" s="28"/>
      <c r="J17" s="28"/>
      <c r="K17" s="15">
        <f t="shared" si="0"/>
        <v>0</v>
      </c>
      <c r="M17" s="16"/>
      <c r="N17" s="2" t="s">
        <v>23</v>
      </c>
      <c r="O17" s="15">
        <v>40</v>
      </c>
      <c r="Q17" s="41">
        <f t="shared" si="5"/>
        <v>0</v>
      </c>
      <c r="R17" s="41"/>
      <c r="T17" s="3" t="s">
        <v>23</v>
      </c>
      <c r="U17" s="41">
        <v>40</v>
      </c>
      <c r="W17" s="41">
        <f t="shared" si="1"/>
        <v>0</v>
      </c>
      <c r="X17" s="41"/>
      <c r="Z17" s="3" t="s">
        <v>23</v>
      </c>
      <c r="AA17" s="41">
        <v>40</v>
      </c>
      <c r="AC17" s="41">
        <f t="shared" si="2"/>
        <v>0</v>
      </c>
      <c r="AD17" s="41"/>
      <c r="AF17" s="3" t="s">
        <v>23</v>
      </c>
      <c r="AG17" s="41">
        <v>40</v>
      </c>
      <c r="AI17" s="41">
        <f t="shared" si="3"/>
        <v>0</v>
      </c>
      <c r="AJ17" s="41"/>
      <c r="AL17" s="3" t="s">
        <v>23</v>
      </c>
      <c r="AM17" s="41">
        <v>40</v>
      </c>
      <c r="AO17" s="15">
        <f t="shared" si="4"/>
        <v>0</v>
      </c>
      <c r="AP17" s="15"/>
    </row>
    <row r="18" spans="5:42" outlineLevel="1" x14ac:dyDescent="0.3">
      <c r="G18" s="28"/>
      <c r="H18" s="15"/>
      <c r="I18" s="28"/>
      <c r="J18" s="28"/>
      <c r="K18" s="15">
        <f t="shared" si="0"/>
        <v>0</v>
      </c>
      <c r="M18" s="16"/>
      <c r="N18" s="2" t="s">
        <v>24</v>
      </c>
      <c r="O18" s="15">
        <v>48</v>
      </c>
      <c r="Q18" s="41">
        <f t="shared" si="5"/>
        <v>0</v>
      </c>
      <c r="R18" s="41"/>
      <c r="T18" s="3" t="s">
        <v>24</v>
      </c>
      <c r="U18" s="41">
        <v>48</v>
      </c>
      <c r="W18" s="41">
        <f t="shared" si="1"/>
        <v>0</v>
      </c>
      <c r="X18" s="41"/>
      <c r="Z18" s="3" t="s">
        <v>24</v>
      </c>
      <c r="AA18" s="41">
        <v>48</v>
      </c>
      <c r="AC18" s="41">
        <f t="shared" si="2"/>
        <v>0</v>
      </c>
      <c r="AD18" s="41"/>
      <c r="AF18" s="3" t="s">
        <v>24</v>
      </c>
      <c r="AG18" s="41">
        <v>48</v>
      </c>
      <c r="AI18" s="41">
        <f t="shared" si="3"/>
        <v>0</v>
      </c>
      <c r="AJ18" s="41"/>
      <c r="AL18" s="3" t="s">
        <v>24</v>
      </c>
      <c r="AM18" s="41">
        <v>48</v>
      </c>
      <c r="AO18" s="15">
        <f t="shared" si="4"/>
        <v>0</v>
      </c>
      <c r="AP18" s="15"/>
    </row>
    <row r="19" spans="5:42" outlineLevel="1" x14ac:dyDescent="0.3">
      <c r="G19" s="28"/>
      <c r="H19" s="15"/>
      <c r="I19" s="28"/>
      <c r="J19" s="28"/>
      <c r="K19" s="15">
        <f t="shared" si="0"/>
        <v>0</v>
      </c>
      <c r="M19" s="16"/>
      <c r="N19" s="2" t="s">
        <v>25</v>
      </c>
      <c r="O19" s="15">
        <v>68</v>
      </c>
      <c r="Q19" s="41">
        <f t="shared" si="5"/>
        <v>0</v>
      </c>
      <c r="R19" s="41"/>
      <c r="T19" s="3" t="s">
        <v>25</v>
      </c>
      <c r="U19" s="41">
        <v>68</v>
      </c>
      <c r="W19" s="41">
        <f t="shared" si="1"/>
        <v>0</v>
      </c>
      <c r="X19" s="41"/>
      <c r="Z19" s="3" t="s">
        <v>25</v>
      </c>
      <c r="AA19" s="41">
        <v>68</v>
      </c>
      <c r="AC19" s="41">
        <f t="shared" si="2"/>
        <v>0</v>
      </c>
      <c r="AD19" s="41"/>
      <c r="AF19" s="3" t="s">
        <v>25</v>
      </c>
      <c r="AG19" s="41">
        <v>68</v>
      </c>
      <c r="AI19" s="41">
        <f t="shared" si="3"/>
        <v>0</v>
      </c>
      <c r="AJ19" s="41"/>
      <c r="AL19" s="3" t="s">
        <v>25</v>
      </c>
      <c r="AM19" s="41">
        <v>68</v>
      </c>
      <c r="AO19" s="15">
        <f t="shared" si="4"/>
        <v>0</v>
      </c>
      <c r="AP19" s="15"/>
    </row>
    <row r="20" spans="5:42" outlineLevel="1" x14ac:dyDescent="0.3">
      <c r="G20" s="28"/>
      <c r="H20" s="15"/>
      <c r="I20" s="28"/>
      <c r="J20" s="28"/>
      <c r="K20" s="15">
        <f t="shared" si="0"/>
        <v>0</v>
      </c>
      <c r="M20" s="16"/>
      <c r="N20" s="2" t="s">
        <v>26</v>
      </c>
      <c r="O20" s="15">
        <v>95</v>
      </c>
      <c r="Q20" s="41">
        <f t="shared" si="5"/>
        <v>0</v>
      </c>
      <c r="R20" s="41"/>
      <c r="T20" s="3" t="s">
        <v>26</v>
      </c>
      <c r="U20" s="41">
        <v>95</v>
      </c>
      <c r="W20" s="41">
        <f t="shared" si="1"/>
        <v>0</v>
      </c>
      <c r="X20" s="41"/>
      <c r="Z20" s="3" t="s">
        <v>26</v>
      </c>
      <c r="AA20" s="41">
        <v>95</v>
      </c>
      <c r="AC20" s="41">
        <f t="shared" si="2"/>
        <v>0</v>
      </c>
      <c r="AD20" s="41"/>
      <c r="AF20" s="3" t="s">
        <v>26</v>
      </c>
      <c r="AG20" s="41">
        <v>95</v>
      </c>
      <c r="AI20" s="41">
        <f t="shared" si="3"/>
        <v>0</v>
      </c>
      <c r="AJ20" s="41"/>
      <c r="AL20" s="3" t="s">
        <v>26</v>
      </c>
      <c r="AM20" s="41">
        <v>95</v>
      </c>
      <c r="AO20" s="15">
        <f t="shared" si="4"/>
        <v>0</v>
      </c>
      <c r="AP20" s="15"/>
    </row>
    <row r="21" spans="5:42" outlineLevel="1" x14ac:dyDescent="0.3">
      <c r="G21" s="28"/>
      <c r="H21" s="15"/>
      <c r="I21" s="28"/>
      <c r="J21" s="28"/>
      <c r="K21" s="15">
        <f t="shared" si="0"/>
        <v>0</v>
      </c>
      <c r="M21" s="16"/>
      <c r="N21" s="2" t="s">
        <v>27</v>
      </c>
      <c r="O21" s="15">
        <v>40</v>
      </c>
      <c r="Q21" s="41">
        <f t="shared" si="5"/>
        <v>0</v>
      </c>
      <c r="R21" s="41"/>
      <c r="T21" s="3" t="s">
        <v>27</v>
      </c>
      <c r="U21" s="41">
        <v>40</v>
      </c>
      <c r="W21" s="41">
        <f t="shared" si="1"/>
        <v>0</v>
      </c>
      <c r="X21" s="41"/>
      <c r="Z21" s="3" t="s">
        <v>27</v>
      </c>
      <c r="AA21" s="41">
        <v>40</v>
      </c>
      <c r="AC21" s="41">
        <f t="shared" si="2"/>
        <v>0</v>
      </c>
      <c r="AD21" s="41"/>
      <c r="AF21" s="3" t="s">
        <v>27</v>
      </c>
      <c r="AG21" s="41">
        <v>40</v>
      </c>
      <c r="AI21" s="41">
        <f t="shared" si="3"/>
        <v>0</v>
      </c>
      <c r="AJ21" s="41"/>
      <c r="AL21" s="3" t="s">
        <v>27</v>
      </c>
      <c r="AM21" s="41">
        <v>40</v>
      </c>
      <c r="AO21" s="15">
        <f t="shared" si="4"/>
        <v>0</v>
      </c>
      <c r="AP21" s="15"/>
    </row>
    <row r="22" spans="5:42" outlineLevel="1" x14ac:dyDescent="0.3">
      <c r="G22" s="28"/>
      <c r="H22" s="28"/>
      <c r="I22" s="28"/>
      <c r="J22" s="28"/>
      <c r="K22" s="15">
        <f t="shared" si="0"/>
        <v>0</v>
      </c>
      <c r="M22" s="16"/>
      <c r="N22" s="2" t="s">
        <v>155</v>
      </c>
      <c r="O22" s="15">
        <v>40</v>
      </c>
      <c r="Q22" s="41">
        <f t="shared" si="5"/>
        <v>0</v>
      </c>
      <c r="R22" s="41"/>
      <c r="T22" s="3" t="s">
        <v>155</v>
      </c>
      <c r="U22" s="41">
        <v>40</v>
      </c>
      <c r="W22" s="41">
        <f t="shared" si="1"/>
        <v>0</v>
      </c>
      <c r="X22" s="41"/>
      <c r="Z22" s="3" t="s">
        <v>155</v>
      </c>
      <c r="AA22" s="41">
        <v>40</v>
      </c>
      <c r="AC22" s="41">
        <f t="shared" si="2"/>
        <v>0</v>
      </c>
      <c r="AD22" s="41"/>
      <c r="AF22" s="3" t="s">
        <v>155</v>
      </c>
      <c r="AG22" s="41">
        <v>40</v>
      </c>
      <c r="AI22" s="41">
        <f t="shared" si="3"/>
        <v>0</v>
      </c>
      <c r="AJ22" s="41"/>
      <c r="AL22" s="3" t="s">
        <v>155</v>
      </c>
      <c r="AM22" s="41">
        <v>40</v>
      </c>
      <c r="AO22" s="15">
        <f t="shared" si="4"/>
        <v>0</v>
      </c>
      <c r="AP22" s="15"/>
    </row>
    <row r="23" spans="5:42" outlineLevel="1" x14ac:dyDescent="0.3">
      <c r="G23" s="28"/>
      <c r="H23" s="28"/>
      <c r="I23" s="28"/>
      <c r="J23" s="28"/>
      <c r="K23" s="15">
        <f>SUM(G23:J23)</f>
        <v>0</v>
      </c>
      <c r="M23" s="16"/>
      <c r="N23" s="2" t="s">
        <v>28</v>
      </c>
      <c r="O23" s="15">
        <v>40</v>
      </c>
      <c r="Q23" s="41">
        <f>O23*P23</f>
        <v>0</v>
      </c>
      <c r="R23" s="41"/>
      <c r="T23" s="3" t="s">
        <v>28</v>
      </c>
      <c r="U23" s="41">
        <v>40</v>
      </c>
      <c r="W23" s="41">
        <f>U23*V23</f>
        <v>0</v>
      </c>
      <c r="X23" s="41"/>
      <c r="Z23" s="3" t="s">
        <v>28</v>
      </c>
      <c r="AA23" s="41">
        <v>40</v>
      </c>
      <c r="AC23" s="41">
        <f>AA23*AB23</f>
        <v>0</v>
      </c>
      <c r="AD23" s="41"/>
      <c r="AF23" s="3" t="s">
        <v>28</v>
      </c>
      <c r="AG23" s="41">
        <v>40</v>
      </c>
      <c r="AI23" s="41">
        <f>AG23*AH23</f>
        <v>0</v>
      </c>
      <c r="AJ23" s="41"/>
      <c r="AL23" s="3" t="s">
        <v>28</v>
      </c>
      <c r="AM23" s="41">
        <v>40</v>
      </c>
      <c r="AO23" s="15">
        <f>AM23*AN23</f>
        <v>0</v>
      </c>
      <c r="AP23" s="15"/>
    </row>
    <row r="24" spans="5:42" outlineLevel="1" x14ac:dyDescent="0.3">
      <c r="G24" s="28"/>
      <c r="H24" s="28"/>
      <c r="I24" s="28"/>
      <c r="J24" s="28"/>
      <c r="K24" s="15">
        <f t="shared" ref="K24:K32" si="6">SUM(G24:J24)</f>
        <v>0</v>
      </c>
      <c r="M24" s="16"/>
      <c r="N24" s="2" t="s">
        <v>127</v>
      </c>
      <c r="O24" s="15">
        <f>110/$O$1</f>
        <v>100.91743119266054</v>
      </c>
      <c r="Q24" s="41">
        <f t="shared" ref="Q24:Q29" si="7">O24*P24</f>
        <v>0</v>
      </c>
      <c r="R24" s="41"/>
      <c r="T24" s="3" t="s">
        <v>127</v>
      </c>
      <c r="U24" s="41">
        <f>110/$O$1</f>
        <v>100.91743119266054</v>
      </c>
      <c r="W24" s="41">
        <f t="shared" ref="W24:W29" si="8">U24*V24</f>
        <v>0</v>
      </c>
      <c r="X24" s="41"/>
      <c r="Z24" s="3" t="s">
        <v>127</v>
      </c>
      <c r="AA24" s="41">
        <v>100.91743119266054</v>
      </c>
      <c r="AC24" s="41">
        <f t="shared" ref="AC24:AC29" si="9">AA24*AB24</f>
        <v>0</v>
      </c>
      <c r="AD24" s="41"/>
      <c r="AF24" s="3" t="s">
        <v>127</v>
      </c>
      <c r="AG24" s="41">
        <v>100.91743119266054</v>
      </c>
      <c r="AI24" s="41">
        <f t="shared" ref="AI24:AI29" si="10">AG24*AH24</f>
        <v>0</v>
      </c>
      <c r="AJ24" s="41"/>
      <c r="AL24" s="3" t="s">
        <v>127</v>
      </c>
      <c r="AM24" s="41">
        <v>100.91743119266054</v>
      </c>
      <c r="AO24" s="15">
        <f t="shared" ref="AO24:AO29" si="11">AM24*AN24</f>
        <v>0</v>
      </c>
      <c r="AP24" s="15"/>
    </row>
    <row r="25" spans="5:42" outlineLevel="1" x14ac:dyDescent="0.3">
      <c r="G25" s="28"/>
      <c r="H25" s="28"/>
      <c r="I25" s="28"/>
      <c r="J25" s="28"/>
      <c r="K25" s="15">
        <f t="shared" si="6"/>
        <v>0</v>
      </c>
      <c r="M25" s="16"/>
      <c r="N25" s="2" t="s">
        <v>128</v>
      </c>
      <c r="O25" s="15">
        <v>103.63</v>
      </c>
      <c r="P25" s="3">
        <v>42</v>
      </c>
      <c r="Q25" s="41">
        <f t="shared" si="7"/>
        <v>4352.46</v>
      </c>
      <c r="R25" s="41"/>
      <c r="T25" s="3" t="s">
        <v>128</v>
      </c>
      <c r="U25" s="41">
        <v>103.63</v>
      </c>
      <c r="W25" s="41">
        <f t="shared" si="8"/>
        <v>0</v>
      </c>
      <c r="X25" s="41"/>
      <c r="Z25" s="3" t="s">
        <v>128</v>
      </c>
      <c r="AA25" s="41">
        <v>103.63</v>
      </c>
      <c r="AC25" s="41">
        <f t="shared" si="9"/>
        <v>0</v>
      </c>
      <c r="AD25" s="41"/>
      <c r="AF25" s="3" t="s">
        <v>128</v>
      </c>
      <c r="AG25" s="41">
        <v>103.63</v>
      </c>
      <c r="AI25" s="41">
        <f t="shared" si="10"/>
        <v>0</v>
      </c>
      <c r="AJ25" s="41"/>
      <c r="AL25" s="3" t="s">
        <v>128</v>
      </c>
      <c r="AM25" s="41">
        <v>103.63</v>
      </c>
      <c r="AO25" s="15">
        <f t="shared" si="11"/>
        <v>0</v>
      </c>
      <c r="AP25" s="15"/>
    </row>
    <row r="26" spans="5:42" outlineLevel="1" x14ac:dyDescent="0.3">
      <c r="G26" s="28"/>
      <c r="H26" s="28"/>
      <c r="I26" s="28"/>
      <c r="J26" s="28"/>
      <c r="K26" s="15">
        <f t="shared" si="6"/>
        <v>0</v>
      </c>
      <c r="M26" s="16"/>
      <c r="N26" s="2" t="s">
        <v>157</v>
      </c>
      <c r="O26" s="15">
        <v>91.93</v>
      </c>
      <c r="P26" s="3">
        <v>42</v>
      </c>
      <c r="Q26" s="41">
        <f t="shared" si="7"/>
        <v>3861.0600000000004</v>
      </c>
      <c r="R26" s="41"/>
      <c r="T26" s="3" t="s">
        <v>157</v>
      </c>
      <c r="U26" s="41">
        <v>91.93</v>
      </c>
      <c r="W26" s="41">
        <f t="shared" si="8"/>
        <v>0</v>
      </c>
      <c r="X26" s="41"/>
      <c r="Z26" s="3" t="s">
        <v>157</v>
      </c>
      <c r="AA26" s="41">
        <v>91.93</v>
      </c>
      <c r="AC26" s="41">
        <f t="shared" si="9"/>
        <v>0</v>
      </c>
      <c r="AD26" s="41"/>
      <c r="AF26" s="3" t="s">
        <v>157</v>
      </c>
      <c r="AG26" s="41">
        <v>91.93</v>
      </c>
      <c r="AI26" s="41">
        <f t="shared" si="10"/>
        <v>0</v>
      </c>
      <c r="AJ26" s="41"/>
      <c r="AL26" s="3" t="s">
        <v>157</v>
      </c>
      <c r="AM26" s="41">
        <v>91.93</v>
      </c>
      <c r="AO26" s="15">
        <f t="shared" si="11"/>
        <v>0</v>
      </c>
      <c r="AP26" s="15"/>
    </row>
    <row r="27" spans="5:42" outlineLevel="1" x14ac:dyDescent="0.3">
      <c r="G27" s="28"/>
      <c r="H27" s="28"/>
      <c r="I27" s="28"/>
      <c r="J27" s="28"/>
      <c r="K27" s="15">
        <f t="shared" si="6"/>
        <v>0</v>
      </c>
      <c r="M27" s="16"/>
      <c r="N27" s="2" t="s">
        <v>129</v>
      </c>
      <c r="O27" s="15">
        <v>86.78</v>
      </c>
      <c r="Q27" s="41">
        <f t="shared" si="7"/>
        <v>0</v>
      </c>
      <c r="R27" s="41"/>
      <c r="T27" s="3" t="s">
        <v>129</v>
      </c>
      <c r="U27" s="41">
        <v>86.78</v>
      </c>
      <c r="W27" s="41">
        <f t="shared" si="8"/>
        <v>0</v>
      </c>
      <c r="X27" s="41"/>
      <c r="Z27" s="3" t="s">
        <v>129</v>
      </c>
      <c r="AA27" s="41">
        <v>86.78</v>
      </c>
      <c r="AC27" s="41">
        <f t="shared" si="9"/>
        <v>0</v>
      </c>
      <c r="AD27" s="41"/>
      <c r="AF27" s="3" t="s">
        <v>129</v>
      </c>
      <c r="AG27" s="41">
        <v>86.78</v>
      </c>
      <c r="AI27" s="41">
        <f t="shared" si="10"/>
        <v>0</v>
      </c>
      <c r="AJ27" s="41"/>
      <c r="AL27" s="3" t="s">
        <v>129</v>
      </c>
      <c r="AM27" s="41">
        <v>86.78</v>
      </c>
      <c r="AO27" s="15">
        <f t="shared" si="11"/>
        <v>0</v>
      </c>
      <c r="AP27" s="15"/>
    </row>
    <row r="28" spans="5:42" outlineLevel="1" x14ac:dyDescent="0.3">
      <c r="G28" s="28"/>
      <c r="H28" s="28"/>
      <c r="I28" s="28"/>
      <c r="J28" s="28"/>
      <c r="K28" s="15">
        <f t="shared" si="6"/>
        <v>0</v>
      </c>
      <c r="M28" s="16"/>
      <c r="N28" s="2" t="s">
        <v>156</v>
      </c>
      <c r="O28" s="15">
        <v>76.69</v>
      </c>
      <c r="Q28" s="41">
        <f t="shared" si="7"/>
        <v>0</v>
      </c>
      <c r="R28" s="41"/>
      <c r="T28" s="3" t="s">
        <v>156</v>
      </c>
      <c r="U28" s="41">
        <v>76.69</v>
      </c>
      <c r="W28" s="41">
        <f t="shared" si="8"/>
        <v>0</v>
      </c>
      <c r="X28" s="41"/>
      <c r="Z28" s="3" t="s">
        <v>156</v>
      </c>
      <c r="AA28" s="41">
        <v>76.69</v>
      </c>
      <c r="AC28" s="41">
        <f t="shared" si="9"/>
        <v>0</v>
      </c>
      <c r="AD28" s="41"/>
      <c r="AF28" s="3" t="s">
        <v>156</v>
      </c>
      <c r="AG28" s="41">
        <v>76.69</v>
      </c>
      <c r="AI28" s="41">
        <f t="shared" si="10"/>
        <v>0</v>
      </c>
      <c r="AJ28" s="41"/>
      <c r="AL28" s="3" t="s">
        <v>156</v>
      </c>
      <c r="AM28" s="41">
        <v>76.69</v>
      </c>
      <c r="AO28" s="15">
        <f t="shared" si="11"/>
        <v>0</v>
      </c>
      <c r="AP28" s="15"/>
    </row>
    <row r="29" spans="5:42" outlineLevel="1" x14ac:dyDescent="0.3">
      <c r="G29" s="28"/>
      <c r="H29" s="28"/>
      <c r="I29" s="28"/>
      <c r="J29" s="28"/>
      <c r="K29" s="15">
        <f t="shared" si="6"/>
        <v>0</v>
      </c>
      <c r="M29" s="16"/>
      <c r="N29" s="2" t="s">
        <v>131</v>
      </c>
      <c r="O29" s="15">
        <v>76.69</v>
      </c>
      <c r="Q29" s="41">
        <f t="shared" si="7"/>
        <v>0</v>
      </c>
      <c r="R29" s="41"/>
      <c r="T29" s="3" t="s">
        <v>131</v>
      </c>
      <c r="U29" s="41">
        <v>76.69</v>
      </c>
      <c r="W29" s="41">
        <f t="shared" si="8"/>
        <v>0</v>
      </c>
      <c r="X29" s="41"/>
      <c r="Z29" s="3" t="s">
        <v>131</v>
      </c>
      <c r="AA29" s="41">
        <v>76.69</v>
      </c>
      <c r="AC29" s="41">
        <f t="shared" si="9"/>
        <v>0</v>
      </c>
      <c r="AD29" s="41"/>
      <c r="AF29" s="3" t="s">
        <v>131</v>
      </c>
      <c r="AG29" s="41">
        <v>76.69</v>
      </c>
      <c r="AI29" s="41">
        <f t="shared" si="10"/>
        <v>0</v>
      </c>
      <c r="AJ29" s="41"/>
      <c r="AL29" s="3" t="s">
        <v>131</v>
      </c>
      <c r="AM29" s="41">
        <v>76.69</v>
      </c>
      <c r="AO29" s="15">
        <f t="shared" si="11"/>
        <v>0</v>
      </c>
      <c r="AP29" s="15"/>
    </row>
    <row r="30" spans="5:42" outlineLevel="1" x14ac:dyDescent="0.3">
      <c r="G30" s="28"/>
      <c r="H30" s="28"/>
      <c r="I30" s="28"/>
      <c r="J30" s="28"/>
      <c r="K30" s="15">
        <f t="shared" si="6"/>
        <v>0</v>
      </c>
      <c r="M30" s="16"/>
      <c r="O30" s="15"/>
      <c r="Q30" s="41"/>
      <c r="R30" s="41"/>
      <c r="U30" s="41"/>
      <c r="W30" s="41"/>
      <c r="X30" s="41"/>
      <c r="AA30" s="41"/>
      <c r="AC30" s="41"/>
      <c r="AD30" s="41"/>
      <c r="AG30" s="41"/>
      <c r="AI30" s="41"/>
      <c r="AJ30" s="41"/>
      <c r="AM30" s="41"/>
      <c r="AO30" s="15"/>
      <c r="AP30" s="15"/>
    </row>
    <row r="31" spans="5:42" outlineLevel="1" x14ac:dyDescent="0.3">
      <c r="G31" s="28"/>
      <c r="H31" s="28"/>
      <c r="I31" s="28"/>
      <c r="J31" s="28"/>
      <c r="K31" s="15">
        <f t="shared" si="6"/>
        <v>0</v>
      </c>
      <c r="M31" s="16"/>
      <c r="N31" s="1" t="s">
        <v>38</v>
      </c>
      <c r="O31" s="15"/>
      <c r="Q31" s="41"/>
      <c r="R31" s="41"/>
      <c r="T31" s="38" t="s">
        <v>38</v>
      </c>
      <c r="U31" s="41">
        <f>G34</f>
        <v>0</v>
      </c>
      <c r="W31" s="41"/>
      <c r="X31" s="41"/>
      <c r="Z31" s="38" t="s">
        <v>38</v>
      </c>
      <c r="AA31" s="41">
        <f>H34</f>
        <v>0</v>
      </c>
      <c r="AC31" s="41"/>
      <c r="AD31" s="41"/>
      <c r="AF31" s="38" t="s">
        <v>38</v>
      </c>
      <c r="AG31" s="41">
        <f>I34</f>
        <v>127000</v>
      </c>
      <c r="AI31" s="41"/>
      <c r="AJ31" s="41"/>
      <c r="AL31" s="38" t="s">
        <v>38</v>
      </c>
      <c r="AM31" s="41">
        <f>J34</f>
        <v>0</v>
      </c>
      <c r="AO31" s="15"/>
      <c r="AP31" s="15"/>
    </row>
    <row r="32" spans="5:42" outlineLevel="1" x14ac:dyDescent="0.3">
      <c r="E32" s="15"/>
      <c r="G32" s="28"/>
      <c r="H32" s="28"/>
      <c r="I32" s="28"/>
      <c r="J32" s="28"/>
      <c r="K32" s="15">
        <f t="shared" si="6"/>
        <v>0</v>
      </c>
      <c r="L32" s="15"/>
      <c r="M32" s="18"/>
      <c r="Q32" s="41"/>
      <c r="R32" s="41"/>
      <c r="W32" s="41"/>
      <c r="X32" s="41"/>
      <c r="AC32" s="41"/>
      <c r="AD32" s="41"/>
    </row>
    <row r="33" spans="1:43" outlineLevel="1" x14ac:dyDescent="0.3">
      <c r="C33" s="43"/>
      <c r="D33" s="38" t="s">
        <v>30</v>
      </c>
      <c r="E33" s="38" t="s">
        <v>31</v>
      </c>
      <c r="F33" s="38" t="s">
        <v>32</v>
      </c>
      <c r="G33" s="27" t="s">
        <v>124</v>
      </c>
      <c r="H33" s="27" t="s">
        <v>121</v>
      </c>
      <c r="I33" s="27" t="s">
        <v>122</v>
      </c>
      <c r="J33" s="27" t="s">
        <v>123</v>
      </c>
      <c r="K33" s="38" t="s">
        <v>33</v>
      </c>
      <c r="L33" s="38" t="s">
        <v>14</v>
      </c>
      <c r="M33" s="12"/>
    </row>
    <row r="34" spans="1:43" s="10" customFormat="1" x14ac:dyDescent="0.3">
      <c r="A34" s="22" t="str">
        <f>A5</f>
        <v>13.6.9.1.8.1</v>
      </c>
      <c r="B34" s="22" t="str">
        <f>B5</f>
        <v>PSS</v>
      </c>
      <c r="C34" s="33">
        <f>SUM(E34,K34)</f>
        <v>135213.51999999999</v>
      </c>
      <c r="D34" s="23">
        <f>SUM(P9:P29)+SUM(V9:V29)+SUM(AB9:AB29)+SUM(AH9:AH29)+SUM(AN9:AN29)</f>
        <v>84</v>
      </c>
      <c r="E34" s="24">
        <f>SUM(Q7+W7+AC7+AI7+AO7)</f>
        <v>8213.52</v>
      </c>
      <c r="F34" s="23">
        <f>SUM(S9+Y9+AE9+AK9+AQ9)</f>
        <v>0</v>
      </c>
      <c r="G34" s="29">
        <f>SUM(G9:G32)</f>
        <v>0</v>
      </c>
      <c r="H34" s="29">
        <f>SUM(H9:H32)</f>
        <v>0</v>
      </c>
      <c r="I34" s="29">
        <f>SUM(I9:I32)</f>
        <v>127000</v>
      </c>
      <c r="J34" s="29">
        <f>SUM(J9:J32)</f>
        <v>0</v>
      </c>
      <c r="K34" s="24">
        <f>SUM(K9:K32)</f>
        <v>127000</v>
      </c>
      <c r="L34" s="19"/>
      <c r="M34" s="8"/>
      <c r="P34" s="20"/>
      <c r="Q34" s="42"/>
      <c r="R34" s="42"/>
      <c r="S34" s="20"/>
      <c r="T34" s="20"/>
      <c r="U34" s="20"/>
      <c r="V34" s="20"/>
      <c r="W34" s="42"/>
      <c r="X34" s="42"/>
      <c r="Y34" s="20"/>
      <c r="Z34" s="20"/>
      <c r="AA34" s="20"/>
      <c r="AB34" s="20"/>
      <c r="AC34" s="42"/>
      <c r="AD34" s="42"/>
      <c r="AE34" s="20"/>
      <c r="AF34" s="20"/>
      <c r="AG34" s="20"/>
      <c r="AH34" s="20"/>
      <c r="AI34" s="20"/>
      <c r="AJ34" s="20"/>
      <c r="AK34" s="20"/>
      <c r="AL34" s="20"/>
      <c r="AM34" s="20"/>
      <c r="AN34" s="20"/>
    </row>
    <row r="35" spans="1:43" s="10" customFormat="1" x14ac:dyDescent="0.3">
      <c r="A35" s="6"/>
      <c r="B35" s="6"/>
      <c r="C35" s="6"/>
      <c r="D35" s="7"/>
      <c r="E35" s="8"/>
      <c r="F35" s="7"/>
      <c r="G35" s="30"/>
      <c r="H35" s="30"/>
      <c r="I35" s="30"/>
      <c r="J35" s="30"/>
      <c r="K35" s="8"/>
      <c r="L35" s="8"/>
      <c r="M35" s="8"/>
      <c r="N35" s="7"/>
      <c r="O35" s="7"/>
      <c r="P35" s="9"/>
      <c r="Q35" s="40"/>
      <c r="R35" s="40"/>
      <c r="S35" s="9"/>
      <c r="T35" s="9"/>
      <c r="U35" s="9"/>
      <c r="V35" s="9"/>
      <c r="W35" s="40"/>
      <c r="X35" s="40"/>
      <c r="Y35" s="9"/>
      <c r="Z35" s="9"/>
      <c r="AA35" s="9"/>
      <c r="AB35" s="9"/>
      <c r="AC35" s="40"/>
      <c r="AD35" s="40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7"/>
      <c r="AP35" s="7"/>
      <c r="AQ35" s="7"/>
    </row>
    <row r="36" spans="1:43" outlineLevel="1" x14ac:dyDescent="0.3">
      <c r="A36" s="21" t="s">
        <v>85</v>
      </c>
      <c r="B36" s="44" t="s">
        <v>86</v>
      </c>
      <c r="C36" s="21"/>
      <c r="D36" s="1"/>
      <c r="E36" s="1"/>
      <c r="F36" s="1"/>
      <c r="G36" s="31"/>
      <c r="H36" s="31"/>
      <c r="I36" s="31"/>
      <c r="J36" s="31"/>
      <c r="K36" s="1"/>
      <c r="L36" s="1"/>
      <c r="M36" s="11"/>
      <c r="N36" s="1"/>
      <c r="O36" s="1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1"/>
      <c r="AP36" s="1"/>
      <c r="AQ36" s="1"/>
    </row>
    <row r="37" spans="1:43" s="1" customFormat="1" outlineLevel="1" x14ac:dyDescent="0.3">
      <c r="F37" s="38"/>
      <c r="G37" s="38"/>
      <c r="H37" s="38"/>
      <c r="I37" s="38"/>
      <c r="J37" s="38"/>
      <c r="K37" s="38"/>
      <c r="L37" s="38"/>
      <c r="M37" s="12"/>
      <c r="N37" s="67" t="s">
        <v>151</v>
      </c>
      <c r="O37" s="67"/>
      <c r="P37" s="67"/>
      <c r="Q37" s="67"/>
      <c r="R37" s="67"/>
      <c r="S37" s="67"/>
      <c r="T37" s="66" t="s">
        <v>159</v>
      </c>
      <c r="U37" s="66"/>
      <c r="V37" s="66"/>
      <c r="W37" s="66"/>
      <c r="X37" s="66"/>
      <c r="Y37" s="66"/>
      <c r="Z37" s="66" t="s">
        <v>152</v>
      </c>
      <c r="AA37" s="66"/>
      <c r="AB37" s="66"/>
      <c r="AC37" s="66"/>
      <c r="AD37" s="66"/>
      <c r="AE37" s="66"/>
      <c r="AF37" s="66" t="s">
        <v>153</v>
      </c>
      <c r="AG37" s="66"/>
      <c r="AH37" s="66"/>
      <c r="AI37" s="66"/>
      <c r="AJ37" s="66"/>
      <c r="AK37" s="66"/>
      <c r="AL37" s="66" t="s">
        <v>154</v>
      </c>
      <c r="AM37" s="66"/>
      <c r="AN37" s="66"/>
      <c r="AO37" s="66"/>
      <c r="AP37" s="66"/>
      <c r="AQ37" s="66"/>
    </row>
    <row r="38" spans="1:43" outlineLevel="1" x14ac:dyDescent="0.3">
      <c r="A38" s="66" t="s">
        <v>10</v>
      </c>
      <c r="B38" s="66"/>
      <c r="C38" s="66"/>
      <c r="D38" s="66"/>
      <c r="E38" s="38" t="s">
        <v>12</v>
      </c>
      <c r="F38" s="38" t="s">
        <v>14</v>
      </c>
      <c r="G38" s="5" t="s">
        <v>118</v>
      </c>
      <c r="H38" s="5" t="s">
        <v>6</v>
      </c>
      <c r="I38" s="5" t="s">
        <v>40</v>
      </c>
      <c r="J38" s="5" t="s">
        <v>39</v>
      </c>
      <c r="K38" s="1"/>
      <c r="L38" s="1"/>
      <c r="M38" s="11"/>
      <c r="N38" s="38" t="s">
        <v>2</v>
      </c>
      <c r="O38" s="13" t="s">
        <v>29</v>
      </c>
      <c r="P38" s="14"/>
      <c r="Q38" s="41">
        <f>SUM(Q40:Q60)</f>
        <v>8213.52</v>
      </c>
      <c r="R38" s="38" t="s">
        <v>37</v>
      </c>
      <c r="S38" s="38" t="s">
        <v>4</v>
      </c>
      <c r="T38" s="38" t="s">
        <v>2</v>
      </c>
      <c r="U38" s="38" t="s">
        <v>29</v>
      </c>
      <c r="V38" s="14"/>
      <c r="W38" s="41">
        <f>SUM(W40:W60)</f>
        <v>15719.340000000002</v>
      </c>
      <c r="X38" s="38" t="s">
        <v>37</v>
      </c>
      <c r="Y38" s="38" t="s">
        <v>4</v>
      </c>
      <c r="Z38" s="38" t="s">
        <v>2</v>
      </c>
      <c r="AA38" s="38" t="s">
        <v>29</v>
      </c>
      <c r="AB38" s="14"/>
      <c r="AC38" s="41">
        <f>SUM(AC40:AC60)</f>
        <v>30314.800000000003</v>
      </c>
      <c r="AD38" s="38" t="s">
        <v>37</v>
      </c>
      <c r="AE38" s="38" t="s">
        <v>4</v>
      </c>
      <c r="AF38" s="38" t="s">
        <v>2</v>
      </c>
      <c r="AG38" s="38" t="s">
        <v>29</v>
      </c>
      <c r="AH38" s="14"/>
      <c r="AI38" s="41">
        <f>SUM(AI40:AI60)</f>
        <v>14929.74</v>
      </c>
      <c r="AJ38" s="38" t="s">
        <v>37</v>
      </c>
      <c r="AK38" s="38" t="s">
        <v>4</v>
      </c>
      <c r="AL38" s="38" t="s">
        <v>2</v>
      </c>
      <c r="AM38" s="38" t="s">
        <v>29</v>
      </c>
      <c r="AN38" s="14"/>
      <c r="AO38" s="15">
        <f>SUM(AO40:AO60)</f>
        <v>2751.44</v>
      </c>
      <c r="AP38" s="38" t="s">
        <v>37</v>
      </c>
      <c r="AQ38" s="38" t="s">
        <v>4</v>
      </c>
    </row>
    <row r="39" spans="1:43" outlineLevel="1" x14ac:dyDescent="0.3">
      <c r="A39" s="38" t="s">
        <v>0</v>
      </c>
      <c r="B39" s="38" t="s">
        <v>11</v>
      </c>
      <c r="C39" s="38"/>
      <c r="D39" s="38" t="s">
        <v>35</v>
      </c>
      <c r="E39" s="38" t="s">
        <v>13</v>
      </c>
      <c r="F39" s="38" t="s">
        <v>34</v>
      </c>
      <c r="G39" s="27"/>
      <c r="H39" s="27"/>
      <c r="I39" s="27"/>
      <c r="J39" s="27"/>
      <c r="K39" s="1"/>
      <c r="L39" s="1"/>
      <c r="M39" s="11"/>
      <c r="N39" s="38" t="s">
        <v>3</v>
      </c>
      <c r="O39" s="38" t="s">
        <v>43</v>
      </c>
      <c r="P39" s="38" t="s">
        <v>42</v>
      </c>
      <c r="Q39" s="38" t="s">
        <v>41</v>
      </c>
      <c r="R39" s="38" t="s">
        <v>36</v>
      </c>
      <c r="S39" s="38" t="s">
        <v>5</v>
      </c>
      <c r="T39" s="38" t="s">
        <v>3</v>
      </c>
      <c r="U39" s="38" t="s">
        <v>43</v>
      </c>
      <c r="V39" s="38" t="s">
        <v>42</v>
      </c>
      <c r="W39" s="38" t="s">
        <v>41</v>
      </c>
      <c r="X39" s="38" t="s">
        <v>36</v>
      </c>
      <c r="Y39" s="38" t="s">
        <v>5</v>
      </c>
      <c r="Z39" s="38" t="s">
        <v>3</v>
      </c>
      <c r="AA39" s="38" t="s">
        <v>43</v>
      </c>
      <c r="AB39" s="38" t="s">
        <v>42</v>
      </c>
      <c r="AC39" s="38" t="s">
        <v>41</v>
      </c>
      <c r="AD39" s="38" t="s">
        <v>36</v>
      </c>
      <c r="AE39" s="38" t="s">
        <v>5</v>
      </c>
      <c r="AF39" s="38" t="s">
        <v>3</v>
      </c>
      <c r="AG39" s="38" t="s">
        <v>43</v>
      </c>
      <c r="AH39" s="38" t="s">
        <v>42</v>
      </c>
      <c r="AI39" s="38" t="s">
        <v>41</v>
      </c>
      <c r="AJ39" s="38" t="s">
        <v>36</v>
      </c>
      <c r="AK39" s="38" t="s">
        <v>5</v>
      </c>
      <c r="AL39" s="38" t="s">
        <v>3</v>
      </c>
      <c r="AM39" s="38" t="s">
        <v>43</v>
      </c>
      <c r="AN39" s="38" t="s">
        <v>42</v>
      </c>
      <c r="AO39" s="38" t="s">
        <v>41</v>
      </c>
      <c r="AP39" s="38" t="s">
        <v>36</v>
      </c>
      <c r="AQ39" s="38" t="s">
        <v>5</v>
      </c>
    </row>
    <row r="40" spans="1:43" outlineLevel="1" x14ac:dyDescent="0.3">
      <c r="B40" s="2" t="s">
        <v>144</v>
      </c>
      <c r="E40" s="15"/>
      <c r="G40" s="28"/>
      <c r="H40" s="64">
        <v>20000</v>
      </c>
      <c r="I40" s="28"/>
      <c r="J40" s="28"/>
      <c r="K40" s="15">
        <f>SUM(G40:J40)</f>
        <v>20000</v>
      </c>
      <c r="M40" s="16"/>
      <c r="N40" s="2" t="s">
        <v>15</v>
      </c>
      <c r="O40" s="15">
        <v>77</v>
      </c>
      <c r="Q40" s="41">
        <f>O40*P40</f>
        <v>0</v>
      </c>
      <c r="R40" s="41"/>
      <c r="T40" s="3" t="s">
        <v>15</v>
      </c>
      <c r="U40" s="41">
        <v>77</v>
      </c>
      <c r="W40" s="41">
        <f>U40*V40</f>
        <v>0</v>
      </c>
      <c r="X40" s="41"/>
      <c r="Z40" s="3" t="s">
        <v>15</v>
      </c>
      <c r="AA40" s="41">
        <v>77</v>
      </c>
      <c r="AC40" s="41">
        <f>AA40*AB40</f>
        <v>0</v>
      </c>
      <c r="AD40" s="41"/>
      <c r="AF40" s="3" t="s">
        <v>15</v>
      </c>
      <c r="AG40" s="41">
        <v>77</v>
      </c>
      <c r="AI40" s="41">
        <f>AG40*AH40</f>
        <v>0</v>
      </c>
      <c r="AJ40" s="41"/>
      <c r="AL40" s="3" t="s">
        <v>15</v>
      </c>
      <c r="AM40" s="41">
        <v>77</v>
      </c>
      <c r="AO40" s="15">
        <f>AM40*AN40</f>
        <v>0</v>
      </c>
      <c r="AP40" s="15"/>
    </row>
    <row r="41" spans="1:43" outlineLevel="1" x14ac:dyDescent="0.3">
      <c r="B41" s="2" t="s">
        <v>145</v>
      </c>
      <c r="E41" s="15"/>
      <c r="G41" s="28"/>
      <c r="H41" s="28">
        <v>10000</v>
      </c>
      <c r="I41" s="28"/>
      <c r="J41" s="28"/>
      <c r="K41" s="15">
        <f t="shared" ref="K41:K63" si="12">SUM(G41:J41)</f>
        <v>10000</v>
      </c>
      <c r="M41" s="16"/>
      <c r="N41" s="2" t="s">
        <v>16</v>
      </c>
      <c r="O41" s="15">
        <v>60</v>
      </c>
      <c r="Q41" s="41">
        <f>O41*P41</f>
        <v>0</v>
      </c>
      <c r="R41" s="41"/>
      <c r="T41" s="3" t="s">
        <v>16</v>
      </c>
      <c r="U41" s="41">
        <v>60</v>
      </c>
      <c r="W41" s="41">
        <f t="shared" ref="W41:W53" si="13">U41*V41</f>
        <v>0</v>
      </c>
      <c r="X41" s="41"/>
      <c r="Z41" s="3" t="s">
        <v>16</v>
      </c>
      <c r="AA41" s="41">
        <v>60</v>
      </c>
      <c r="AC41" s="41">
        <f t="shared" ref="AC41:AC53" si="14">AA41*AB41</f>
        <v>0</v>
      </c>
      <c r="AD41" s="41"/>
      <c r="AF41" s="3" t="s">
        <v>16</v>
      </c>
      <c r="AG41" s="41">
        <v>60</v>
      </c>
      <c r="AI41" s="41">
        <f t="shared" ref="AI41:AI53" si="15">AG41*AH41</f>
        <v>0</v>
      </c>
      <c r="AJ41" s="41"/>
      <c r="AL41" s="3" t="s">
        <v>16</v>
      </c>
      <c r="AM41" s="41">
        <v>60</v>
      </c>
      <c r="AO41" s="15">
        <f t="shared" ref="AO41:AO53" si="16">AM41*AN41</f>
        <v>0</v>
      </c>
      <c r="AP41" s="15"/>
    </row>
    <row r="42" spans="1:43" outlineLevel="1" x14ac:dyDescent="0.3">
      <c r="B42" s="2" t="s">
        <v>146</v>
      </c>
      <c r="E42" s="15"/>
      <c r="G42" s="28"/>
      <c r="H42" s="28">
        <v>2000</v>
      </c>
      <c r="I42" s="28"/>
      <c r="J42" s="28"/>
      <c r="K42" s="15">
        <f t="shared" si="12"/>
        <v>2000</v>
      </c>
      <c r="M42" s="16"/>
      <c r="N42" s="2" t="s">
        <v>17</v>
      </c>
      <c r="O42" s="15">
        <v>48</v>
      </c>
      <c r="Q42" s="41">
        <f t="shared" ref="Q42:Q53" si="17">O42*P42</f>
        <v>0</v>
      </c>
      <c r="R42" s="41"/>
      <c r="T42" s="3" t="s">
        <v>17</v>
      </c>
      <c r="U42" s="41">
        <v>48</v>
      </c>
      <c r="W42" s="41">
        <f t="shared" si="13"/>
        <v>0</v>
      </c>
      <c r="X42" s="41"/>
      <c r="Z42" s="3" t="s">
        <v>17</v>
      </c>
      <c r="AA42" s="41">
        <v>48</v>
      </c>
      <c r="AC42" s="41">
        <f t="shared" si="14"/>
        <v>0</v>
      </c>
      <c r="AD42" s="41"/>
      <c r="AF42" s="3" t="s">
        <v>17</v>
      </c>
      <c r="AG42" s="41">
        <v>48</v>
      </c>
      <c r="AI42" s="41">
        <f t="shared" si="15"/>
        <v>0</v>
      </c>
      <c r="AJ42" s="41"/>
      <c r="AL42" s="3" t="s">
        <v>17</v>
      </c>
      <c r="AM42" s="41">
        <v>48</v>
      </c>
      <c r="AO42" s="15">
        <f t="shared" si="16"/>
        <v>0</v>
      </c>
      <c r="AP42" s="15"/>
    </row>
    <row r="43" spans="1:43" outlineLevel="1" x14ac:dyDescent="0.3">
      <c r="B43" s="2" t="s">
        <v>147</v>
      </c>
      <c r="E43" s="15"/>
      <c r="F43" s="17"/>
      <c r="G43" s="28"/>
      <c r="H43" s="28">
        <v>10000</v>
      </c>
      <c r="I43" s="28"/>
      <c r="J43" s="28"/>
      <c r="K43" s="15">
        <f t="shared" si="12"/>
        <v>10000</v>
      </c>
      <c r="M43" s="16"/>
      <c r="N43" s="2" t="s">
        <v>18</v>
      </c>
      <c r="O43" s="15">
        <v>77</v>
      </c>
      <c r="Q43" s="41">
        <f t="shared" si="17"/>
        <v>0</v>
      </c>
      <c r="R43" s="41"/>
      <c r="T43" s="3" t="s">
        <v>18</v>
      </c>
      <c r="U43" s="41">
        <v>77</v>
      </c>
      <c r="W43" s="41">
        <f t="shared" si="13"/>
        <v>0</v>
      </c>
      <c r="X43" s="41"/>
      <c r="Z43" s="3" t="s">
        <v>18</v>
      </c>
      <c r="AA43" s="41">
        <v>77</v>
      </c>
      <c r="AC43" s="41">
        <f t="shared" si="14"/>
        <v>0</v>
      </c>
      <c r="AD43" s="41"/>
      <c r="AF43" s="3" t="s">
        <v>18</v>
      </c>
      <c r="AG43" s="41">
        <v>77</v>
      </c>
      <c r="AI43" s="41">
        <f t="shared" si="15"/>
        <v>0</v>
      </c>
      <c r="AJ43" s="41"/>
      <c r="AL43" s="3" t="s">
        <v>18</v>
      </c>
      <c r="AM43" s="41">
        <v>77</v>
      </c>
      <c r="AO43" s="15">
        <f t="shared" si="16"/>
        <v>0</v>
      </c>
      <c r="AP43" s="15"/>
    </row>
    <row r="44" spans="1:43" outlineLevel="1" x14ac:dyDescent="0.3">
      <c r="E44" s="15"/>
      <c r="F44" s="17"/>
      <c r="G44" s="28"/>
      <c r="H44" s="28"/>
      <c r="I44" s="28"/>
      <c r="J44" s="28"/>
      <c r="K44" s="15">
        <f t="shared" si="12"/>
        <v>0</v>
      </c>
      <c r="L44" s="15"/>
      <c r="M44" s="18"/>
      <c r="N44" s="2" t="s">
        <v>19</v>
      </c>
      <c r="O44" s="15">
        <v>60</v>
      </c>
      <c r="Q44" s="41">
        <f t="shared" si="17"/>
        <v>0</v>
      </c>
      <c r="R44" s="41"/>
      <c r="T44" s="3" t="s">
        <v>19</v>
      </c>
      <c r="U44" s="41">
        <v>60</v>
      </c>
      <c r="W44" s="41">
        <f t="shared" si="13"/>
        <v>0</v>
      </c>
      <c r="X44" s="41"/>
      <c r="Z44" s="3" t="s">
        <v>19</v>
      </c>
      <c r="AA44" s="41">
        <v>60</v>
      </c>
      <c r="AC44" s="41">
        <f t="shared" si="14"/>
        <v>0</v>
      </c>
      <c r="AD44" s="41"/>
      <c r="AF44" s="3" t="s">
        <v>19</v>
      </c>
      <c r="AG44" s="41">
        <v>60</v>
      </c>
      <c r="AI44" s="41">
        <f t="shared" si="15"/>
        <v>0</v>
      </c>
      <c r="AJ44" s="41"/>
      <c r="AL44" s="3" t="s">
        <v>19</v>
      </c>
      <c r="AM44" s="41">
        <v>60</v>
      </c>
      <c r="AO44" s="15">
        <f t="shared" si="16"/>
        <v>0</v>
      </c>
      <c r="AP44" s="15"/>
    </row>
    <row r="45" spans="1:43" outlineLevel="1" x14ac:dyDescent="0.3">
      <c r="E45" s="15"/>
      <c r="F45" s="17"/>
      <c r="G45" s="28"/>
      <c r="H45" s="28"/>
      <c r="I45" s="28"/>
      <c r="J45" s="28"/>
      <c r="K45" s="15">
        <f t="shared" si="12"/>
        <v>0</v>
      </c>
      <c r="M45" s="16"/>
      <c r="N45" s="2" t="s">
        <v>20</v>
      </c>
      <c r="O45" s="15">
        <v>48</v>
      </c>
      <c r="Q45" s="41">
        <f t="shared" si="17"/>
        <v>0</v>
      </c>
      <c r="R45" s="41"/>
      <c r="T45" s="3" t="s">
        <v>20</v>
      </c>
      <c r="U45" s="41">
        <v>48</v>
      </c>
      <c r="W45" s="41">
        <f t="shared" si="13"/>
        <v>0</v>
      </c>
      <c r="X45" s="41"/>
      <c r="Z45" s="3" t="s">
        <v>20</v>
      </c>
      <c r="AA45" s="41">
        <v>48</v>
      </c>
      <c r="AC45" s="41">
        <f t="shared" si="14"/>
        <v>0</v>
      </c>
      <c r="AD45" s="41"/>
      <c r="AF45" s="3" t="s">
        <v>20</v>
      </c>
      <c r="AG45" s="41">
        <v>48</v>
      </c>
      <c r="AI45" s="41">
        <f t="shared" si="15"/>
        <v>0</v>
      </c>
      <c r="AJ45" s="41"/>
      <c r="AL45" s="3" t="s">
        <v>20</v>
      </c>
      <c r="AM45" s="41">
        <v>48</v>
      </c>
      <c r="AO45" s="15">
        <f t="shared" si="16"/>
        <v>0</v>
      </c>
      <c r="AP45" s="15"/>
    </row>
    <row r="46" spans="1:43" outlineLevel="1" x14ac:dyDescent="0.3">
      <c r="F46" s="17"/>
      <c r="G46" s="28"/>
      <c r="H46" s="28"/>
      <c r="I46" s="28"/>
      <c r="J46" s="28"/>
      <c r="K46" s="15">
        <f t="shared" si="12"/>
        <v>0</v>
      </c>
      <c r="M46" s="16"/>
      <c r="N46" s="2" t="s">
        <v>21</v>
      </c>
      <c r="O46" s="15">
        <v>60</v>
      </c>
      <c r="Q46" s="41">
        <f t="shared" si="17"/>
        <v>0</v>
      </c>
      <c r="R46" s="41"/>
      <c r="T46" s="3" t="s">
        <v>21</v>
      </c>
      <c r="U46" s="41">
        <v>60</v>
      </c>
      <c r="W46" s="41">
        <f t="shared" si="13"/>
        <v>0</v>
      </c>
      <c r="X46" s="41"/>
      <c r="Z46" s="3" t="s">
        <v>21</v>
      </c>
      <c r="AA46" s="41">
        <v>60</v>
      </c>
      <c r="AC46" s="41">
        <f t="shared" si="14"/>
        <v>0</v>
      </c>
      <c r="AD46" s="41"/>
      <c r="AF46" s="3" t="s">
        <v>21</v>
      </c>
      <c r="AG46" s="41">
        <v>60</v>
      </c>
      <c r="AI46" s="41">
        <f t="shared" si="15"/>
        <v>0</v>
      </c>
      <c r="AJ46" s="41"/>
      <c r="AL46" s="3" t="s">
        <v>21</v>
      </c>
      <c r="AM46" s="41">
        <v>60</v>
      </c>
      <c r="AO46" s="15">
        <f t="shared" si="16"/>
        <v>0</v>
      </c>
      <c r="AP46" s="15"/>
    </row>
    <row r="47" spans="1:43" outlineLevel="1" x14ac:dyDescent="0.3">
      <c r="F47" s="17"/>
      <c r="G47" s="28"/>
      <c r="H47" s="28"/>
      <c r="I47" s="28"/>
      <c r="J47" s="28"/>
      <c r="K47" s="15">
        <f t="shared" si="12"/>
        <v>0</v>
      </c>
      <c r="M47" s="16"/>
      <c r="N47" s="2" t="s">
        <v>22</v>
      </c>
      <c r="O47" s="15">
        <v>48</v>
      </c>
      <c r="Q47" s="41">
        <f t="shared" si="17"/>
        <v>0</v>
      </c>
      <c r="R47" s="41"/>
      <c r="T47" s="3" t="s">
        <v>22</v>
      </c>
      <c r="U47" s="41">
        <v>48</v>
      </c>
      <c r="W47" s="41">
        <f t="shared" si="13"/>
        <v>0</v>
      </c>
      <c r="X47" s="41"/>
      <c r="Z47" s="3" t="s">
        <v>22</v>
      </c>
      <c r="AA47" s="41">
        <v>48</v>
      </c>
      <c r="AC47" s="41">
        <f t="shared" si="14"/>
        <v>0</v>
      </c>
      <c r="AD47" s="41"/>
      <c r="AF47" s="3" t="s">
        <v>22</v>
      </c>
      <c r="AG47" s="41">
        <v>48</v>
      </c>
      <c r="AH47" s="3">
        <v>84</v>
      </c>
      <c r="AI47" s="41">
        <f t="shared" si="15"/>
        <v>4032</v>
      </c>
      <c r="AJ47" s="41"/>
      <c r="AL47" s="3" t="s">
        <v>22</v>
      </c>
      <c r="AM47" s="41">
        <v>48</v>
      </c>
      <c r="AN47" s="3">
        <v>42</v>
      </c>
      <c r="AO47" s="15">
        <f t="shared" si="16"/>
        <v>2016</v>
      </c>
      <c r="AP47" s="15"/>
    </row>
    <row r="48" spans="1:43" outlineLevel="1" x14ac:dyDescent="0.3">
      <c r="G48" s="28"/>
      <c r="H48" s="28"/>
      <c r="I48" s="28"/>
      <c r="J48" s="28"/>
      <c r="K48" s="15">
        <f t="shared" si="12"/>
        <v>0</v>
      </c>
      <c r="M48" s="16"/>
      <c r="N48" s="2" t="s">
        <v>23</v>
      </c>
      <c r="O48" s="15">
        <v>40</v>
      </c>
      <c r="Q48" s="41">
        <f t="shared" si="17"/>
        <v>0</v>
      </c>
      <c r="R48" s="41"/>
      <c r="T48" s="3" t="s">
        <v>23</v>
      </c>
      <c r="U48" s="41">
        <v>40</v>
      </c>
      <c r="W48" s="41">
        <f t="shared" si="13"/>
        <v>0</v>
      </c>
      <c r="X48" s="41"/>
      <c r="Z48" s="3" t="s">
        <v>23</v>
      </c>
      <c r="AA48" s="41">
        <v>40</v>
      </c>
      <c r="AC48" s="41">
        <f t="shared" si="14"/>
        <v>0</v>
      </c>
      <c r="AD48" s="41"/>
      <c r="AF48" s="3" t="s">
        <v>23</v>
      </c>
      <c r="AG48" s="41">
        <v>40</v>
      </c>
      <c r="AI48" s="41">
        <f t="shared" si="15"/>
        <v>0</v>
      </c>
      <c r="AJ48" s="41"/>
      <c r="AL48" s="3" t="s">
        <v>23</v>
      </c>
      <c r="AM48" s="41">
        <v>40</v>
      </c>
      <c r="AO48" s="15">
        <f t="shared" si="16"/>
        <v>0</v>
      </c>
      <c r="AP48" s="15"/>
    </row>
    <row r="49" spans="4:42" outlineLevel="1" x14ac:dyDescent="0.3">
      <c r="G49" s="28"/>
      <c r="H49" s="28"/>
      <c r="I49" s="28"/>
      <c r="J49" s="28"/>
      <c r="K49" s="15">
        <f t="shared" si="12"/>
        <v>0</v>
      </c>
      <c r="M49" s="16"/>
      <c r="N49" s="2" t="s">
        <v>24</v>
      </c>
      <c r="O49" s="15">
        <v>48</v>
      </c>
      <c r="Q49" s="41">
        <f t="shared" si="17"/>
        <v>0</v>
      </c>
      <c r="R49" s="41"/>
      <c r="T49" s="3" t="s">
        <v>24</v>
      </c>
      <c r="U49" s="41">
        <v>48</v>
      </c>
      <c r="W49" s="41">
        <f t="shared" si="13"/>
        <v>0</v>
      </c>
      <c r="X49" s="41"/>
      <c r="Z49" s="3" t="s">
        <v>24</v>
      </c>
      <c r="AA49" s="41">
        <v>48</v>
      </c>
      <c r="AC49" s="41">
        <f t="shared" si="14"/>
        <v>0</v>
      </c>
      <c r="AD49" s="41"/>
      <c r="AF49" s="3" t="s">
        <v>24</v>
      </c>
      <c r="AG49" s="41">
        <v>48</v>
      </c>
      <c r="AH49" s="3">
        <v>84</v>
      </c>
      <c r="AI49" s="41">
        <f t="shared" si="15"/>
        <v>4032</v>
      </c>
      <c r="AJ49" s="41"/>
      <c r="AL49" s="3" t="s">
        <v>24</v>
      </c>
      <c r="AM49" s="41">
        <v>48</v>
      </c>
      <c r="AO49" s="15">
        <f t="shared" si="16"/>
        <v>0</v>
      </c>
      <c r="AP49" s="15"/>
    </row>
    <row r="50" spans="4:42" outlineLevel="1" x14ac:dyDescent="0.3">
      <c r="G50" s="28"/>
      <c r="H50" s="28"/>
      <c r="I50" s="28"/>
      <c r="J50" s="28"/>
      <c r="K50" s="15">
        <f t="shared" si="12"/>
        <v>0</v>
      </c>
      <c r="M50" s="16"/>
      <c r="N50" s="2" t="s">
        <v>25</v>
      </c>
      <c r="O50" s="15">
        <v>68</v>
      </c>
      <c r="Q50" s="41">
        <f t="shared" si="17"/>
        <v>0</v>
      </c>
      <c r="R50" s="41"/>
      <c r="T50" s="3" t="s">
        <v>25</v>
      </c>
      <c r="U50" s="41">
        <v>68</v>
      </c>
      <c r="W50" s="41">
        <f t="shared" si="13"/>
        <v>0</v>
      </c>
      <c r="X50" s="41"/>
      <c r="Z50" s="3" t="s">
        <v>25</v>
      </c>
      <c r="AA50" s="41">
        <v>68</v>
      </c>
      <c r="AC50" s="41">
        <f t="shared" si="14"/>
        <v>0</v>
      </c>
      <c r="AD50" s="41"/>
      <c r="AF50" s="3" t="s">
        <v>25</v>
      </c>
      <c r="AG50" s="41">
        <v>68</v>
      </c>
      <c r="AI50" s="41">
        <f t="shared" si="15"/>
        <v>0</v>
      </c>
      <c r="AJ50" s="41"/>
      <c r="AL50" s="3" t="s">
        <v>25</v>
      </c>
      <c r="AM50" s="41">
        <v>68</v>
      </c>
      <c r="AO50" s="15">
        <f t="shared" si="16"/>
        <v>0</v>
      </c>
      <c r="AP50" s="15"/>
    </row>
    <row r="51" spans="4:42" outlineLevel="1" x14ac:dyDescent="0.3">
      <c r="G51" s="28"/>
      <c r="H51" s="28"/>
      <c r="I51" s="28"/>
      <c r="J51" s="28"/>
      <c r="K51" s="15">
        <f t="shared" si="12"/>
        <v>0</v>
      </c>
      <c r="M51" s="16"/>
      <c r="N51" s="2" t="s">
        <v>26</v>
      </c>
      <c r="O51" s="15">
        <v>95</v>
      </c>
      <c r="Q51" s="41">
        <f t="shared" si="17"/>
        <v>0</v>
      </c>
      <c r="R51" s="41"/>
      <c r="T51" s="3" t="s">
        <v>26</v>
      </c>
      <c r="U51" s="41">
        <v>95</v>
      </c>
      <c r="W51" s="41">
        <f t="shared" si="13"/>
        <v>0</v>
      </c>
      <c r="X51" s="41"/>
      <c r="Z51" s="3" t="s">
        <v>26</v>
      </c>
      <c r="AA51" s="41">
        <v>95</v>
      </c>
      <c r="AB51" s="3">
        <v>168</v>
      </c>
      <c r="AC51" s="41">
        <f t="shared" si="14"/>
        <v>15960</v>
      </c>
      <c r="AD51" s="41"/>
      <c r="AF51" s="3" t="s">
        <v>26</v>
      </c>
      <c r="AG51" s="41">
        <v>95</v>
      </c>
      <c r="AI51" s="41">
        <f t="shared" si="15"/>
        <v>0</v>
      </c>
      <c r="AJ51" s="41"/>
      <c r="AL51" s="3" t="s">
        <v>26</v>
      </c>
      <c r="AM51" s="41">
        <v>95</v>
      </c>
      <c r="AO51" s="15">
        <f t="shared" si="16"/>
        <v>0</v>
      </c>
      <c r="AP51" s="15"/>
    </row>
    <row r="52" spans="4:42" outlineLevel="1" x14ac:dyDescent="0.3">
      <c r="G52" s="28"/>
      <c r="H52" s="28"/>
      <c r="I52" s="28"/>
      <c r="J52" s="28"/>
      <c r="K52" s="15">
        <f t="shared" si="12"/>
        <v>0</v>
      </c>
      <c r="M52" s="16"/>
      <c r="N52" s="2" t="s">
        <v>27</v>
      </c>
      <c r="O52" s="15">
        <v>40</v>
      </c>
      <c r="Q52" s="41">
        <f t="shared" si="17"/>
        <v>0</v>
      </c>
      <c r="R52" s="41"/>
      <c r="T52" s="3" t="s">
        <v>27</v>
      </c>
      <c r="U52" s="41">
        <v>40</v>
      </c>
      <c r="W52" s="41">
        <f t="shared" si="13"/>
        <v>0</v>
      </c>
      <c r="X52" s="41"/>
      <c r="Z52" s="3" t="s">
        <v>27</v>
      </c>
      <c r="AA52" s="41">
        <v>40</v>
      </c>
      <c r="AC52" s="41">
        <f t="shared" si="14"/>
        <v>0</v>
      </c>
      <c r="AD52" s="41"/>
      <c r="AF52" s="3" t="s">
        <v>27</v>
      </c>
      <c r="AG52" s="41">
        <v>40</v>
      </c>
      <c r="AI52" s="41">
        <f t="shared" si="15"/>
        <v>0</v>
      </c>
      <c r="AJ52" s="41"/>
      <c r="AL52" s="3" t="s">
        <v>27</v>
      </c>
      <c r="AM52" s="41">
        <v>40</v>
      </c>
      <c r="AO52" s="15">
        <f t="shared" si="16"/>
        <v>0</v>
      </c>
      <c r="AP52" s="15"/>
    </row>
    <row r="53" spans="4:42" outlineLevel="1" x14ac:dyDescent="0.3">
      <c r="G53" s="28"/>
      <c r="H53" s="28"/>
      <c r="I53" s="28"/>
      <c r="J53" s="28"/>
      <c r="K53" s="15">
        <f t="shared" si="12"/>
        <v>0</v>
      </c>
      <c r="M53" s="16"/>
      <c r="N53" s="2" t="s">
        <v>155</v>
      </c>
      <c r="O53" s="15">
        <v>40</v>
      </c>
      <c r="Q53" s="41">
        <f t="shared" si="17"/>
        <v>0</v>
      </c>
      <c r="R53" s="41"/>
      <c r="T53" s="3" t="s">
        <v>155</v>
      </c>
      <c r="U53" s="41">
        <v>40</v>
      </c>
      <c r="W53" s="41">
        <f t="shared" si="13"/>
        <v>0</v>
      </c>
      <c r="X53" s="41"/>
      <c r="Z53" s="3" t="s">
        <v>155</v>
      </c>
      <c r="AA53" s="41">
        <v>40</v>
      </c>
      <c r="AC53" s="41">
        <f t="shared" si="14"/>
        <v>0</v>
      </c>
      <c r="AD53" s="41"/>
      <c r="AF53" s="3" t="s">
        <v>155</v>
      </c>
      <c r="AG53" s="41">
        <v>40</v>
      </c>
      <c r="AI53" s="41">
        <f t="shared" si="15"/>
        <v>0</v>
      </c>
      <c r="AJ53" s="41"/>
      <c r="AL53" s="3" t="s">
        <v>155</v>
      </c>
      <c r="AM53" s="41">
        <v>40</v>
      </c>
      <c r="AO53" s="15">
        <f t="shared" si="16"/>
        <v>0</v>
      </c>
      <c r="AP53" s="15"/>
    </row>
    <row r="54" spans="4:42" outlineLevel="1" x14ac:dyDescent="0.3">
      <c r="G54" s="28"/>
      <c r="H54" s="28"/>
      <c r="I54" s="28"/>
      <c r="J54" s="28"/>
      <c r="K54" s="15">
        <f t="shared" si="12"/>
        <v>0</v>
      </c>
      <c r="M54" s="16"/>
      <c r="N54" s="2" t="s">
        <v>28</v>
      </c>
      <c r="O54" s="15">
        <v>40</v>
      </c>
      <c r="Q54" s="41">
        <f>O54*P54</f>
        <v>0</v>
      </c>
      <c r="R54" s="41"/>
      <c r="T54" s="3" t="s">
        <v>28</v>
      </c>
      <c r="U54" s="41">
        <v>40</v>
      </c>
      <c r="W54" s="41">
        <f>U54*V54</f>
        <v>0</v>
      </c>
      <c r="X54" s="41"/>
      <c r="Z54" s="3" t="s">
        <v>28</v>
      </c>
      <c r="AA54" s="41">
        <v>40</v>
      </c>
      <c r="AC54" s="41">
        <f>AA54*AB54</f>
        <v>0</v>
      </c>
      <c r="AD54" s="41"/>
      <c r="AF54" s="3" t="s">
        <v>28</v>
      </c>
      <c r="AG54" s="41">
        <v>40</v>
      </c>
      <c r="AI54" s="41">
        <f>AG54*AH54</f>
        <v>0</v>
      </c>
      <c r="AJ54" s="41"/>
      <c r="AL54" s="3" t="s">
        <v>28</v>
      </c>
      <c r="AM54" s="41">
        <v>40</v>
      </c>
      <c r="AO54" s="15">
        <f>AM54*AN54</f>
        <v>0</v>
      </c>
      <c r="AP54" s="15"/>
    </row>
    <row r="55" spans="4:42" outlineLevel="1" x14ac:dyDescent="0.3">
      <c r="G55" s="28"/>
      <c r="H55" s="28"/>
      <c r="I55" s="28"/>
      <c r="J55" s="28"/>
      <c r="K55" s="15">
        <f t="shared" si="12"/>
        <v>0</v>
      </c>
      <c r="M55" s="16"/>
      <c r="N55" s="2" t="s">
        <v>127</v>
      </c>
      <c r="O55" s="15">
        <v>100.91743119266054</v>
      </c>
      <c r="Q55" s="41">
        <f t="shared" ref="Q55:Q60" si="18">O55*P55</f>
        <v>0</v>
      </c>
      <c r="R55" s="41"/>
      <c r="T55" s="3" t="s">
        <v>127</v>
      </c>
      <c r="U55" s="41">
        <v>100.91743119266054</v>
      </c>
      <c r="W55" s="41">
        <f t="shared" ref="W55:W60" si="19">U55*V55</f>
        <v>0</v>
      </c>
      <c r="X55" s="41"/>
      <c r="Z55" s="3" t="s">
        <v>127</v>
      </c>
      <c r="AA55" s="41">
        <v>100.91743119266054</v>
      </c>
      <c r="AC55" s="41">
        <f t="shared" ref="AC55:AC60" si="20">AA55*AB55</f>
        <v>0</v>
      </c>
      <c r="AD55" s="41"/>
      <c r="AF55" s="3" t="s">
        <v>127</v>
      </c>
      <c r="AG55" s="41">
        <v>100.91743119266054</v>
      </c>
      <c r="AI55" s="41">
        <f t="shared" ref="AI55:AI60" si="21">AG55*AH55</f>
        <v>0</v>
      </c>
      <c r="AJ55" s="41"/>
      <c r="AL55" s="3" t="s">
        <v>127</v>
      </c>
      <c r="AM55" s="41">
        <v>100.91743119266054</v>
      </c>
      <c r="AO55" s="15">
        <f t="shared" ref="AO55:AO60" si="22">AM55*AN55</f>
        <v>0</v>
      </c>
      <c r="AP55" s="15"/>
    </row>
    <row r="56" spans="4:42" outlineLevel="1" x14ac:dyDescent="0.3">
      <c r="G56" s="28"/>
      <c r="H56" s="28"/>
      <c r="I56" s="28"/>
      <c r="J56" s="28"/>
      <c r="K56" s="15">
        <f t="shared" si="12"/>
        <v>0</v>
      </c>
      <c r="M56" s="16"/>
      <c r="N56" s="2" t="s">
        <v>128</v>
      </c>
      <c r="O56" s="15">
        <v>103.63</v>
      </c>
      <c r="P56" s="3">
        <v>42</v>
      </c>
      <c r="Q56" s="41">
        <f t="shared" si="18"/>
        <v>4352.46</v>
      </c>
      <c r="R56" s="41"/>
      <c r="T56" s="3" t="s">
        <v>128</v>
      </c>
      <c r="U56" s="41">
        <v>103.63</v>
      </c>
      <c r="V56" s="3">
        <v>42</v>
      </c>
      <c r="W56" s="41">
        <f t="shared" si="19"/>
        <v>4352.46</v>
      </c>
      <c r="X56" s="41"/>
      <c r="Z56" s="3" t="s">
        <v>128</v>
      </c>
      <c r="AA56" s="41">
        <v>103.63</v>
      </c>
      <c r="AC56" s="41">
        <f t="shared" si="20"/>
        <v>0</v>
      </c>
      <c r="AD56" s="41"/>
      <c r="AF56" s="3" t="s">
        <v>128</v>
      </c>
      <c r="AG56" s="41">
        <v>103.63</v>
      </c>
      <c r="AI56" s="41">
        <f t="shared" si="21"/>
        <v>0</v>
      </c>
      <c r="AJ56" s="41"/>
      <c r="AL56" s="3" t="s">
        <v>128</v>
      </c>
      <c r="AM56" s="41">
        <v>103.63</v>
      </c>
      <c r="AO56" s="15">
        <f t="shared" si="22"/>
        <v>0</v>
      </c>
      <c r="AP56" s="15"/>
    </row>
    <row r="57" spans="4:42" outlineLevel="1" x14ac:dyDescent="0.3">
      <c r="G57" s="28"/>
      <c r="H57" s="28"/>
      <c r="I57" s="28"/>
      <c r="J57" s="28"/>
      <c r="K57" s="15">
        <f t="shared" si="12"/>
        <v>0</v>
      </c>
      <c r="M57" s="16"/>
      <c r="N57" s="2" t="s">
        <v>157</v>
      </c>
      <c r="O57" s="15">
        <v>91.93</v>
      </c>
      <c r="P57" s="3">
        <v>42</v>
      </c>
      <c r="Q57" s="41">
        <f t="shared" si="18"/>
        <v>3861.0600000000004</v>
      </c>
      <c r="R57" s="41"/>
      <c r="T57" s="3" t="s">
        <v>157</v>
      </c>
      <c r="U57" s="41">
        <v>91.93</v>
      </c>
      <c r="V57" s="3">
        <v>84</v>
      </c>
      <c r="W57" s="41">
        <f t="shared" si="19"/>
        <v>7722.1200000000008</v>
      </c>
      <c r="X57" s="41"/>
      <c r="Z57" s="3" t="s">
        <v>157</v>
      </c>
      <c r="AA57" s="41">
        <v>91.93</v>
      </c>
      <c r="AB57" s="3">
        <v>16</v>
      </c>
      <c r="AC57" s="41">
        <f t="shared" si="20"/>
        <v>1470.88</v>
      </c>
      <c r="AD57" s="41"/>
      <c r="AF57" s="3" t="s">
        <v>157</v>
      </c>
      <c r="AG57" s="41">
        <v>91.93</v>
      </c>
      <c r="AI57" s="41">
        <f t="shared" si="21"/>
        <v>0</v>
      </c>
      <c r="AJ57" s="41"/>
      <c r="AL57" s="3" t="s">
        <v>157</v>
      </c>
      <c r="AM57" s="41">
        <v>91.93</v>
      </c>
      <c r="AN57" s="3">
        <v>8</v>
      </c>
      <c r="AO57" s="15">
        <f t="shared" si="22"/>
        <v>735.44</v>
      </c>
      <c r="AP57" s="15"/>
    </row>
    <row r="58" spans="4:42" outlineLevel="1" x14ac:dyDescent="0.3">
      <c r="G58" s="28"/>
      <c r="H58" s="28"/>
      <c r="I58" s="28"/>
      <c r="J58" s="28"/>
      <c r="K58" s="15">
        <f t="shared" si="12"/>
        <v>0</v>
      </c>
      <c r="M58" s="16"/>
      <c r="N58" s="2" t="s">
        <v>129</v>
      </c>
      <c r="O58" s="15">
        <v>86.78</v>
      </c>
      <c r="Q58" s="41">
        <f t="shared" si="18"/>
        <v>0</v>
      </c>
      <c r="R58" s="41"/>
      <c r="T58" s="3" t="s">
        <v>129</v>
      </c>
      <c r="U58" s="41">
        <v>86.78</v>
      </c>
      <c r="V58" s="3">
        <v>42</v>
      </c>
      <c r="W58" s="41">
        <f t="shared" si="19"/>
        <v>3644.76</v>
      </c>
      <c r="X58" s="41"/>
      <c r="Z58" s="3" t="s">
        <v>129</v>
      </c>
      <c r="AA58" s="41">
        <v>86.78</v>
      </c>
      <c r="AC58" s="41">
        <f t="shared" si="20"/>
        <v>0</v>
      </c>
      <c r="AD58" s="41"/>
      <c r="AF58" s="3" t="s">
        <v>129</v>
      </c>
      <c r="AG58" s="41">
        <v>86.78</v>
      </c>
      <c r="AH58" s="3">
        <v>42</v>
      </c>
      <c r="AI58" s="41">
        <f t="shared" si="21"/>
        <v>3644.76</v>
      </c>
      <c r="AJ58" s="41"/>
      <c r="AL58" s="3" t="s">
        <v>129</v>
      </c>
      <c r="AM58" s="41">
        <v>86.78</v>
      </c>
      <c r="AO58" s="15">
        <f t="shared" si="22"/>
        <v>0</v>
      </c>
      <c r="AP58" s="15"/>
    </row>
    <row r="59" spans="4:42" outlineLevel="1" x14ac:dyDescent="0.3">
      <c r="G59" s="28"/>
      <c r="H59" s="28"/>
      <c r="I59" s="28"/>
      <c r="J59" s="28"/>
      <c r="K59" s="15">
        <f t="shared" si="12"/>
        <v>0</v>
      </c>
      <c r="M59" s="16"/>
      <c r="N59" s="2" t="s">
        <v>156</v>
      </c>
      <c r="O59" s="15">
        <v>76.69</v>
      </c>
      <c r="Q59" s="41">
        <f t="shared" si="18"/>
        <v>0</v>
      </c>
      <c r="R59" s="41"/>
      <c r="T59" s="3" t="s">
        <v>156</v>
      </c>
      <c r="U59" s="41">
        <v>76.69</v>
      </c>
      <c r="W59" s="41">
        <f t="shared" si="19"/>
        <v>0</v>
      </c>
      <c r="X59" s="41"/>
      <c r="Z59" s="3" t="s">
        <v>156</v>
      </c>
      <c r="AA59" s="41">
        <v>76.69</v>
      </c>
      <c r="AB59" s="3">
        <v>168</v>
      </c>
      <c r="AC59" s="41">
        <f t="shared" si="20"/>
        <v>12883.92</v>
      </c>
      <c r="AD59" s="41"/>
      <c r="AF59" s="3" t="s">
        <v>156</v>
      </c>
      <c r="AG59" s="41">
        <v>76.69</v>
      </c>
      <c r="AH59" s="3">
        <v>42</v>
      </c>
      <c r="AI59" s="41">
        <f t="shared" si="21"/>
        <v>3220.98</v>
      </c>
      <c r="AJ59" s="41"/>
      <c r="AL59" s="3" t="s">
        <v>156</v>
      </c>
      <c r="AM59" s="41">
        <v>76.69</v>
      </c>
      <c r="AO59" s="15">
        <f t="shared" si="22"/>
        <v>0</v>
      </c>
      <c r="AP59" s="15"/>
    </row>
    <row r="60" spans="4:42" outlineLevel="1" x14ac:dyDescent="0.3">
      <c r="G60" s="28"/>
      <c r="H60" s="28"/>
      <c r="I60" s="28"/>
      <c r="J60" s="28"/>
      <c r="K60" s="15">
        <f t="shared" si="12"/>
        <v>0</v>
      </c>
      <c r="M60" s="16"/>
      <c r="N60" s="2" t="s">
        <v>131</v>
      </c>
      <c r="O60" s="15">
        <v>76.69</v>
      </c>
      <c r="Q60" s="41">
        <f t="shared" si="18"/>
        <v>0</v>
      </c>
      <c r="R60" s="41"/>
      <c r="T60" s="3" t="s">
        <v>131</v>
      </c>
      <c r="U60" s="41">
        <v>76.69</v>
      </c>
      <c r="W60" s="41">
        <f t="shared" si="19"/>
        <v>0</v>
      </c>
      <c r="X60" s="41"/>
      <c r="Z60" s="3" t="s">
        <v>131</v>
      </c>
      <c r="AA60" s="41">
        <v>76.69</v>
      </c>
      <c r="AC60" s="41">
        <f t="shared" si="20"/>
        <v>0</v>
      </c>
      <c r="AD60" s="41"/>
      <c r="AF60" s="3" t="s">
        <v>131</v>
      </c>
      <c r="AG60" s="41">
        <v>76.69</v>
      </c>
      <c r="AI60" s="41">
        <f t="shared" si="21"/>
        <v>0</v>
      </c>
      <c r="AJ60" s="41"/>
      <c r="AL60" s="3" t="s">
        <v>131</v>
      </c>
      <c r="AM60" s="41">
        <v>76.69</v>
      </c>
      <c r="AO60" s="15">
        <f t="shared" si="22"/>
        <v>0</v>
      </c>
      <c r="AP60" s="15"/>
    </row>
    <row r="61" spans="4:42" outlineLevel="1" x14ac:dyDescent="0.3">
      <c r="G61" s="28"/>
      <c r="H61" s="28"/>
      <c r="I61" s="28"/>
      <c r="J61" s="28"/>
      <c r="K61" s="15">
        <f t="shared" si="12"/>
        <v>0</v>
      </c>
      <c r="M61" s="16"/>
      <c r="O61" s="15"/>
      <c r="Q61" s="41"/>
      <c r="R61" s="41"/>
      <c r="U61" s="41"/>
      <c r="W61" s="41"/>
      <c r="X61" s="41"/>
      <c r="AA61" s="41"/>
      <c r="AC61" s="41"/>
      <c r="AD61" s="41"/>
      <c r="AG61" s="41"/>
      <c r="AI61" s="41"/>
      <c r="AJ61" s="41"/>
      <c r="AM61" s="41"/>
      <c r="AO61" s="15"/>
      <c r="AP61" s="15"/>
    </row>
    <row r="62" spans="4:42" outlineLevel="1" x14ac:dyDescent="0.3">
      <c r="G62" s="28"/>
      <c r="H62" s="28"/>
      <c r="I62" s="28"/>
      <c r="J62" s="28"/>
      <c r="K62" s="15">
        <f t="shared" si="12"/>
        <v>0</v>
      </c>
      <c r="M62" s="16"/>
      <c r="N62" s="1" t="s">
        <v>38</v>
      </c>
      <c r="O62" s="15"/>
      <c r="Q62" s="41"/>
      <c r="R62" s="41"/>
      <c r="T62" s="38" t="s">
        <v>38</v>
      </c>
      <c r="U62" s="41">
        <f>G65</f>
        <v>0</v>
      </c>
      <c r="W62" s="41"/>
      <c r="X62" s="41"/>
      <c r="Z62" s="38" t="s">
        <v>38</v>
      </c>
      <c r="AA62" s="41">
        <f>H65</f>
        <v>42000</v>
      </c>
      <c r="AC62" s="41"/>
      <c r="AD62" s="41"/>
      <c r="AF62" s="38" t="s">
        <v>38</v>
      </c>
      <c r="AG62" s="41">
        <f>I65</f>
        <v>0</v>
      </c>
      <c r="AI62" s="41"/>
      <c r="AJ62" s="41"/>
      <c r="AL62" s="38" t="s">
        <v>38</v>
      </c>
      <c r="AM62" s="41">
        <f>J65</f>
        <v>0</v>
      </c>
      <c r="AO62" s="15"/>
      <c r="AP62" s="15"/>
    </row>
    <row r="63" spans="4:42" outlineLevel="1" x14ac:dyDescent="0.3">
      <c r="E63" s="15"/>
      <c r="G63" s="28"/>
      <c r="H63" s="28"/>
      <c r="I63" s="28"/>
      <c r="J63" s="28"/>
      <c r="K63" s="15">
        <f t="shared" si="12"/>
        <v>0</v>
      </c>
      <c r="L63" s="15"/>
      <c r="M63" s="18"/>
      <c r="Q63" s="41"/>
      <c r="R63" s="41"/>
      <c r="W63" s="41"/>
      <c r="X63" s="41"/>
      <c r="AC63" s="41"/>
      <c r="AD63" s="41"/>
      <c r="AF63" s="38"/>
      <c r="AL63" s="38"/>
    </row>
    <row r="64" spans="4:42" outlineLevel="1" x14ac:dyDescent="0.3">
      <c r="D64" s="38" t="s">
        <v>30</v>
      </c>
      <c r="E64" s="38" t="s">
        <v>31</v>
      </c>
      <c r="F64" s="38" t="s">
        <v>32</v>
      </c>
      <c r="G64" s="27" t="s">
        <v>124</v>
      </c>
      <c r="H64" s="27" t="s">
        <v>121</v>
      </c>
      <c r="I64" s="27" t="s">
        <v>122</v>
      </c>
      <c r="J64" s="27" t="s">
        <v>123</v>
      </c>
      <c r="K64" s="38" t="s">
        <v>33</v>
      </c>
      <c r="L64" s="38" t="s">
        <v>14</v>
      </c>
      <c r="M64" s="12"/>
    </row>
    <row r="65" spans="1:43" x14ac:dyDescent="0.3">
      <c r="A65" s="25" t="str">
        <f>A36</f>
        <v>13.6.9.1.8.5</v>
      </c>
      <c r="B65" s="25" t="str">
        <f>B36</f>
        <v>Fast Shutter</v>
      </c>
      <c r="C65" s="34">
        <f>SUM(E65,K65)</f>
        <v>113928.84000000001</v>
      </c>
      <c r="D65" s="23">
        <f>SUM(P40:P60)+SUM(V40:V60)+SUM(AB40:AB60)+SUM(AH40:AH60)+SUM(AN40:AN60)</f>
        <v>906</v>
      </c>
      <c r="E65" s="24">
        <f>SUM(Q38+W38+AC38+AI38+AO38)</f>
        <v>71928.840000000011</v>
      </c>
      <c r="F65" s="23">
        <f>SUM(S40+Y40+AE40+AK40+AQ40)</f>
        <v>0</v>
      </c>
      <c r="G65" s="29">
        <f>SUM(G40:G63)</f>
        <v>0</v>
      </c>
      <c r="H65" s="29">
        <f>SUM(H40:H63)</f>
        <v>42000</v>
      </c>
      <c r="I65" s="29">
        <f t="shared" ref="I65:J65" si="23">SUM(I40:I63)</f>
        <v>0</v>
      </c>
      <c r="J65" s="29">
        <f t="shared" si="23"/>
        <v>0</v>
      </c>
      <c r="K65" s="24">
        <f>SUM(K40:K63)</f>
        <v>42000</v>
      </c>
      <c r="L65" s="19"/>
      <c r="M65" s="8"/>
      <c r="N65" s="10"/>
      <c r="O65" s="10"/>
      <c r="P65" s="20"/>
      <c r="Q65" s="42"/>
      <c r="R65" s="42"/>
      <c r="S65" s="20"/>
      <c r="T65" s="20"/>
      <c r="U65" s="20"/>
      <c r="V65" s="20"/>
      <c r="W65" s="42"/>
      <c r="X65" s="42"/>
      <c r="Y65" s="20"/>
      <c r="Z65" s="20"/>
      <c r="AA65" s="20"/>
      <c r="AB65" s="20"/>
      <c r="AC65" s="42"/>
      <c r="AD65" s="42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10"/>
      <c r="AP65" s="10"/>
      <c r="AQ65" s="10"/>
    </row>
    <row r="66" spans="1:43" s="10" customFormat="1" x14ac:dyDescent="0.3">
      <c r="A66" s="6"/>
      <c r="B66" s="6"/>
      <c r="C66" s="6"/>
      <c r="D66" s="7"/>
      <c r="E66" s="8"/>
      <c r="F66" s="7"/>
      <c r="G66" s="30"/>
      <c r="H66" s="30"/>
      <c r="I66" s="30"/>
      <c r="J66" s="30"/>
      <c r="K66" s="8"/>
      <c r="L66" s="8"/>
      <c r="M66" s="8"/>
      <c r="N66" s="7"/>
      <c r="O66" s="7"/>
      <c r="P66" s="9"/>
      <c r="Q66" s="40"/>
      <c r="R66" s="40"/>
      <c r="S66" s="9"/>
      <c r="T66" s="9"/>
      <c r="U66" s="9"/>
      <c r="V66" s="9"/>
      <c r="W66" s="40"/>
      <c r="X66" s="40"/>
      <c r="Y66" s="9"/>
      <c r="Z66" s="9"/>
      <c r="AA66" s="9"/>
      <c r="AB66" s="9"/>
      <c r="AC66" s="40"/>
      <c r="AD66" s="40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7"/>
      <c r="AP66" s="7"/>
      <c r="AQ66" s="7"/>
    </row>
    <row r="67" spans="1:43" outlineLevel="1" x14ac:dyDescent="0.3">
      <c r="A67" s="21" t="s">
        <v>87</v>
      </c>
      <c r="B67" s="44" t="s">
        <v>88</v>
      </c>
      <c r="C67" s="21"/>
      <c r="D67" s="1"/>
      <c r="E67" s="1"/>
      <c r="F67" s="1"/>
      <c r="G67" s="31"/>
      <c r="H67" s="31"/>
      <c r="I67" s="31"/>
      <c r="J67" s="31"/>
      <c r="K67" s="1"/>
      <c r="L67" s="1"/>
      <c r="M67" s="11"/>
      <c r="N67" s="1"/>
      <c r="O67" s="1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  <c r="AO67" s="1"/>
      <c r="AP67" s="1"/>
      <c r="AQ67" s="1"/>
    </row>
    <row r="68" spans="1:43" s="1" customFormat="1" outlineLevel="1" x14ac:dyDescent="0.3">
      <c r="F68" s="38"/>
      <c r="G68" s="38"/>
      <c r="H68" s="38"/>
      <c r="I68" s="38"/>
      <c r="J68" s="38"/>
      <c r="K68" s="38"/>
      <c r="L68" s="38"/>
      <c r="M68" s="12"/>
      <c r="N68" s="67" t="s">
        <v>151</v>
      </c>
      <c r="O68" s="67"/>
      <c r="P68" s="67"/>
      <c r="Q68" s="67"/>
      <c r="R68" s="67"/>
      <c r="S68" s="67"/>
      <c r="T68" s="66" t="s">
        <v>159</v>
      </c>
      <c r="U68" s="66"/>
      <c r="V68" s="66"/>
      <c r="W68" s="66"/>
      <c r="X68" s="66"/>
      <c r="Y68" s="66"/>
      <c r="Z68" s="66" t="s">
        <v>152</v>
      </c>
      <c r="AA68" s="66"/>
      <c r="AB68" s="66"/>
      <c r="AC68" s="66"/>
      <c r="AD68" s="66"/>
      <c r="AE68" s="66"/>
      <c r="AF68" s="66" t="s">
        <v>153</v>
      </c>
      <c r="AG68" s="66"/>
      <c r="AH68" s="66"/>
      <c r="AI68" s="66"/>
      <c r="AJ68" s="66"/>
      <c r="AK68" s="66"/>
      <c r="AL68" s="66" t="s">
        <v>154</v>
      </c>
      <c r="AM68" s="66"/>
      <c r="AN68" s="66"/>
      <c r="AO68" s="66"/>
      <c r="AP68" s="66"/>
      <c r="AQ68" s="66"/>
    </row>
    <row r="69" spans="1:43" outlineLevel="1" x14ac:dyDescent="0.3">
      <c r="A69" s="66" t="s">
        <v>10</v>
      </c>
      <c r="B69" s="66"/>
      <c r="C69" s="66"/>
      <c r="D69" s="66"/>
      <c r="E69" s="38" t="s">
        <v>12</v>
      </c>
      <c r="F69" s="38" t="s">
        <v>14</v>
      </c>
      <c r="G69" s="5" t="s">
        <v>118</v>
      </c>
      <c r="H69" s="5" t="s">
        <v>6</v>
      </c>
      <c r="I69" s="5" t="s">
        <v>40</v>
      </c>
      <c r="J69" s="5" t="s">
        <v>39</v>
      </c>
      <c r="K69" s="1"/>
      <c r="L69" s="1"/>
      <c r="M69" s="11"/>
      <c r="N69" s="38" t="s">
        <v>2</v>
      </c>
      <c r="O69" s="13" t="s">
        <v>29</v>
      </c>
      <c r="P69" s="14"/>
      <c r="Q69" s="41">
        <f>SUM(Q71:Q91)</f>
        <v>8213.52</v>
      </c>
      <c r="R69" s="38" t="s">
        <v>37</v>
      </c>
      <c r="S69" s="38" t="s">
        <v>4</v>
      </c>
      <c r="T69" s="38" t="s">
        <v>2</v>
      </c>
      <c r="U69" s="38" t="s">
        <v>29</v>
      </c>
      <c r="V69" s="14"/>
      <c r="W69" s="41">
        <f>SUM(W71:W91)</f>
        <v>15840.68</v>
      </c>
      <c r="X69" s="38" t="s">
        <v>37</v>
      </c>
      <c r="Y69" s="38" t="s">
        <v>4</v>
      </c>
      <c r="Z69" s="38" t="s">
        <v>2</v>
      </c>
      <c r="AA69" s="38" t="s">
        <v>29</v>
      </c>
      <c r="AB69" s="14"/>
      <c r="AC69" s="41">
        <f>SUM(AC71:AC91)</f>
        <v>4725.4400000000005</v>
      </c>
      <c r="AD69" s="38" t="s">
        <v>37</v>
      </c>
      <c r="AE69" s="38" t="s">
        <v>4</v>
      </c>
      <c r="AF69" s="38" t="s">
        <v>2</v>
      </c>
      <c r="AG69" s="38" t="s">
        <v>29</v>
      </c>
      <c r="AH69" s="14"/>
      <c r="AI69" s="41">
        <f>SUM(AI71:AI91)</f>
        <v>4592</v>
      </c>
      <c r="AJ69" s="38" t="s">
        <v>37</v>
      </c>
      <c r="AK69" s="38" t="s">
        <v>4</v>
      </c>
      <c r="AL69" s="38" t="s">
        <v>2</v>
      </c>
      <c r="AM69" s="38" t="s">
        <v>29</v>
      </c>
      <c r="AN69" s="14"/>
      <c r="AO69" s="15">
        <f>SUM(AO71:AO91)</f>
        <v>0</v>
      </c>
      <c r="AP69" s="38" t="s">
        <v>37</v>
      </c>
      <c r="AQ69" s="38" t="s">
        <v>4</v>
      </c>
    </row>
    <row r="70" spans="1:43" outlineLevel="1" x14ac:dyDescent="0.3">
      <c r="A70" s="38" t="s">
        <v>0</v>
      </c>
      <c r="B70" s="38" t="s">
        <v>11</v>
      </c>
      <c r="C70" s="38"/>
      <c r="D70" s="38" t="s">
        <v>35</v>
      </c>
      <c r="E70" s="38" t="s">
        <v>13</v>
      </c>
      <c r="F70" s="38" t="s">
        <v>34</v>
      </c>
      <c r="G70" s="27"/>
      <c r="H70" s="27"/>
      <c r="I70" s="27"/>
      <c r="J70" s="27"/>
      <c r="K70" s="1"/>
      <c r="L70" s="1"/>
      <c r="M70" s="11"/>
      <c r="N70" s="38" t="s">
        <v>3</v>
      </c>
      <c r="O70" s="38" t="s">
        <v>43</v>
      </c>
      <c r="P70" s="38" t="s">
        <v>42</v>
      </c>
      <c r="Q70" s="38" t="s">
        <v>41</v>
      </c>
      <c r="R70" s="38" t="s">
        <v>36</v>
      </c>
      <c r="S70" s="38" t="s">
        <v>5</v>
      </c>
      <c r="T70" s="38" t="s">
        <v>3</v>
      </c>
      <c r="U70" s="38" t="s">
        <v>43</v>
      </c>
      <c r="V70" s="38" t="s">
        <v>42</v>
      </c>
      <c r="W70" s="38" t="s">
        <v>41</v>
      </c>
      <c r="X70" s="38" t="s">
        <v>36</v>
      </c>
      <c r="Y70" s="38" t="s">
        <v>5</v>
      </c>
      <c r="Z70" s="38" t="s">
        <v>3</v>
      </c>
      <c r="AA70" s="38" t="s">
        <v>43</v>
      </c>
      <c r="AB70" s="38" t="s">
        <v>42</v>
      </c>
      <c r="AC70" s="38" t="s">
        <v>41</v>
      </c>
      <c r="AD70" s="38" t="s">
        <v>36</v>
      </c>
      <c r="AE70" s="38" t="s">
        <v>5</v>
      </c>
      <c r="AF70" s="38" t="s">
        <v>3</v>
      </c>
      <c r="AG70" s="38" t="s">
        <v>43</v>
      </c>
      <c r="AH70" s="38" t="s">
        <v>42</v>
      </c>
      <c r="AI70" s="38" t="s">
        <v>41</v>
      </c>
      <c r="AJ70" s="38" t="s">
        <v>36</v>
      </c>
      <c r="AK70" s="38" t="s">
        <v>5</v>
      </c>
      <c r="AL70" s="38" t="s">
        <v>3</v>
      </c>
      <c r="AM70" s="38" t="s">
        <v>43</v>
      </c>
      <c r="AN70" s="38" t="s">
        <v>42</v>
      </c>
      <c r="AO70" s="38" t="s">
        <v>41</v>
      </c>
      <c r="AP70" s="38" t="s">
        <v>36</v>
      </c>
      <c r="AQ70" s="38" t="s">
        <v>5</v>
      </c>
    </row>
    <row r="71" spans="1:43" outlineLevel="1" x14ac:dyDescent="0.3">
      <c r="B71" s="2" t="s">
        <v>88</v>
      </c>
      <c r="E71" s="15"/>
      <c r="G71" s="28"/>
      <c r="H71" s="28"/>
      <c r="I71" s="28">
        <v>50000</v>
      </c>
      <c r="J71" s="28"/>
      <c r="K71" s="28">
        <f>SUM(G71:J71)</f>
        <v>50000</v>
      </c>
      <c r="M71" s="16"/>
      <c r="N71" s="2" t="s">
        <v>15</v>
      </c>
      <c r="O71" s="15">
        <v>77</v>
      </c>
      <c r="Q71" s="41">
        <f>O71*P71</f>
        <v>0</v>
      </c>
      <c r="R71" s="41"/>
      <c r="T71" s="3" t="s">
        <v>15</v>
      </c>
      <c r="U71" s="41">
        <v>77</v>
      </c>
      <c r="W71" s="41">
        <f>U71*V71</f>
        <v>0</v>
      </c>
      <c r="X71" s="41"/>
      <c r="Z71" s="3" t="s">
        <v>15</v>
      </c>
      <c r="AA71" s="41">
        <v>77</v>
      </c>
      <c r="AC71" s="41">
        <f>AA71*AB71</f>
        <v>0</v>
      </c>
      <c r="AD71" s="41"/>
      <c r="AF71" s="3" t="s">
        <v>15</v>
      </c>
      <c r="AG71" s="41">
        <v>77</v>
      </c>
      <c r="AI71" s="41">
        <f>AG71*AH71</f>
        <v>0</v>
      </c>
      <c r="AJ71" s="41"/>
      <c r="AL71" s="3" t="s">
        <v>15</v>
      </c>
      <c r="AM71" s="41">
        <v>77</v>
      </c>
      <c r="AO71" s="15">
        <f>AM71*AN71</f>
        <v>0</v>
      </c>
      <c r="AP71" s="15"/>
    </row>
    <row r="72" spans="1:43" outlineLevel="1" x14ac:dyDescent="0.3">
      <c r="E72" s="15"/>
      <c r="G72" s="28"/>
      <c r="I72" s="28"/>
      <c r="J72" s="28"/>
      <c r="K72" s="28">
        <f t="shared" ref="K72:K73" si="24">SUM(G72:J72)</f>
        <v>0</v>
      </c>
      <c r="M72" s="16"/>
      <c r="N72" s="2" t="s">
        <v>16</v>
      </c>
      <c r="O72" s="15">
        <v>60</v>
      </c>
      <c r="Q72" s="41">
        <f>O72*P72</f>
        <v>0</v>
      </c>
      <c r="R72" s="41"/>
      <c r="T72" s="3" t="s">
        <v>16</v>
      </c>
      <c r="U72" s="41">
        <v>60</v>
      </c>
      <c r="W72" s="41">
        <f t="shared" ref="W72:W84" si="25">U72*V72</f>
        <v>0</v>
      </c>
      <c r="X72" s="41"/>
      <c r="Z72" s="3" t="s">
        <v>16</v>
      </c>
      <c r="AA72" s="41">
        <v>60</v>
      </c>
      <c r="AC72" s="41">
        <f t="shared" ref="AC72:AC84" si="26">AA72*AB72</f>
        <v>0</v>
      </c>
      <c r="AD72" s="41"/>
      <c r="AF72" s="3" t="s">
        <v>16</v>
      </c>
      <c r="AG72" s="41">
        <v>60</v>
      </c>
      <c r="AI72" s="41">
        <f t="shared" ref="AI72:AI84" si="27">AG72*AH72</f>
        <v>0</v>
      </c>
      <c r="AJ72" s="41"/>
      <c r="AL72" s="3" t="s">
        <v>16</v>
      </c>
      <c r="AM72" s="41">
        <v>60</v>
      </c>
      <c r="AO72" s="15">
        <f t="shared" ref="AO72:AO84" si="28">AM72*AN72</f>
        <v>0</v>
      </c>
      <c r="AP72" s="15"/>
    </row>
    <row r="73" spans="1:43" outlineLevel="1" x14ac:dyDescent="0.3">
      <c r="E73" s="15"/>
      <c r="G73" s="28"/>
      <c r="I73" s="28"/>
      <c r="J73" s="28"/>
      <c r="K73" s="28">
        <f t="shared" si="24"/>
        <v>0</v>
      </c>
      <c r="M73" s="16"/>
      <c r="N73" s="2" t="s">
        <v>17</v>
      </c>
      <c r="O73" s="15">
        <v>48</v>
      </c>
      <c r="Q73" s="41">
        <f t="shared" ref="Q73:Q84" si="29">O73*P73</f>
        <v>0</v>
      </c>
      <c r="R73" s="41"/>
      <c r="T73" s="3" t="s">
        <v>17</v>
      </c>
      <c r="U73" s="41">
        <v>48</v>
      </c>
      <c r="W73" s="41">
        <f t="shared" si="25"/>
        <v>0</v>
      </c>
      <c r="X73" s="41"/>
      <c r="Z73" s="3" t="s">
        <v>17</v>
      </c>
      <c r="AA73" s="41">
        <v>48</v>
      </c>
      <c r="AC73" s="41">
        <f t="shared" si="26"/>
        <v>0</v>
      </c>
      <c r="AD73" s="41"/>
      <c r="AF73" s="3" t="s">
        <v>17</v>
      </c>
      <c r="AG73" s="41">
        <v>48</v>
      </c>
      <c r="AI73" s="41">
        <f t="shared" si="27"/>
        <v>0</v>
      </c>
      <c r="AJ73" s="41"/>
      <c r="AL73" s="3" t="s">
        <v>17</v>
      </c>
      <c r="AM73" s="41">
        <v>48</v>
      </c>
      <c r="AO73" s="15">
        <f t="shared" si="28"/>
        <v>0</v>
      </c>
      <c r="AP73" s="15"/>
    </row>
    <row r="74" spans="1:43" outlineLevel="1" x14ac:dyDescent="0.3">
      <c r="E74" s="15"/>
      <c r="F74" s="17"/>
      <c r="G74" s="28"/>
      <c r="I74" s="28"/>
      <c r="J74" s="28"/>
      <c r="K74" s="28">
        <f>SUM(G74:J74)</f>
        <v>0</v>
      </c>
      <c r="M74" s="16"/>
      <c r="N74" s="2" t="s">
        <v>18</v>
      </c>
      <c r="O74" s="15">
        <v>77</v>
      </c>
      <c r="Q74" s="41">
        <f t="shared" si="29"/>
        <v>0</v>
      </c>
      <c r="R74" s="41"/>
      <c r="T74" s="3" t="s">
        <v>18</v>
      </c>
      <c r="U74" s="41">
        <v>77</v>
      </c>
      <c r="W74" s="41">
        <f t="shared" si="25"/>
        <v>0</v>
      </c>
      <c r="X74" s="41"/>
      <c r="Z74" s="3" t="s">
        <v>18</v>
      </c>
      <c r="AA74" s="41">
        <v>77</v>
      </c>
      <c r="AC74" s="41">
        <f t="shared" si="26"/>
        <v>0</v>
      </c>
      <c r="AD74" s="41"/>
      <c r="AF74" s="3" t="s">
        <v>18</v>
      </c>
      <c r="AG74" s="41">
        <v>77</v>
      </c>
      <c r="AI74" s="41">
        <f t="shared" si="27"/>
        <v>0</v>
      </c>
      <c r="AJ74" s="41"/>
      <c r="AL74" s="3" t="s">
        <v>18</v>
      </c>
      <c r="AM74" s="41">
        <v>77</v>
      </c>
      <c r="AO74" s="15">
        <f t="shared" si="28"/>
        <v>0</v>
      </c>
      <c r="AP74" s="15"/>
    </row>
    <row r="75" spans="1:43" outlineLevel="1" x14ac:dyDescent="0.3">
      <c r="G75" s="28"/>
      <c r="I75" s="28"/>
      <c r="J75" s="28"/>
      <c r="K75" s="28">
        <f t="shared" ref="K75:K94" si="30">SUM(G75:J75)</f>
        <v>0</v>
      </c>
      <c r="L75" s="15"/>
      <c r="M75" s="18"/>
      <c r="N75" s="2" t="s">
        <v>19</v>
      </c>
      <c r="O75" s="15">
        <v>60</v>
      </c>
      <c r="Q75" s="41">
        <f t="shared" si="29"/>
        <v>0</v>
      </c>
      <c r="R75" s="41"/>
      <c r="T75" s="3" t="s">
        <v>19</v>
      </c>
      <c r="U75" s="41">
        <v>60</v>
      </c>
      <c r="W75" s="41">
        <f t="shared" si="25"/>
        <v>0</v>
      </c>
      <c r="X75" s="41"/>
      <c r="Z75" s="3" t="s">
        <v>19</v>
      </c>
      <c r="AA75" s="41">
        <v>60</v>
      </c>
      <c r="AC75" s="41">
        <f t="shared" si="26"/>
        <v>0</v>
      </c>
      <c r="AD75" s="41"/>
      <c r="AF75" s="3" t="s">
        <v>19</v>
      </c>
      <c r="AG75" s="41">
        <v>60</v>
      </c>
      <c r="AI75" s="41">
        <f t="shared" si="27"/>
        <v>0</v>
      </c>
      <c r="AJ75" s="41"/>
      <c r="AL75" s="3" t="s">
        <v>19</v>
      </c>
      <c r="AM75" s="41">
        <v>60</v>
      </c>
      <c r="AO75" s="15">
        <f t="shared" si="28"/>
        <v>0</v>
      </c>
      <c r="AP75" s="15"/>
    </row>
    <row r="76" spans="1:43" outlineLevel="1" x14ac:dyDescent="0.3">
      <c r="E76" s="15"/>
      <c r="F76" s="17"/>
      <c r="G76" s="28"/>
      <c r="I76" s="28"/>
      <c r="J76" s="28"/>
      <c r="K76" s="28">
        <f t="shared" si="30"/>
        <v>0</v>
      </c>
      <c r="M76" s="16"/>
      <c r="N76" s="2" t="s">
        <v>20</v>
      </c>
      <c r="O76" s="15">
        <v>48</v>
      </c>
      <c r="Q76" s="41">
        <f t="shared" si="29"/>
        <v>0</v>
      </c>
      <c r="R76" s="41"/>
      <c r="T76" s="3" t="s">
        <v>20</v>
      </c>
      <c r="U76" s="41">
        <v>48</v>
      </c>
      <c r="W76" s="41">
        <f t="shared" si="25"/>
        <v>0</v>
      </c>
      <c r="X76" s="41"/>
      <c r="Z76" s="3" t="s">
        <v>20</v>
      </c>
      <c r="AA76" s="41">
        <v>48</v>
      </c>
      <c r="AC76" s="41">
        <f t="shared" si="26"/>
        <v>0</v>
      </c>
      <c r="AD76" s="41"/>
      <c r="AF76" s="3" t="s">
        <v>20</v>
      </c>
      <c r="AG76" s="41">
        <v>48</v>
      </c>
      <c r="AI76" s="41">
        <f t="shared" si="27"/>
        <v>0</v>
      </c>
      <c r="AJ76" s="41"/>
      <c r="AL76" s="3" t="s">
        <v>20</v>
      </c>
      <c r="AM76" s="41">
        <v>48</v>
      </c>
      <c r="AO76" s="15">
        <f t="shared" si="28"/>
        <v>0</v>
      </c>
      <c r="AP76" s="15"/>
    </row>
    <row r="77" spans="1:43" outlineLevel="1" x14ac:dyDescent="0.3">
      <c r="F77" s="17"/>
      <c r="G77" s="28"/>
      <c r="I77" s="28"/>
      <c r="J77" s="28"/>
      <c r="K77" s="28">
        <f t="shared" si="30"/>
        <v>0</v>
      </c>
      <c r="M77" s="16"/>
      <c r="N77" s="2" t="s">
        <v>21</v>
      </c>
      <c r="O77" s="15">
        <v>60</v>
      </c>
      <c r="Q77" s="41">
        <f t="shared" si="29"/>
        <v>0</v>
      </c>
      <c r="R77" s="41"/>
      <c r="T77" s="3" t="s">
        <v>21</v>
      </c>
      <c r="U77" s="41">
        <v>60</v>
      </c>
      <c r="W77" s="41">
        <f t="shared" si="25"/>
        <v>0</v>
      </c>
      <c r="X77" s="41"/>
      <c r="Z77" s="3" t="s">
        <v>21</v>
      </c>
      <c r="AA77" s="41">
        <v>60</v>
      </c>
      <c r="AC77" s="41">
        <f t="shared" si="26"/>
        <v>0</v>
      </c>
      <c r="AD77" s="41"/>
      <c r="AF77" s="3" t="s">
        <v>21</v>
      </c>
      <c r="AG77" s="41">
        <v>60</v>
      </c>
      <c r="AI77" s="41">
        <f t="shared" si="27"/>
        <v>0</v>
      </c>
      <c r="AJ77" s="41"/>
      <c r="AL77" s="3" t="s">
        <v>21</v>
      </c>
      <c r="AM77" s="41">
        <v>60</v>
      </c>
      <c r="AO77" s="15">
        <f t="shared" si="28"/>
        <v>0</v>
      </c>
      <c r="AP77" s="15"/>
    </row>
    <row r="78" spans="1:43" outlineLevel="1" x14ac:dyDescent="0.3">
      <c r="F78" s="17"/>
      <c r="G78" s="28"/>
      <c r="I78" s="28"/>
      <c r="J78" s="28"/>
      <c r="K78" s="28">
        <f t="shared" si="30"/>
        <v>0</v>
      </c>
      <c r="M78" s="16"/>
      <c r="N78" s="2" t="s">
        <v>22</v>
      </c>
      <c r="O78" s="15">
        <v>48</v>
      </c>
      <c r="Q78" s="41">
        <f t="shared" si="29"/>
        <v>0</v>
      </c>
      <c r="R78" s="41"/>
      <c r="T78" s="3" t="s">
        <v>22</v>
      </c>
      <c r="U78" s="41">
        <v>48</v>
      </c>
      <c r="W78" s="41">
        <f t="shared" si="25"/>
        <v>0</v>
      </c>
      <c r="X78" s="41"/>
      <c r="Z78" s="3" t="s">
        <v>22</v>
      </c>
      <c r="AA78" s="41">
        <v>48</v>
      </c>
      <c r="AC78" s="41">
        <f t="shared" si="26"/>
        <v>0</v>
      </c>
      <c r="AD78" s="41"/>
      <c r="AF78" s="3" t="s">
        <v>22</v>
      </c>
      <c r="AG78" s="41">
        <v>48</v>
      </c>
      <c r="AI78" s="41">
        <f t="shared" si="27"/>
        <v>0</v>
      </c>
      <c r="AJ78" s="41"/>
      <c r="AL78" s="3" t="s">
        <v>22</v>
      </c>
      <c r="AM78" s="41">
        <v>48</v>
      </c>
      <c r="AO78" s="15">
        <f t="shared" si="28"/>
        <v>0</v>
      </c>
      <c r="AP78" s="15"/>
    </row>
    <row r="79" spans="1:43" outlineLevel="1" x14ac:dyDescent="0.3">
      <c r="G79" s="28"/>
      <c r="I79" s="28"/>
      <c r="J79" s="28"/>
      <c r="K79" s="28">
        <f t="shared" si="30"/>
        <v>0</v>
      </c>
      <c r="M79" s="16"/>
      <c r="N79" s="2" t="s">
        <v>23</v>
      </c>
      <c r="O79" s="15">
        <v>40</v>
      </c>
      <c r="Q79" s="41">
        <f t="shared" si="29"/>
        <v>0</v>
      </c>
      <c r="R79" s="41"/>
      <c r="T79" s="3" t="s">
        <v>23</v>
      </c>
      <c r="U79" s="41">
        <v>40</v>
      </c>
      <c r="W79" s="41">
        <f t="shared" si="25"/>
        <v>0</v>
      </c>
      <c r="X79" s="41"/>
      <c r="Z79" s="3" t="s">
        <v>23</v>
      </c>
      <c r="AA79" s="41">
        <v>40</v>
      </c>
      <c r="AC79" s="41">
        <f t="shared" si="26"/>
        <v>0</v>
      </c>
      <c r="AD79" s="41"/>
      <c r="AF79" s="3" t="s">
        <v>23</v>
      </c>
      <c r="AG79" s="41">
        <v>40</v>
      </c>
      <c r="AI79" s="41">
        <f t="shared" si="27"/>
        <v>0</v>
      </c>
      <c r="AJ79" s="41"/>
      <c r="AL79" s="3" t="s">
        <v>23</v>
      </c>
      <c r="AM79" s="41">
        <v>40</v>
      </c>
      <c r="AO79" s="15">
        <f t="shared" si="28"/>
        <v>0</v>
      </c>
      <c r="AP79" s="15"/>
    </row>
    <row r="80" spans="1:43" outlineLevel="1" x14ac:dyDescent="0.3">
      <c r="G80" s="28"/>
      <c r="I80" s="28"/>
      <c r="J80" s="28"/>
      <c r="K80" s="28">
        <f t="shared" si="30"/>
        <v>0</v>
      </c>
      <c r="M80" s="16"/>
      <c r="N80" s="2" t="s">
        <v>24</v>
      </c>
      <c r="O80" s="15">
        <v>48</v>
      </c>
      <c r="Q80" s="41">
        <f t="shared" si="29"/>
        <v>0</v>
      </c>
      <c r="R80" s="41"/>
      <c r="T80" s="3" t="s">
        <v>24</v>
      </c>
      <c r="U80" s="41">
        <v>48</v>
      </c>
      <c r="W80" s="41">
        <f t="shared" si="25"/>
        <v>0</v>
      </c>
      <c r="X80" s="41"/>
      <c r="Z80" s="3" t="s">
        <v>24</v>
      </c>
      <c r="AA80" s="41">
        <v>48</v>
      </c>
      <c r="AC80" s="41">
        <f t="shared" si="26"/>
        <v>0</v>
      </c>
      <c r="AD80" s="41"/>
      <c r="AF80" s="3" t="s">
        <v>24</v>
      </c>
      <c r="AG80" s="41">
        <v>48</v>
      </c>
      <c r="AH80" s="3">
        <v>42</v>
      </c>
      <c r="AI80" s="41">
        <f t="shared" si="27"/>
        <v>2016</v>
      </c>
      <c r="AJ80" s="41"/>
      <c r="AL80" s="3" t="s">
        <v>24</v>
      </c>
      <c r="AM80" s="41">
        <v>48</v>
      </c>
      <c r="AO80" s="15">
        <f t="shared" si="28"/>
        <v>0</v>
      </c>
      <c r="AP80" s="15"/>
    </row>
    <row r="81" spans="1:43" outlineLevel="1" x14ac:dyDescent="0.3">
      <c r="G81" s="28"/>
      <c r="I81" s="28"/>
      <c r="J81" s="28"/>
      <c r="K81" s="28">
        <f t="shared" si="30"/>
        <v>0</v>
      </c>
      <c r="M81" s="16"/>
      <c r="N81" s="2" t="s">
        <v>25</v>
      </c>
      <c r="O81" s="15">
        <v>68</v>
      </c>
      <c r="Q81" s="41">
        <f t="shared" si="29"/>
        <v>0</v>
      </c>
      <c r="R81" s="41"/>
      <c r="T81" s="3" t="s">
        <v>25</v>
      </c>
      <c r="U81" s="41">
        <v>68</v>
      </c>
      <c r="W81" s="41">
        <f t="shared" si="25"/>
        <v>0</v>
      </c>
      <c r="X81" s="41"/>
      <c r="Z81" s="3" t="s">
        <v>25</v>
      </c>
      <c r="AA81" s="41">
        <v>68</v>
      </c>
      <c r="AC81" s="41">
        <f t="shared" si="26"/>
        <v>0</v>
      </c>
      <c r="AD81" s="41"/>
      <c r="AF81" s="3" t="s">
        <v>25</v>
      </c>
      <c r="AG81" s="41">
        <v>68</v>
      </c>
      <c r="AI81" s="41">
        <f t="shared" si="27"/>
        <v>0</v>
      </c>
      <c r="AJ81" s="41"/>
      <c r="AL81" s="3" t="s">
        <v>25</v>
      </c>
      <c r="AM81" s="41">
        <v>68</v>
      </c>
      <c r="AO81" s="15">
        <f t="shared" si="28"/>
        <v>0</v>
      </c>
      <c r="AP81" s="15"/>
    </row>
    <row r="82" spans="1:43" outlineLevel="1" x14ac:dyDescent="0.3">
      <c r="G82" s="28"/>
      <c r="I82" s="28"/>
      <c r="J82" s="28"/>
      <c r="K82" s="28">
        <f t="shared" si="30"/>
        <v>0</v>
      </c>
      <c r="M82" s="16"/>
      <c r="N82" s="2" t="s">
        <v>26</v>
      </c>
      <c r="O82" s="15">
        <v>95</v>
      </c>
      <c r="Q82" s="41">
        <f t="shared" si="29"/>
        <v>0</v>
      </c>
      <c r="R82" s="41"/>
      <c r="T82" s="3" t="s">
        <v>26</v>
      </c>
      <c r="U82" s="41">
        <v>95</v>
      </c>
      <c r="W82" s="41">
        <f t="shared" si="25"/>
        <v>0</v>
      </c>
      <c r="X82" s="41"/>
      <c r="Z82" s="3" t="s">
        <v>26</v>
      </c>
      <c r="AA82" s="41">
        <v>95</v>
      </c>
      <c r="AB82" s="3">
        <v>42</v>
      </c>
      <c r="AC82" s="41">
        <f t="shared" si="26"/>
        <v>3990</v>
      </c>
      <c r="AD82" s="41"/>
      <c r="AF82" s="3" t="s">
        <v>26</v>
      </c>
      <c r="AG82" s="41">
        <v>95</v>
      </c>
      <c r="AI82" s="41">
        <f t="shared" si="27"/>
        <v>0</v>
      </c>
      <c r="AJ82" s="41"/>
      <c r="AL82" s="3" t="s">
        <v>26</v>
      </c>
      <c r="AM82" s="41">
        <v>95</v>
      </c>
      <c r="AO82" s="15">
        <f t="shared" si="28"/>
        <v>0</v>
      </c>
      <c r="AP82" s="15"/>
    </row>
    <row r="83" spans="1:43" outlineLevel="1" x14ac:dyDescent="0.3">
      <c r="G83" s="28"/>
      <c r="I83" s="28"/>
      <c r="J83" s="28"/>
      <c r="K83" s="28">
        <f t="shared" si="30"/>
        <v>0</v>
      </c>
      <c r="M83" s="16"/>
      <c r="N83" s="2" t="s">
        <v>27</v>
      </c>
      <c r="O83" s="15">
        <v>40</v>
      </c>
      <c r="Q83" s="41">
        <f t="shared" si="29"/>
        <v>0</v>
      </c>
      <c r="R83" s="41"/>
      <c r="T83" s="3" t="s">
        <v>27</v>
      </c>
      <c r="U83" s="41">
        <v>40</v>
      </c>
      <c r="W83" s="41">
        <f t="shared" si="25"/>
        <v>0</v>
      </c>
      <c r="X83" s="41"/>
      <c r="Z83" s="3" t="s">
        <v>27</v>
      </c>
      <c r="AA83" s="41">
        <v>40</v>
      </c>
      <c r="AC83" s="41">
        <f t="shared" si="26"/>
        <v>0</v>
      </c>
      <c r="AD83" s="41"/>
      <c r="AF83" s="3" t="s">
        <v>27</v>
      </c>
      <c r="AG83" s="41">
        <v>40</v>
      </c>
      <c r="AI83" s="41">
        <f t="shared" si="27"/>
        <v>0</v>
      </c>
      <c r="AJ83" s="41"/>
      <c r="AL83" s="3" t="s">
        <v>27</v>
      </c>
      <c r="AM83" s="41">
        <v>40</v>
      </c>
      <c r="AO83" s="15">
        <f t="shared" si="28"/>
        <v>0</v>
      </c>
      <c r="AP83" s="15"/>
    </row>
    <row r="84" spans="1:43" outlineLevel="1" x14ac:dyDescent="0.3">
      <c r="G84" s="28"/>
      <c r="I84" s="28"/>
      <c r="J84" s="28"/>
      <c r="K84" s="28">
        <f t="shared" si="30"/>
        <v>0</v>
      </c>
      <c r="M84" s="16"/>
      <c r="N84" s="2" t="s">
        <v>155</v>
      </c>
      <c r="O84" s="15">
        <v>40</v>
      </c>
      <c r="Q84" s="41">
        <f t="shared" si="29"/>
        <v>0</v>
      </c>
      <c r="R84" s="41"/>
      <c r="T84" s="3" t="s">
        <v>155</v>
      </c>
      <c r="U84" s="41">
        <v>40</v>
      </c>
      <c r="W84" s="41">
        <f t="shared" si="25"/>
        <v>0</v>
      </c>
      <c r="X84" s="41"/>
      <c r="Z84" s="3" t="s">
        <v>155</v>
      </c>
      <c r="AA84" s="41">
        <v>40</v>
      </c>
      <c r="AC84" s="41">
        <f t="shared" si="26"/>
        <v>0</v>
      </c>
      <c r="AD84" s="41"/>
      <c r="AF84" s="3" t="s">
        <v>155</v>
      </c>
      <c r="AG84" s="41">
        <v>40</v>
      </c>
      <c r="AI84" s="41">
        <f t="shared" si="27"/>
        <v>0</v>
      </c>
      <c r="AJ84" s="41"/>
      <c r="AL84" s="3" t="s">
        <v>155</v>
      </c>
      <c r="AM84" s="41">
        <v>40</v>
      </c>
      <c r="AO84" s="15">
        <f t="shared" si="28"/>
        <v>0</v>
      </c>
      <c r="AP84" s="15"/>
    </row>
    <row r="85" spans="1:43" outlineLevel="1" x14ac:dyDescent="0.3">
      <c r="G85" s="28"/>
      <c r="I85" s="28"/>
      <c r="J85" s="28"/>
      <c r="K85" s="28">
        <f t="shared" si="30"/>
        <v>0</v>
      </c>
      <c r="M85" s="16"/>
      <c r="N85" s="2" t="s">
        <v>28</v>
      </c>
      <c r="O85" s="15">
        <v>40</v>
      </c>
      <c r="Q85" s="41">
        <f>O85*P85</f>
        <v>0</v>
      </c>
      <c r="R85" s="41"/>
      <c r="T85" s="3" t="s">
        <v>28</v>
      </c>
      <c r="U85" s="41">
        <v>40</v>
      </c>
      <c r="W85" s="41">
        <f>U85*V85</f>
        <v>0</v>
      </c>
      <c r="X85" s="41"/>
      <c r="Z85" s="3" t="s">
        <v>28</v>
      </c>
      <c r="AA85" s="41">
        <v>40</v>
      </c>
      <c r="AC85" s="41">
        <f>AA85*AB85</f>
        <v>0</v>
      </c>
      <c r="AD85" s="41"/>
      <c r="AF85" s="3" t="s">
        <v>28</v>
      </c>
      <c r="AG85" s="41">
        <v>40</v>
      </c>
      <c r="AI85" s="41">
        <f>AG85*AH85</f>
        <v>0</v>
      </c>
      <c r="AJ85" s="41"/>
      <c r="AL85" s="3" t="s">
        <v>28</v>
      </c>
      <c r="AM85" s="41">
        <v>40</v>
      </c>
      <c r="AO85" s="15">
        <f>AM85*AN85</f>
        <v>0</v>
      </c>
      <c r="AP85" s="15"/>
    </row>
    <row r="86" spans="1:43" outlineLevel="1" x14ac:dyDescent="0.3">
      <c r="G86" s="28"/>
      <c r="H86" s="28"/>
      <c r="I86" s="28"/>
      <c r="J86" s="28"/>
      <c r="K86" s="28">
        <f t="shared" si="30"/>
        <v>0</v>
      </c>
      <c r="M86" s="16"/>
      <c r="N86" s="2" t="s">
        <v>127</v>
      </c>
      <c r="O86" s="15">
        <v>100.91743119266054</v>
      </c>
      <c r="Q86" s="41">
        <f t="shared" ref="Q86:Q91" si="31">O86*P86</f>
        <v>0</v>
      </c>
      <c r="R86" s="41"/>
      <c r="T86" s="3" t="s">
        <v>127</v>
      </c>
      <c r="U86" s="41">
        <v>100.91743119266054</v>
      </c>
      <c r="W86" s="41">
        <f t="shared" ref="W86:W91" si="32">U86*V86</f>
        <v>0</v>
      </c>
      <c r="X86" s="41"/>
      <c r="Z86" s="3" t="s">
        <v>127</v>
      </c>
      <c r="AA86" s="41">
        <v>100.91743119266054</v>
      </c>
      <c r="AC86" s="41">
        <f t="shared" ref="AC86:AC91" si="33">AA86*AB86</f>
        <v>0</v>
      </c>
      <c r="AD86" s="41"/>
      <c r="AF86" s="3" t="s">
        <v>127</v>
      </c>
      <c r="AG86" s="41">
        <v>100.91743119266054</v>
      </c>
      <c r="AI86" s="41">
        <f t="shared" ref="AI86:AI91" si="34">AG86*AH86</f>
        <v>0</v>
      </c>
      <c r="AJ86" s="41"/>
      <c r="AL86" s="3" t="s">
        <v>127</v>
      </c>
      <c r="AM86" s="41">
        <v>100.91743119266054</v>
      </c>
      <c r="AO86" s="15">
        <f t="shared" ref="AO86:AO91" si="35">AM86*AN86</f>
        <v>0</v>
      </c>
      <c r="AP86" s="15"/>
    </row>
    <row r="87" spans="1:43" outlineLevel="1" x14ac:dyDescent="0.3">
      <c r="G87" s="28"/>
      <c r="H87" s="28"/>
      <c r="I87" s="28"/>
      <c r="J87" s="28"/>
      <c r="K87" s="28">
        <f t="shared" si="30"/>
        <v>0</v>
      </c>
      <c r="M87" s="16"/>
      <c r="N87" s="2" t="s">
        <v>128</v>
      </c>
      <c r="O87" s="15">
        <v>103.63</v>
      </c>
      <c r="P87" s="3">
        <v>42</v>
      </c>
      <c r="Q87" s="41">
        <f t="shared" si="31"/>
        <v>4352.46</v>
      </c>
      <c r="R87" s="41"/>
      <c r="T87" s="3" t="s">
        <v>128</v>
      </c>
      <c r="U87" s="41">
        <v>103.63</v>
      </c>
      <c r="V87" s="3">
        <v>8</v>
      </c>
      <c r="W87" s="41">
        <f t="shared" si="32"/>
        <v>829.04</v>
      </c>
      <c r="X87" s="41"/>
      <c r="Z87" s="3" t="s">
        <v>128</v>
      </c>
      <c r="AA87" s="41">
        <v>103.63</v>
      </c>
      <c r="AC87" s="41">
        <f t="shared" si="33"/>
        <v>0</v>
      </c>
      <c r="AD87" s="41"/>
      <c r="AF87" s="3" t="s">
        <v>128</v>
      </c>
      <c r="AG87" s="41">
        <v>103.63</v>
      </c>
      <c r="AI87" s="41">
        <f t="shared" si="34"/>
        <v>0</v>
      </c>
      <c r="AJ87" s="41"/>
      <c r="AL87" s="3" t="s">
        <v>128</v>
      </c>
      <c r="AM87" s="41">
        <v>103.63</v>
      </c>
      <c r="AO87" s="15">
        <f t="shared" si="35"/>
        <v>0</v>
      </c>
      <c r="AP87" s="15"/>
    </row>
    <row r="88" spans="1:43" outlineLevel="1" x14ac:dyDescent="0.3">
      <c r="G88" s="28"/>
      <c r="H88" s="28"/>
      <c r="I88" s="28"/>
      <c r="J88" s="28"/>
      <c r="K88" s="28">
        <f t="shared" si="30"/>
        <v>0</v>
      </c>
      <c r="M88" s="16"/>
      <c r="N88" s="2" t="s">
        <v>157</v>
      </c>
      <c r="O88" s="15">
        <v>91.93</v>
      </c>
      <c r="P88" s="3">
        <v>42</v>
      </c>
      <c r="Q88" s="41">
        <f t="shared" si="31"/>
        <v>3861.0600000000004</v>
      </c>
      <c r="R88" s="41"/>
      <c r="T88" s="3" t="s">
        <v>157</v>
      </c>
      <c r="U88" s="41">
        <v>91.93</v>
      </c>
      <c r="V88" s="3">
        <v>84</v>
      </c>
      <c r="W88" s="41">
        <f t="shared" si="32"/>
        <v>7722.1200000000008</v>
      </c>
      <c r="X88" s="41"/>
      <c r="Z88" s="3" t="s">
        <v>157</v>
      </c>
      <c r="AA88" s="41">
        <v>91.93</v>
      </c>
      <c r="AB88" s="3">
        <v>8</v>
      </c>
      <c r="AC88" s="41">
        <f t="shared" si="33"/>
        <v>735.44</v>
      </c>
      <c r="AD88" s="41"/>
      <c r="AF88" s="3" t="s">
        <v>157</v>
      </c>
      <c r="AG88" s="41">
        <v>91.93</v>
      </c>
      <c r="AH88" s="3">
        <v>8</v>
      </c>
      <c r="AI88" s="41">
        <f t="shared" si="34"/>
        <v>735.44</v>
      </c>
      <c r="AJ88" s="41"/>
      <c r="AL88" s="3" t="s">
        <v>157</v>
      </c>
      <c r="AM88" s="41">
        <v>91.93</v>
      </c>
      <c r="AO88" s="15">
        <f t="shared" si="35"/>
        <v>0</v>
      </c>
      <c r="AP88" s="15"/>
    </row>
    <row r="89" spans="1:43" outlineLevel="1" x14ac:dyDescent="0.3">
      <c r="G89" s="28"/>
      <c r="H89" s="28"/>
      <c r="I89" s="28"/>
      <c r="J89" s="28"/>
      <c r="K89" s="28">
        <f t="shared" si="30"/>
        <v>0</v>
      </c>
      <c r="M89" s="16"/>
      <c r="N89" s="2" t="s">
        <v>129</v>
      </c>
      <c r="O89" s="15">
        <v>86.78</v>
      </c>
      <c r="Q89" s="41">
        <f t="shared" si="31"/>
        <v>0</v>
      </c>
      <c r="R89" s="41"/>
      <c r="T89" s="3" t="s">
        <v>129</v>
      </c>
      <c r="U89" s="41">
        <v>86.78</v>
      </c>
      <c r="V89" s="3">
        <v>84</v>
      </c>
      <c r="W89" s="41">
        <f t="shared" si="32"/>
        <v>7289.52</v>
      </c>
      <c r="X89" s="41"/>
      <c r="Z89" s="3" t="s">
        <v>129</v>
      </c>
      <c r="AA89" s="41">
        <v>86.78</v>
      </c>
      <c r="AC89" s="41">
        <f t="shared" si="33"/>
        <v>0</v>
      </c>
      <c r="AD89" s="41"/>
      <c r="AF89" s="3" t="s">
        <v>129</v>
      </c>
      <c r="AG89" s="41">
        <v>86.78</v>
      </c>
      <c r="AI89" s="41">
        <f t="shared" si="34"/>
        <v>0</v>
      </c>
      <c r="AJ89" s="41"/>
      <c r="AL89" s="3" t="s">
        <v>129</v>
      </c>
      <c r="AM89" s="41">
        <v>86.78</v>
      </c>
      <c r="AO89" s="15">
        <f t="shared" si="35"/>
        <v>0</v>
      </c>
      <c r="AP89" s="15"/>
    </row>
    <row r="90" spans="1:43" outlineLevel="1" x14ac:dyDescent="0.3">
      <c r="G90" s="28"/>
      <c r="H90" s="28"/>
      <c r="I90" s="28"/>
      <c r="J90" s="28"/>
      <c r="K90" s="28">
        <f t="shared" si="30"/>
        <v>0</v>
      </c>
      <c r="M90" s="16"/>
      <c r="N90" s="2" t="s">
        <v>156</v>
      </c>
      <c r="O90" s="15">
        <v>76.69</v>
      </c>
      <c r="Q90" s="41">
        <f t="shared" si="31"/>
        <v>0</v>
      </c>
      <c r="R90" s="41"/>
      <c r="T90" s="3" t="s">
        <v>156</v>
      </c>
      <c r="U90" s="41">
        <v>76.69</v>
      </c>
      <c r="W90" s="41">
        <f t="shared" si="32"/>
        <v>0</v>
      </c>
      <c r="X90" s="41"/>
      <c r="Z90" s="3" t="s">
        <v>156</v>
      </c>
      <c r="AA90" s="41">
        <v>76.69</v>
      </c>
      <c r="AC90" s="41">
        <f t="shared" si="33"/>
        <v>0</v>
      </c>
      <c r="AD90" s="41"/>
      <c r="AF90" s="3" t="s">
        <v>156</v>
      </c>
      <c r="AG90" s="41">
        <v>76.69</v>
      </c>
      <c r="AH90" s="3">
        <v>24</v>
      </c>
      <c r="AI90" s="41">
        <f t="shared" si="34"/>
        <v>1840.56</v>
      </c>
      <c r="AJ90" s="41"/>
      <c r="AL90" s="3" t="s">
        <v>156</v>
      </c>
      <c r="AM90" s="41">
        <v>76.69</v>
      </c>
      <c r="AO90" s="15">
        <f t="shared" si="35"/>
        <v>0</v>
      </c>
      <c r="AP90" s="15"/>
    </row>
    <row r="91" spans="1:43" outlineLevel="1" x14ac:dyDescent="0.3">
      <c r="G91" s="28"/>
      <c r="H91" s="28"/>
      <c r="I91" s="28"/>
      <c r="J91" s="28"/>
      <c r="K91" s="28">
        <f t="shared" si="30"/>
        <v>0</v>
      </c>
      <c r="M91" s="16"/>
      <c r="N91" s="2" t="s">
        <v>131</v>
      </c>
      <c r="O91" s="15">
        <v>76.69</v>
      </c>
      <c r="Q91" s="41">
        <f t="shared" si="31"/>
        <v>0</v>
      </c>
      <c r="R91" s="41"/>
      <c r="T91" s="3" t="s">
        <v>131</v>
      </c>
      <c r="U91" s="41">
        <v>76.69</v>
      </c>
      <c r="W91" s="41">
        <f t="shared" si="32"/>
        <v>0</v>
      </c>
      <c r="X91" s="41"/>
      <c r="Z91" s="3" t="s">
        <v>131</v>
      </c>
      <c r="AA91" s="41">
        <v>76.69</v>
      </c>
      <c r="AC91" s="41">
        <f t="shared" si="33"/>
        <v>0</v>
      </c>
      <c r="AD91" s="41"/>
      <c r="AF91" s="3" t="s">
        <v>131</v>
      </c>
      <c r="AG91" s="41">
        <v>76.69</v>
      </c>
      <c r="AI91" s="41">
        <f t="shared" si="34"/>
        <v>0</v>
      </c>
      <c r="AJ91" s="41"/>
      <c r="AL91" s="3" t="s">
        <v>131</v>
      </c>
      <c r="AM91" s="41">
        <v>76.69</v>
      </c>
      <c r="AO91" s="15">
        <f t="shared" si="35"/>
        <v>0</v>
      </c>
      <c r="AP91" s="15"/>
    </row>
    <row r="92" spans="1:43" outlineLevel="1" x14ac:dyDescent="0.3">
      <c r="G92" s="28"/>
      <c r="H92" s="28"/>
      <c r="I92" s="28"/>
      <c r="J92" s="28"/>
      <c r="K92" s="28">
        <f t="shared" si="30"/>
        <v>0</v>
      </c>
      <c r="M92" s="16"/>
      <c r="O92" s="15"/>
      <c r="Q92" s="41"/>
      <c r="R92" s="41"/>
      <c r="U92" s="41"/>
      <c r="W92" s="41"/>
      <c r="X92" s="41"/>
      <c r="AA92" s="41"/>
      <c r="AC92" s="41"/>
      <c r="AD92" s="41"/>
      <c r="AG92" s="41"/>
      <c r="AI92" s="41"/>
      <c r="AJ92" s="41"/>
      <c r="AM92" s="41"/>
      <c r="AO92" s="15"/>
      <c r="AP92" s="15"/>
    </row>
    <row r="93" spans="1:43" outlineLevel="1" x14ac:dyDescent="0.3">
      <c r="G93" s="28"/>
      <c r="H93" s="28"/>
      <c r="I93" s="28"/>
      <c r="J93" s="28"/>
      <c r="K93" s="28">
        <f t="shared" si="30"/>
        <v>0</v>
      </c>
      <c r="M93" s="16"/>
      <c r="N93" s="1" t="s">
        <v>38</v>
      </c>
      <c r="O93" s="15"/>
      <c r="Q93" s="41"/>
      <c r="R93" s="41"/>
      <c r="T93" s="38" t="s">
        <v>38</v>
      </c>
      <c r="U93" s="41">
        <f>G96</f>
        <v>0</v>
      </c>
      <c r="W93" s="41"/>
      <c r="X93" s="41"/>
      <c r="Z93" s="38" t="s">
        <v>38</v>
      </c>
      <c r="AA93" s="41">
        <f>H96</f>
        <v>0</v>
      </c>
      <c r="AC93" s="41"/>
      <c r="AD93" s="41"/>
      <c r="AF93" s="38" t="s">
        <v>38</v>
      </c>
      <c r="AG93" s="41">
        <f>I96</f>
        <v>50000</v>
      </c>
      <c r="AI93" s="41"/>
      <c r="AJ93" s="41"/>
      <c r="AL93" s="38" t="s">
        <v>38</v>
      </c>
      <c r="AM93" s="41">
        <f>J96</f>
        <v>0</v>
      </c>
      <c r="AO93" s="15"/>
      <c r="AP93" s="15"/>
    </row>
    <row r="94" spans="1:43" outlineLevel="1" x14ac:dyDescent="0.3">
      <c r="E94" s="15"/>
      <c r="G94" s="28"/>
      <c r="H94" s="28"/>
      <c r="I94" s="28"/>
      <c r="J94" s="28"/>
      <c r="K94" s="28">
        <f t="shared" si="30"/>
        <v>0</v>
      </c>
      <c r="L94" s="15"/>
      <c r="M94" s="18"/>
      <c r="Q94" s="41"/>
      <c r="R94" s="41"/>
      <c r="W94" s="41"/>
      <c r="X94" s="41"/>
      <c r="AC94" s="41"/>
      <c r="AD94" s="41"/>
      <c r="AF94" s="38"/>
      <c r="AL94" s="38"/>
    </row>
    <row r="95" spans="1:43" outlineLevel="1" x14ac:dyDescent="0.3">
      <c r="D95" s="38" t="s">
        <v>30</v>
      </c>
      <c r="E95" s="38" t="s">
        <v>31</v>
      </c>
      <c r="F95" s="38" t="s">
        <v>32</v>
      </c>
      <c r="G95" s="28" t="s">
        <v>124</v>
      </c>
      <c r="H95" s="28" t="s">
        <v>121</v>
      </c>
      <c r="I95" s="28" t="s">
        <v>122</v>
      </c>
      <c r="J95" s="28" t="s">
        <v>123</v>
      </c>
      <c r="K95" s="38" t="s">
        <v>33</v>
      </c>
      <c r="L95" s="38" t="s">
        <v>14</v>
      </c>
      <c r="M95" s="12"/>
    </row>
    <row r="96" spans="1:43" x14ac:dyDescent="0.3">
      <c r="A96" s="25" t="str">
        <f>A67</f>
        <v>13.6.9.1.8.6</v>
      </c>
      <c r="B96" s="25" t="str">
        <f>B67</f>
        <v>Beamstop</v>
      </c>
      <c r="C96" s="34">
        <f>SUM(E96,K96)</f>
        <v>83371.64</v>
      </c>
      <c r="D96" s="23">
        <f>SUM(P71:P85)+SUM(V71:V85)+SUM(AB71:AB91)+SUM(AH71:AH91)+SUM(AN71:AN91)</f>
        <v>124</v>
      </c>
      <c r="E96" s="24">
        <f>SUM(Q69+W69+AC69+AI69+AO69)</f>
        <v>33371.64</v>
      </c>
      <c r="F96" s="23">
        <f>SUM(S71+Y71+AE71+AK71+AQ71)</f>
        <v>0</v>
      </c>
      <c r="G96" s="29">
        <f>SUM(G71:G94)</f>
        <v>0</v>
      </c>
      <c r="H96" s="29">
        <f t="shared" ref="H96:J96" si="36">SUM(H71:H94)</f>
        <v>0</v>
      </c>
      <c r="I96" s="29">
        <f t="shared" si="36"/>
        <v>50000</v>
      </c>
      <c r="J96" s="29">
        <f t="shared" si="36"/>
        <v>0</v>
      </c>
      <c r="K96" s="24">
        <f>SUM(K71:K94)</f>
        <v>50000</v>
      </c>
      <c r="L96" s="19"/>
      <c r="M96" s="8"/>
      <c r="N96" s="10"/>
      <c r="O96" s="10"/>
      <c r="P96" s="20"/>
      <c r="Q96" s="42"/>
      <c r="R96" s="42"/>
      <c r="S96" s="20"/>
      <c r="T96" s="20"/>
      <c r="U96" s="20"/>
      <c r="V96" s="20"/>
      <c r="W96" s="42"/>
      <c r="X96" s="42"/>
      <c r="Y96" s="20"/>
      <c r="Z96" s="20"/>
      <c r="AA96" s="20"/>
      <c r="AB96" s="20"/>
      <c r="AC96" s="42"/>
      <c r="AD96" s="42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10"/>
      <c r="AP96" s="10"/>
      <c r="AQ96" s="10"/>
    </row>
    <row r="97" spans="1:43" s="10" customFormat="1" x14ac:dyDescent="0.3">
      <c r="A97" s="6"/>
      <c r="B97" s="6"/>
      <c r="C97" s="6"/>
      <c r="D97" s="7"/>
      <c r="E97" s="8"/>
      <c r="F97" s="7"/>
      <c r="G97" s="7"/>
      <c r="H97" s="7"/>
      <c r="I97" s="7"/>
      <c r="J97" s="7"/>
      <c r="K97" s="8"/>
      <c r="L97" s="8"/>
      <c r="M97" s="8"/>
      <c r="N97" s="7"/>
      <c r="O97" s="7"/>
      <c r="P97" s="9"/>
      <c r="Q97" s="40"/>
      <c r="R97" s="40"/>
      <c r="S97" s="9"/>
      <c r="T97" s="9"/>
      <c r="U97" s="9"/>
      <c r="V97" s="9"/>
      <c r="W97" s="40"/>
      <c r="X97" s="40"/>
      <c r="Y97" s="9"/>
      <c r="Z97" s="9"/>
      <c r="AA97" s="9"/>
      <c r="AB97" s="9"/>
      <c r="AC97" s="40"/>
      <c r="AD97" s="40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7"/>
      <c r="AP97" s="7"/>
      <c r="AQ97" s="7"/>
    </row>
    <row r="103" spans="1:43" x14ac:dyDescent="0.3">
      <c r="C103" s="15"/>
    </row>
    <row r="115" s="2" customFormat="1" x14ac:dyDescent="0.3"/>
    <row r="116" s="2" customFormat="1" x14ac:dyDescent="0.3"/>
  </sheetData>
  <sheetProtection formatCells="0" formatColumns="0" formatRows="0" insertColumns="0" insertRows="0" insertHyperlinks="0" deleteColumns="0" deleteRows="0" sort="0" autoFilter="0" pivotTables="0"/>
  <mergeCells count="19">
    <mergeCell ref="Z6:AE6"/>
    <mergeCell ref="AF6:AK6"/>
    <mergeCell ref="AL6:AQ6"/>
    <mergeCell ref="A7:D7"/>
    <mergeCell ref="G3:J3"/>
    <mergeCell ref="N6:S6"/>
    <mergeCell ref="T6:Y6"/>
    <mergeCell ref="AL68:AQ68"/>
    <mergeCell ref="A69:D69"/>
    <mergeCell ref="N37:S37"/>
    <mergeCell ref="T37:Y37"/>
    <mergeCell ref="Z37:AE37"/>
    <mergeCell ref="AF37:AK37"/>
    <mergeCell ref="N68:S68"/>
    <mergeCell ref="T68:Y68"/>
    <mergeCell ref="Z68:AE68"/>
    <mergeCell ref="AF68:AK68"/>
    <mergeCell ref="AL37:AQ37"/>
    <mergeCell ref="A38:D38"/>
  </mergeCells>
  <pageMargins left="0.75" right="0.75" top="1" bottom="1" header="0.5" footer="0.5"/>
  <pageSetup paperSize="9" orientation="portrait" horizontalDpi="4294967292" verticalDpi="429496729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Q116"/>
  <sheetViews>
    <sheetView zoomScale="55" zoomScaleNormal="55" workbookViewId="0">
      <pane xSplit="5" ySplit="3" topLeftCell="F4" activePane="bottomRight" state="frozen"/>
      <selection activeCell="AS78" sqref="AS78"/>
      <selection pane="topRight" activeCell="AS78" sqref="AS78"/>
      <selection pane="bottomLeft" activeCell="AS78" sqref="AS78"/>
      <selection pane="bottomRight" activeCell="AS78" sqref="AS78"/>
    </sheetView>
  </sheetViews>
  <sheetFormatPr defaultColWidth="10.81640625" defaultRowHeight="20.25" outlineLevelRow="1" outlineLevelCol="1" x14ac:dyDescent="0.3"/>
  <cols>
    <col min="1" max="1" width="17.81640625" style="2" customWidth="1"/>
    <col min="2" max="3" width="18.1796875" style="2" customWidth="1"/>
    <col min="4" max="4" width="23.453125" style="2" hidden="1" customWidth="1"/>
    <col min="5" max="5" width="20.26953125" style="2" hidden="1" customWidth="1"/>
    <col min="6" max="6" width="23.81640625" style="2" hidden="1" customWidth="1"/>
    <col min="7" max="7" width="35" style="2" hidden="1" customWidth="1" outlineLevel="1"/>
    <col min="8" max="8" width="49.1796875" style="2" hidden="1" customWidth="1" outlineLevel="1"/>
    <col min="9" max="9" width="52.81640625" style="2" hidden="1" customWidth="1" outlineLevel="1"/>
    <col min="10" max="10" width="37.54296875" style="2" hidden="1" customWidth="1" outlineLevel="1"/>
    <col min="11" max="11" width="15.08984375" style="2" customWidth="1" collapsed="1"/>
    <col min="12" max="12" width="26.36328125" style="2" hidden="1" customWidth="1"/>
    <col min="13" max="13" width="1.81640625" style="2" customWidth="1"/>
    <col min="14" max="14" width="22" style="2" customWidth="1"/>
    <col min="15" max="15" width="9.7265625" style="2" hidden="1" customWidth="1"/>
    <col min="16" max="16" width="8.1796875" style="3" customWidth="1"/>
    <col min="17" max="17" width="9.7265625" style="3" hidden="1" customWidth="1"/>
    <col min="18" max="18" width="7.6328125" style="3" hidden="1" customWidth="1"/>
    <col min="19" max="19" width="8" style="3" hidden="1" customWidth="1"/>
    <col min="20" max="20" width="23.36328125" style="3" hidden="1" customWidth="1"/>
    <col min="21" max="21" width="9.7265625" style="3" hidden="1" customWidth="1"/>
    <col min="22" max="22" width="8.1796875" style="3" customWidth="1"/>
    <col min="23" max="23" width="9.7265625" style="3" hidden="1" customWidth="1"/>
    <col min="24" max="24" width="7.6328125" style="3" hidden="1" customWidth="1"/>
    <col min="25" max="25" width="8" style="3" hidden="1" customWidth="1"/>
    <col min="26" max="26" width="23.36328125" style="3" hidden="1" customWidth="1"/>
    <col min="27" max="27" width="9.7265625" style="3" hidden="1" customWidth="1"/>
    <col min="28" max="28" width="8.1796875" style="3" customWidth="1"/>
    <col min="29" max="29" width="9.7265625" style="3" hidden="1" customWidth="1"/>
    <col min="30" max="30" width="7.6328125" style="3" hidden="1" customWidth="1"/>
    <col min="31" max="31" width="8" style="3" hidden="1" customWidth="1"/>
    <col min="32" max="32" width="23.36328125" style="3" hidden="1" customWidth="1"/>
    <col min="33" max="33" width="9.7265625" style="3" hidden="1" customWidth="1"/>
    <col min="34" max="34" width="8.1796875" style="3" customWidth="1"/>
    <col min="35" max="35" width="9.7265625" style="3" hidden="1" customWidth="1"/>
    <col min="36" max="36" width="7.6328125" style="3" hidden="1" customWidth="1"/>
    <col min="37" max="37" width="8" style="3" hidden="1" customWidth="1"/>
    <col min="38" max="38" width="23.36328125" style="3" hidden="1" customWidth="1"/>
    <col min="39" max="39" width="9.7265625" style="3" hidden="1" customWidth="1"/>
    <col min="40" max="40" width="8.1796875" style="3" customWidth="1"/>
    <col min="41" max="41" width="9.7265625" style="2" hidden="1" customWidth="1"/>
    <col min="42" max="42" width="7.6328125" style="2" hidden="1" customWidth="1"/>
    <col min="43" max="43" width="8" style="2" hidden="1" customWidth="1"/>
    <col min="44" max="16384" width="10.81640625" style="2"/>
  </cols>
  <sheetData>
    <row r="1" spans="1:43" x14ac:dyDescent="0.3">
      <c r="A1" s="1" t="s">
        <v>158</v>
      </c>
      <c r="B1" s="2" t="s">
        <v>44</v>
      </c>
      <c r="N1" s="2" t="s">
        <v>130</v>
      </c>
      <c r="O1" s="2">
        <v>1.0900000000000001</v>
      </c>
    </row>
    <row r="3" spans="1:43" ht="21" thickBot="1" x14ac:dyDescent="0.35">
      <c r="A3" s="37" t="s">
        <v>0</v>
      </c>
      <c r="B3" s="37" t="s">
        <v>9</v>
      </c>
      <c r="C3" s="37" t="s">
        <v>29</v>
      </c>
      <c r="D3" s="37" t="s">
        <v>30</v>
      </c>
      <c r="E3" s="37" t="s">
        <v>31</v>
      </c>
      <c r="F3" s="37" t="s">
        <v>32</v>
      </c>
      <c r="G3" s="65" t="s">
        <v>119</v>
      </c>
      <c r="H3" s="65"/>
      <c r="I3" s="65"/>
      <c r="J3" s="65"/>
      <c r="K3" s="37" t="s">
        <v>132</v>
      </c>
      <c r="L3" s="37" t="s">
        <v>14</v>
      </c>
      <c r="M3" s="5"/>
    </row>
    <row r="4" spans="1:43" s="10" customFormat="1" x14ac:dyDescent="0.3">
      <c r="A4" s="6"/>
      <c r="B4" s="6"/>
      <c r="C4" s="6"/>
      <c r="D4" s="7"/>
      <c r="E4" s="8"/>
      <c r="F4" s="7"/>
      <c r="G4" s="7"/>
      <c r="H4" s="7"/>
      <c r="I4" s="7"/>
      <c r="J4" s="7"/>
      <c r="K4" s="8"/>
      <c r="L4" s="8"/>
      <c r="M4" s="8"/>
      <c r="N4" s="7"/>
      <c r="O4" s="7"/>
      <c r="P4" s="9"/>
      <c r="Q4" s="40"/>
      <c r="R4" s="40"/>
      <c r="S4" s="9"/>
      <c r="T4" s="9"/>
      <c r="U4" s="9"/>
      <c r="V4" s="9"/>
      <c r="W4" s="40"/>
      <c r="X4" s="40"/>
      <c r="Y4" s="9"/>
      <c r="Z4" s="9"/>
      <c r="AA4" s="9"/>
      <c r="AB4" s="9"/>
      <c r="AC4" s="40"/>
      <c r="AD4" s="40"/>
      <c r="AE4" s="9"/>
      <c r="AF4" s="9"/>
      <c r="AG4" s="9"/>
      <c r="AH4" s="9"/>
      <c r="AI4" s="9"/>
      <c r="AJ4" s="9"/>
      <c r="AK4" s="9"/>
      <c r="AL4" s="9"/>
      <c r="AM4" s="9"/>
      <c r="AN4" s="9"/>
      <c r="AO4" s="7"/>
      <c r="AP4" s="7"/>
      <c r="AQ4" s="7"/>
    </row>
    <row r="5" spans="1:43" s="1" customFormat="1" outlineLevel="1" x14ac:dyDescent="0.3">
      <c r="A5" s="38" t="s">
        <v>89</v>
      </c>
      <c r="B5" s="13" t="s">
        <v>90</v>
      </c>
      <c r="C5" s="38"/>
      <c r="M5" s="11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</row>
    <row r="6" spans="1:43" s="1" customFormat="1" outlineLevel="1" x14ac:dyDescent="0.3">
      <c r="F6" s="39"/>
      <c r="G6" s="39"/>
      <c r="H6" s="39"/>
      <c r="I6" s="39"/>
      <c r="J6" s="39"/>
      <c r="K6" s="39"/>
      <c r="L6" s="39"/>
      <c r="M6" s="12"/>
      <c r="N6" s="67" t="s">
        <v>151</v>
      </c>
      <c r="O6" s="67"/>
      <c r="P6" s="67"/>
      <c r="Q6" s="67"/>
      <c r="R6" s="67"/>
      <c r="S6" s="67"/>
      <c r="T6" s="66" t="s">
        <v>159</v>
      </c>
      <c r="U6" s="66"/>
      <c r="V6" s="66"/>
      <c r="W6" s="66"/>
      <c r="X6" s="66"/>
      <c r="Y6" s="66"/>
      <c r="Z6" s="66" t="s">
        <v>152</v>
      </c>
      <c r="AA6" s="66"/>
      <c r="AB6" s="66"/>
      <c r="AC6" s="66"/>
      <c r="AD6" s="66"/>
      <c r="AE6" s="66"/>
      <c r="AF6" s="66" t="s">
        <v>153</v>
      </c>
      <c r="AG6" s="66"/>
      <c r="AH6" s="66"/>
      <c r="AI6" s="66"/>
      <c r="AJ6" s="66"/>
      <c r="AK6" s="66"/>
      <c r="AL6" s="66" t="s">
        <v>154</v>
      </c>
      <c r="AM6" s="66"/>
      <c r="AN6" s="66"/>
      <c r="AO6" s="66"/>
      <c r="AP6" s="66"/>
      <c r="AQ6" s="66"/>
    </row>
    <row r="7" spans="1:43" s="1" customFormat="1" outlineLevel="1" x14ac:dyDescent="0.3">
      <c r="A7" s="66" t="s">
        <v>10</v>
      </c>
      <c r="B7" s="66"/>
      <c r="C7" s="66"/>
      <c r="D7" s="66"/>
      <c r="E7" s="38" t="s">
        <v>12</v>
      </c>
      <c r="F7" s="38" t="s">
        <v>14</v>
      </c>
      <c r="G7" s="5" t="s">
        <v>118</v>
      </c>
      <c r="H7" s="5" t="s">
        <v>6</v>
      </c>
      <c r="I7" s="5" t="s">
        <v>40</v>
      </c>
      <c r="J7" s="5" t="s">
        <v>39</v>
      </c>
      <c r="M7" s="11"/>
      <c r="N7" s="38" t="s">
        <v>2</v>
      </c>
      <c r="O7" s="13" t="s">
        <v>29</v>
      </c>
      <c r="P7" s="14"/>
      <c r="Q7" s="41">
        <f>SUM(Q9:Q29)</f>
        <v>8213.52</v>
      </c>
      <c r="R7" s="38" t="s">
        <v>37</v>
      </c>
      <c r="S7" s="38" t="s">
        <v>4</v>
      </c>
      <c r="T7" s="38" t="s">
        <v>2</v>
      </c>
      <c r="U7" s="38" t="s">
        <v>29</v>
      </c>
      <c r="V7" s="14"/>
      <c r="W7" s="41">
        <f>SUM(W9:W29)</f>
        <v>80287.200000000012</v>
      </c>
      <c r="X7" s="38" t="s">
        <v>37</v>
      </c>
      <c r="Y7" s="38" t="s">
        <v>4</v>
      </c>
      <c r="Z7" s="38" t="s">
        <v>2</v>
      </c>
      <c r="AA7" s="38" t="s">
        <v>29</v>
      </c>
      <c r="AB7" s="14"/>
      <c r="AC7" s="41">
        <f>SUM(AC9:AC29)</f>
        <v>70728</v>
      </c>
      <c r="AD7" s="38" t="s">
        <v>37</v>
      </c>
      <c r="AE7" s="38" t="s">
        <v>4</v>
      </c>
      <c r="AF7" s="38" t="s">
        <v>2</v>
      </c>
      <c r="AG7" s="38" t="s">
        <v>29</v>
      </c>
      <c r="AH7" s="14"/>
      <c r="AI7" s="41">
        <f>SUM(AI9:AI29)</f>
        <v>21103.02</v>
      </c>
      <c r="AJ7" s="38" t="s">
        <v>37</v>
      </c>
      <c r="AK7" s="38" t="s">
        <v>4</v>
      </c>
      <c r="AL7" s="38" t="s">
        <v>2</v>
      </c>
      <c r="AM7" s="38" t="s">
        <v>29</v>
      </c>
      <c r="AN7" s="14"/>
      <c r="AO7" s="15">
        <f>SUM(AO9:AO29)</f>
        <v>36269.519999999997</v>
      </c>
      <c r="AP7" s="38" t="s">
        <v>37</v>
      </c>
      <c r="AQ7" s="38" t="s">
        <v>4</v>
      </c>
    </row>
    <row r="8" spans="1:43" s="1" customFormat="1" outlineLevel="1" x14ac:dyDescent="0.3">
      <c r="A8" s="38" t="s">
        <v>0</v>
      </c>
      <c r="B8" s="38" t="s">
        <v>11</v>
      </c>
      <c r="C8" s="38"/>
      <c r="D8" s="38" t="s">
        <v>35</v>
      </c>
      <c r="E8" s="38" t="s">
        <v>13</v>
      </c>
      <c r="F8" s="38" t="s">
        <v>34</v>
      </c>
      <c r="G8" s="27"/>
      <c r="H8" s="27"/>
      <c r="I8" s="27"/>
      <c r="J8" s="27"/>
      <c r="M8" s="11"/>
      <c r="N8" s="38" t="s">
        <v>3</v>
      </c>
      <c r="O8" s="38" t="s">
        <v>43</v>
      </c>
      <c r="P8" s="38" t="s">
        <v>42</v>
      </c>
      <c r="Q8" s="38" t="s">
        <v>41</v>
      </c>
      <c r="R8" s="38" t="s">
        <v>36</v>
      </c>
      <c r="S8" s="38" t="s">
        <v>5</v>
      </c>
      <c r="T8" s="38" t="s">
        <v>3</v>
      </c>
      <c r="U8" s="38" t="s">
        <v>43</v>
      </c>
      <c r="V8" s="38" t="s">
        <v>42</v>
      </c>
      <c r="W8" s="38" t="s">
        <v>41</v>
      </c>
      <c r="X8" s="38" t="s">
        <v>36</v>
      </c>
      <c r="Y8" s="38" t="s">
        <v>5</v>
      </c>
      <c r="Z8" s="38" t="s">
        <v>3</v>
      </c>
      <c r="AA8" s="38" t="s">
        <v>43</v>
      </c>
      <c r="AB8" s="38" t="s">
        <v>42</v>
      </c>
      <c r="AC8" s="38" t="s">
        <v>41</v>
      </c>
      <c r="AD8" s="38" t="s">
        <v>36</v>
      </c>
      <c r="AE8" s="38" t="s">
        <v>5</v>
      </c>
      <c r="AF8" s="38" t="s">
        <v>3</v>
      </c>
      <c r="AG8" s="38" t="s">
        <v>43</v>
      </c>
      <c r="AH8" s="38" t="s">
        <v>42</v>
      </c>
      <c r="AI8" s="38" t="s">
        <v>41</v>
      </c>
      <c r="AJ8" s="38" t="s">
        <v>36</v>
      </c>
      <c r="AK8" s="38" t="s">
        <v>5</v>
      </c>
      <c r="AL8" s="38" t="s">
        <v>3</v>
      </c>
      <c r="AM8" s="38" t="s">
        <v>43</v>
      </c>
      <c r="AN8" s="38" t="s">
        <v>42</v>
      </c>
      <c r="AO8" s="38" t="s">
        <v>41</v>
      </c>
      <c r="AP8" s="38" t="s">
        <v>36</v>
      </c>
      <c r="AQ8" s="38" t="s">
        <v>5</v>
      </c>
    </row>
    <row r="9" spans="1:43" outlineLevel="1" x14ac:dyDescent="0.3">
      <c r="B9" s="2" t="s">
        <v>99</v>
      </c>
      <c r="E9" s="15"/>
      <c r="G9" s="32">
        <v>150000</v>
      </c>
      <c r="H9" s="64"/>
      <c r="I9" s="28"/>
      <c r="J9" s="28"/>
      <c r="K9" s="15">
        <f t="shared" ref="K9:K14" si="0">SUM(G9:J9)</f>
        <v>150000</v>
      </c>
      <c r="M9" s="16"/>
      <c r="N9" s="2" t="s">
        <v>15</v>
      </c>
      <c r="O9" s="15">
        <v>77</v>
      </c>
      <c r="Q9" s="41">
        <f>O9*P9</f>
        <v>0</v>
      </c>
      <c r="R9" s="41"/>
      <c r="T9" s="3" t="s">
        <v>15</v>
      </c>
      <c r="U9" s="41">
        <v>77</v>
      </c>
      <c r="W9" s="41">
        <f>U9*V9</f>
        <v>0</v>
      </c>
      <c r="X9" s="41"/>
      <c r="Z9" s="3" t="s">
        <v>15</v>
      </c>
      <c r="AA9" s="41">
        <v>77</v>
      </c>
      <c r="AC9" s="41">
        <f>AA9*AB9</f>
        <v>0</v>
      </c>
      <c r="AD9" s="41"/>
      <c r="AF9" s="3" t="s">
        <v>15</v>
      </c>
      <c r="AG9" s="41">
        <v>77</v>
      </c>
      <c r="AI9" s="41">
        <f>AG9*AH9</f>
        <v>0</v>
      </c>
      <c r="AJ9" s="41"/>
      <c r="AL9" s="3" t="s">
        <v>15</v>
      </c>
      <c r="AM9" s="41">
        <v>77</v>
      </c>
      <c r="AO9" s="15">
        <f>AM9*AN9</f>
        <v>0</v>
      </c>
      <c r="AP9" s="15"/>
    </row>
    <row r="10" spans="1:43" outlineLevel="1" x14ac:dyDescent="0.3">
      <c r="B10" s="2" t="s">
        <v>100</v>
      </c>
      <c r="E10" s="15"/>
      <c r="G10" s="32">
        <v>150000</v>
      </c>
      <c r="H10" s="15"/>
      <c r="I10" s="28"/>
      <c r="J10" s="28"/>
      <c r="K10" s="15">
        <f t="shared" si="0"/>
        <v>150000</v>
      </c>
      <c r="M10" s="16"/>
      <c r="N10" s="2" t="s">
        <v>16</v>
      </c>
      <c r="O10" s="15">
        <v>60</v>
      </c>
      <c r="Q10" s="41">
        <f>O10*P10</f>
        <v>0</v>
      </c>
      <c r="R10" s="41"/>
      <c r="T10" s="3" t="s">
        <v>16</v>
      </c>
      <c r="U10" s="41">
        <v>60</v>
      </c>
      <c r="W10" s="41">
        <f t="shared" ref="W10:W22" si="1">U10*V10</f>
        <v>0</v>
      </c>
      <c r="X10" s="41"/>
      <c r="Z10" s="3" t="s">
        <v>16</v>
      </c>
      <c r="AA10" s="41">
        <v>60</v>
      </c>
      <c r="AC10" s="41">
        <f t="shared" ref="AC10:AC22" si="2">AA10*AB10</f>
        <v>0</v>
      </c>
      <c r="AD10" s="41"/>
      <c r="AF10" s="3" t="s">
        <v>16</v>
      </c>
      <c r="AG10" s="41">
        <v>60</v>
      </c>
      <c r="AI10" s="41">
        <f t="shared" ref="AI10:AI22" si="3">AG10*AH10</f>
        <v>0</v>
      </c>
      <c r="AJ10" s="41"/>
      <c r="AL10" s="3" t="s">
        <v>16</v>
      </c>
      <c r="AM10" s="41">
        <v>60</v>
      </c>
      <c r="AO10" s="15">
        <f t="shared" ref="AO10:AO22" si="4">AM10*AN10</f>
        <v>0</v>
      </c>
      <c r="AP10" s="15"/>
    </row>
    <row r="11" spans="1:43" outlineLevel="1" x14ac:dyDescent="0.3">
      <c r="B11" s="2" t="s">
        <v>101</v>
      </c>
      <c r="E11" s="15"/>
      <c r="F11" s="17"/>
      <c r="G11" s="32">
        <v>100000</v>
      </c>
      <c r="H11" s="15"/>
      <c r="I11" s="28"/>
      <c r="J11" s="28"/>
      <c r="K11" s="15">
        <f t="shared" si="0"/>
        <v>100000</v>
      </c>
      <c r="M11" s="16"/>
      <c r="N11" s="2" t="s">
        <v>17</v>
      </c>
      <c r="O11" s="15">
        <v>48</v>
      </c>
      <c r="Q11" s="41">
        <f t="shared" ref="Q11:Q22" si="5">O11*P11</f>
        <v>0</v>
      </c>
      <c r="R11" s="41"/>
      <c r="T11" s="3" t="s">
        <v>17</v>
      </c>
      <c r="U11" s="41">
        <v>48</v>
      </c>
      <c r="W11" s="41">
        <f t="shared" si="1"/>
        <v>0</v>
      </c>
      <c r="X11" s="41"/>
      <c r="Z11" s="3" t="s">
        <v>17</v>
      </c>
      <c r="AA11" s="41">
        <v>48</v>
      </c>
      <c r="AC11" s="41">
        <f t="shared" si="2"/>
        <v>0</v>
      </c>
      <c r="AD11" s="41"/>
      <c r="AF11" s="3" t="s">
        <v>17</v>
      </c>
      <c r="AG11" s="41">
        <v>48</v>
      </c>
      <c r="AI11" s="41">
        <f t="shared" si="3"/>
        <v>0</v>
      </c>
      <c r="AJ11" s="41"/>
      <c r="AL11" s="3" t="s">
        <v>17</v>
      </c>
      <c r="AM11" s="41">
        <v>48</v>
      </c>
      <c r="AO11" s="15">
        <f t="shared" si="4"/>
        <v>0</v>
      </c>
      <c r="AP11" s="15"/>
    </row>
    <row r="12" spans="1:43" outlineLevel="1" x14ac:dyDescent="0.3">
      <c r="B12" s="2" t="s">
        <v>148</v>
      </c>
      <c r="G12" s="32">
        <v>30000</v>
      </c>
      <c r="H12" s="15"/>
      <c r="I12" s="32"/>
      <c r="J12" s="32"/>
      <c r="K12" s="15">
        <f t="shared" si="0"/>
        <v>30000</v>
      </c>
      <c r="M12" s="16"/>
      <c r="N12" s="2" t="s">
        <v>18</v>
      </c>
      <c r="O12" s="15">
        <v>77</v>
      </c>
      <c r="Q12" s="41">
        <f t="shared" si="5"/>
        <v>0</v>
      </c>
      <c r="R12" s="41"/>
      <c r="T12" s="3" t="s">
        <v>18</v>
      </c>
      <c r="U12" s="41">
        <v>77</v>
      </c>
      <c r="W12" s="41">
        <f t="shared" si="1"/>
        <v>0</v>
      </c>
      <c r="X12" s="41"/>
      <c r="Z12" s="3" t="s">
        <v>18</v>
      </c>
      <c r="AA12" s="41">
        <v>77</v>
      </c>
      <c r="AC12" s="41">
        <f t="shared" si="2"/>
        <v>0</v>
      </c>
      <c r="AD12" s="41"/>
      <c r="AF12" s="3" t="s">
        <v>18</v>
      </c>
      <c r="AG12" s="41">
        <v>77</v>
      </c>
      <c r="AI12" s="41">
        <f t="shared" si="3"/>
        <v>0</v>
      </c>
      <c r="AJ12" s="41"/>
      <c r="AL12" s="3" t="s">
        <v>18</v>
      </c>
      <c r="AM12" s="41">
        <v>77</v>
      </c>
      <c r="AO12" s="15">
        <f t="shared" si="4"/>
        <v>0</v>
      </c>
      <c r="AP12" s="15"/>
    </row>
    <row r="13" spans="1:43" outlineLevel="1" x14ac:dyDescent="0.3">
      <c r="B13" s="2" t="s">
        <v>199</v>
      </c>
      <c r="E13" s="15"/>
      <c r="F13" s="17"/>
      <c r="G13" s="32">
        <v>10000</v>
      </c>
      <c r="H13" s="15"/>
      <c r="I13" s="32"/>
      <c r="J13" s="32"/>
      <c r="K13" s="15">
        <f t="shared" si="0"/>
        <v>10000</v>
      </c>
      <c r="L13" s="15"/>
      <c r="M13" s="18"/>
      <c r="N13" s="2" t="s">
        <v>19</v>
      </c>
      <c r="O13" s="15">
        <v>60</v>
      </c>
      <c r="Q13" s="41">
        <f>O13*P13</f>
        <v>0</v>
      </c>
      <c r="R13" s="41"/>
      <c r="T13" s="3" t="s">
        <v>19</v>
      </c>
      <c r="U13" s="41">
        <v>60</v>
      </c>
      <c r="W13" s="41">
        <f t="shared" si="1"/>
        <v>0</v>
      </c>
      <c r="X13" s="41"/>
      <c r="Z13" s="3" t="s">
        <v>19</v>
      </c>
      <c r="AA13" s="41">
        <v>60</v>
      </c>
      <c r="AC13" s="41">
        <f t="shared" si="2"/>
        <v>0</v>
      </c>
      <c r="AD13" s="41"/>
      <c r="AF13" s="3" t="s">
        <v>19</v>
      </c>
      <c r="AG13" s="41">
        <v>60</v>
      </c>
      <c r="AI13" s="41">
        <f t="shared" si="3"/>
        <v>0</v>
      </c>
      <c r="AJ13" s="41"/>
      <c r="AL13" s="3" t="s">
        <v>19</v>
      </c>
      <c r="AM13" s="41">
        <v>60</v>
      </c>
      <c r="AO13" s="15">
        <f t="shared" si="4"/>
        <v>0</v>
      </c>
      <c r="AP13" s="15"/>
    </row>
    <row r="14" spans="1:43" outlineLevel="1" x14ac:dyDescent="0.3">
      <c r="B14" s="2" t="s">
        <v>197</v>
      </c>
      <c r="E14" s="15"/>
      <c r="F14" s="17"/>
      <c r="G14" s="32"/>
      <c r="H14" s="15">
        <v>5000</v>
      </c>
      <c r="I14" s="32"/>
      <c r="J14" s="32"/>
      <c r="K14" s="15">
        <f t="shared" si="0"/>
        <v>5000</v>
      </c>
      <c r="M14" s="16"/>
      <c r="N14" s="2" t="s">
        <v>20</v>
      </c>
      <c r="O14" s="15">
        <v>48</v>
      </c>
      <c r="Q14" s="41">
        <f t="shared" si="5"/>
        <v>0</v>
      </c>
      <c r="R14" s="41"/>
      <c r="T14" s="3" t="s">
        <v>20</v>
      </c>
      <c r="U14" s="41">
        <v>48</v>
      </c>
      <c r="W14" s="41">
        <f t="shared" si="1"/>
        <v>0</v>
      </c>
      <c r="X14" s="41"/>
      <c r="Z14" s="3" t="s">
        <v>20</v>
      </c>
      <c r="AA14" s="41">
        <v>48</v>
      </c>
      <c r="AC14" s="41">
        <f t="shared" si="2"/>
        <v>0</v>
      </c>
      <c r="AD14" s="41"/>
      <c r="AF14" s="3" t="s">
        <v>20</v>
      </c>
      <c r="AG14" s="41">
        <v>48</v>
      </c>
      <c r="AI14" s="41">
        <f t="shared" si="3"/>
        <v>0</v>
      </c>
      <c r="AJ14" s="41"/>
      <c r="AL14" s="3" t="s">
        <v>20</v>
      </c>
      <c r="AM14" s="41">
        <v>48</v>
      </c>
      <c r="AO14" s="15">
        <f t="shared" si="4"/>
        <v>0</v>
      </c>
      <c r="AP14" s="15"/>
    </row>
    <row r="15" spans="1:43" outlineLevel="1" x14ac:dyDescent="0.3">
      <c r="F15" s="17"/>
      <c r="G15" s="32"/>
      <c r="H15" s="15"/>
      <c r="I15" s="32"/>
      <c r="J15" s="32"/>
      <c r="K15" s="15">
        <f t="shared" ref="K15:K22" si="6">SUM(G15:J15)</f>
        <v>0</v>
      </c>
      <c r="M15" s="16"/>
      <c r="N15" s="2" t="s">
        <v>21</v>
      </c>
      <c r="O15" s="15">
        <v>60</v>
      </c>
      <c r="Q15" s="41">
        <f t="shared" si="5"/>
        <v>0</v>
      </c>
      <c r="R15" s="41"/>
      <c r="T15" s="3" t="s">
        <v>21</v>
      </c>
      <c r="U15" s="41">
        <v>60</v>
      </c>
      <c r="W15" s="41">
        <f t="shared" si="1"/>
        <v>0</v>
      </c>
      <c r="X15" s="41"/>
      <c r="Z15" s="3" t="s">
        <v>21</v>
      </c>
      <c r="AA15" s="41">
        <v>60</v>
      </c>
      <c r="AC15" s="41">
        <f t="shared" si="2"/>
        <v>0</v>
      </c>
      <c r="AD15" s="41"/>
      <c r="AF15" s="3" t="s">
        <v>21</v>
      </c>
      <c r="AG15" s="41">
        <v>60</v>
      </c>
      <c r="AI15" s="41">
        <f t="shared" si="3"/>
        <v>0</v>
      </c>
      <c r="AJ15" s="41"/>
      <c r="AL15" s="3" t="s">
        <v>21</v>
      </c>
      <c r="AM15" s="41">
        <v>60</v>
      </c>
      <c r="AO15" s="15">
        <f t="shared" si="4"/>
        <v>0</v>
      </c>
      <c r="AP15" s="15"/>
    </row>
    <row r="16" spans="1:43" outlineLevel="1" x14ac:dyDescent="0.3">
      <c r="F16" s="17"/>
      <c r="G16" s="32"/>
      <c r="H16" s="15"/>
      <c r="I16" s="32"/>
      <c r="J16" s="32"/>
      <c r="K16" s="15">
        <f t="shared" si="6"/>
        <v>0</v>
      </c>
      <c r="M16" s="16"/>
      <c r="N16" s="2" t="s">
        <v>22</v>
      </c>
      <c r="O16" s="15">
        <v>48</v>
      </c>
      <c r="Q16" s="41">
        <f t="shared" si="5"/>
        <v>0</v>
      </c>
      <c r="R16" s="41"/>
      <c r="T16" s="3" t="s">
        <v>22</v>
      </c>
      <c r="U16" s="41">
        <v>48</v>
      </c>
      <c r="W16" s="41">
        <f t="shared" si="1"/>
        <v>0</v>
      </c>
      <c r="X16" s="41"/>
      <c r="Z16" s="3" t="s">
        <v>22</v>
      </c>
      <c r="AA16" s="41">
        <v>48</v>
      </c>
      <c r="AC16" s="41">
        <f t="shared" si="2"/>
        <v>0</v>
      </c>
      <c r="AD16" s="41"/>
      <c r="AF16" s="3" t="s">
        <v>22</v>
      </c>
      <c r="AG16" s="41">
        <v>48</v>
      </c>
      <c r="AI16" s="41">
        <f t="shared" si="3"/>
        <v>0</v>
      </c>
      <c r="AJ16" s="41"/>
      <c r="AL16" s="3" t="s">
        <v>22</v>
      </c>
      <c r="AM16" s="41">
        <v>48</v>
      </c>
      <c r="AN16" s="3">
        <v>168</v>
      </c>
      <c r="AO16" s="15">
        <f t="shared" si="4"/>
        <v>8064</v>
      </c>
      <c r="AP16" s="15"/>
    </row>
    <row r="17" spans="5:42" outlineLevel="1" x14ac:dyDescent="0.3">
      <c r="G17" s="28"/>
      <c r="H17" s="15"/>
      <c r="I17" s="28"/>
      <c r="J17" s="28"/>
      <c r="K17" s="15">
        <f t="shared" si="6"/>
        <v>0</v>
      </c>
      <c r="M17" s="16"/>
      <c r="N17" s="2" t="s">
        <v>23</v>
      </c>
      <c r="O17" s="15">
        <v>40</v>
      </c>
      <c r="Q17" s="41">
        <f t="shared" si="5"/>
        <v>0</v>
      </c>
      <c r="R17" s="41"/>
      <c r="T17" s="3" t="s">
        <v>23</v>
      </c>
      <c r="U17" s="41">
        <v>40</v>
      </c>
      <c r="W17" s="41">
        <f t="shared" si="1"/>
        <v>0</v>
      </c>
      <c r="X17" s="41"/>
      <c r="Z17" s="3" t="s">
        <v>23</v>
      </c>
      <c r="AA17" s="41">
        <v>40</v>
      </c>
      <c r="AC17" s="41">
        <f t="shared" si="2"/>
        <v>0</v>
      </c>
      <c r="AD17" s="41"/>
      <c r="AF17" s="3" t="s">
        <v>23</v>
      </c>
      <c r="AG17" s="41">
        <v>40</v>
      </c>
      <c r="AI17" s="41">
        <f t="shared" si="3"/>
        <v>0</v>
      </c>
      <c r="AJ17" s="41"/>
      <c r="AL17" s="3" t="s">
        <v>23</v>
      </c>
      <c r="AM17" s="41">
        <v>40</v>
      </c>
      <c r="AO17" s="15">
        <f t="shared" si="4"/>
        <v>0</v>
      </c>
      <c r="AP17" s="15"/>
    </row>
    <row r="18" spans="5:42" outlineLevel="1" x14ac:dyDescent="0.3">
      <c r="G18" s="28"/>
      <c r="H18" s="15"/>
      <c r="I18" s="28"/>
      <c r="J18" s="28"/>
      <c r="K18" s="15">
        <f t="shared" si="6"/>
        <v>0</v>
      </c>
      <c r="M18" s="16"/>
      <c r="N18" s="2" t="s">
        <v>24</v>
      </c>
      <c r="O18" s="15">
        <v>48</v>
      </c>
      <c r="Q18" s="41">
        <f t="shared" si="5"/>
        <v>0</v>
      </c>
      <c r="R18" s="41"/>
      <c r="T18" s="3" t="s">
        <v>24</v>
      </c>
      <c r="U18" s="41">
        <v>48</v>
      </c>
      <c r="W18" s="41">
        <f t="shared" si="1"/>
        <v>0</v>
      </c>
      <c r="X18" s="41"/>
      <c r="Z18" s="3" t="s">
        <v>24</v>
      </c>
      <c r="AA18" s="41">
        <v>48</v>
      </c>
      <c r="AC18" s="41">
        <f t="shared" si="2"/>
        <v>0</v>
      </c>
      <c r="AD18" s="41"/>
      <c r="AF18" s="3" t="s">
        <v>24</v>
      </c>
      <c r="AG18" s="41">
        <v>48</v>
      </c>
      <c r="AH18" s="3">
        <v>225</v>
      </c>
      <c r="AI18" s="41">
        <f t="shared" si="3"/>
        <v>10800</v>
      </c>
      <c r="AJ18" s="41"/>
      <c r="AL18" s="3" t="s">
        <v>24</v>
      </c>
      <c r="AM18" s="41">
        <v>48</v>
      </c>
      <c r="AN18" s="3">
        <v>84</v>
      </c>
      <c r="AO18" s="15">
        <f t="shared" si="4"/>
        <v>4032</v>
      </c>
      <c r="AP18" s="15"/>
    </row>
    <row r="19" spans="5:42" outlineLevel="1" x14ac:dyDescent="0.3">
      <c r="G19" s="28"/>
      <c r="H19" s="15"/>
      <c r="I19" s="28"/>
      <c r="J19" s="28"/>
      <c r="K19" s="15">
        <f t="shared" si="6"/>
        <v>0</v>
      </c>
      <c r="M19" s="16"/>
      <c r="N19" s="2" t="s">
        <v>25</v>
      </c>
      <c r="O19" s="15">
        <v>68</v>
      </c>
      <c r="Q19" s="41">
        <f t="shared" si="5"/>
        <v>0</v>
      </c>
      <c r="R19" s="41"/>
      <c r="T19" s="3" t="s">
        <v>25</v>
      </c>
      <c r="U19" s="41">
        <v>68</v>
      </c>
      <c r="W19" s="41">
        <f t="shared" si="1"/>
        <v>0</v>
      </c>
      <c r="X19" s="41"/>
      <c r="Z19" s="3" t="s">
        <v>25</v>
      </c>
      <c r="AA19" s="41">
        <v>68</v>
      </c>
      <c r="AB19" s="3">
        <v>336</v>
      </c>
      <c r="AC19" s="41">
        <f t="shared" si="2"/>
        <v>22848</v>
      </c>
      <c r="AD19" s="41"/>
      <c r="AF19" s="3" t="s">
        <v>25</v>
      </c>
      <c r="AG19" s="41">
        <v>68</v>
      </c>
      <c r="AI19" s="41">
        <f t="shared" si="3"/>
        <v>0</v>
      </c>
      <c r="AJ19" s="41"/>
      <c r="AL19" s="3" t="s">
        <v>25</v>
      </c>
      <c r="AM19" s="41">
        <v>68</v>
      </c>
      <c r="AO19" s="15">
        <f t="shared" si="4"/>
        <v>0</v>
      </c>
      <c r="AP19" s="15"/>
    </row>
    <row r="20" spans="5:42" outlineLevel="1" x14ac:dyDescent="0.3">
      <c r="G20" s="28"/>
      <c r="H20" s="15"/>
      <c r="I20" s="28"/>
      <c r="J20" s="28"/>
      <c r="K20" s="15">
        <f t="shared" si="6"/>
        <v>0</v>
      </c>
      <c r="M20" s="16"/>
      <c r="N20" s="2" t="s">
        <v>26</v>
      </c>
      <c r="O20" s="15">
        <v>95</v>
      </c>
      <c r="Q20" s="41">
        <f t="shared" si="5"/>
        <v>0</v>
      </c>
      <c r="R20" s="41"/>
      <c r="T20" s="3" t="s">
        <v>26</v>
      </c>
      <c r="U20" s="41">
        <v>95</v>
      </c>
      <c r="W20" s="41">
        <f t="shared" si="1"/>
        <v>0</v>
      </c>
      <c r="X20" s="41"/>
      <c r="Z20" s="3" t="s">
        <v>26</v>
      </c>
      <c r="AA20" s="41">
        <v>95</v>
      </c>
      <c r="AB20" s="3">
        <v>504</v>
      </c>
      <c r="AC20" s="41">
        <f t="shared" si="2"/>
        <v>47880</v>
      </c>
      <c r="AD20" s="41"/>
      <c r="AF20" s="3" t="s">
        <v>26</v>
      </c>
      <c r="AG20" s="41">
        <v>95</v>
      </c>
      <c r="AI20" s="41">
        <f t="shared" si="3"/>
        <v>0</v>
      </c>
      <c r="AJ20" s="41"/>
      <c r="AL20" s="3" t="s">
        <v>26</v>
      </c>
      <c r="AM20" s="41">
        <v>95</v>
      </c>
      <c r="AN20" s="3">
        <v>168</v>
      </c>
      <c r="AO20" s="15">
        <f t="shared" si="4"/>
        <v>15960</v>
      </c>
      <c r="AP20" s="15"/>
    </row>
    <row r="21" spans="5:42" outlineLevel="1" x14ac:dyDescent="0.3">
      <c r="G21" s="28"/>
      <c r="H21" s="15"/>
      <c r="I21" s="28"/>
      <c r="J21" s="28"/>
      <c r="K21" s="15">
        <f t="shared" si="6"/>
        <v>0</v>
      </c>
      <c r="M21" s="16"/>
      <c r="N21" s="2" t="s">
        <v>27</v>
      </c>
      <c r="O21" s="15">
        <v>40</v>
      </c>
      <c r="Q21" s="41">
        <f t="shared" si="5"/>
        <v>0</v>
      </c>
      <c r="R21" s="41"/>
      <c r="T21" s="3" t="s">
        <v>27</v>
      </c>
      <c r="U21" s="41">
        <v>40</v>
      </c>
      <c r="W21" s="41">
        <f t="shared" si="1"/>
        <v>0</v>
      </c>
      <c r="X21" s="41"/>
      <c r="Z21" s="3" t="s">
        <v>27</v>
      </c>
      <c r="AA21" s="41">
        <v>40</v>
      </c>
      <c r="AC21" s="41">
        <f t="shared" si="2"/>
        <v>0</v>
      </c>
      <c r="AD21" s="41"/>
      <c r="AF21" s="3" t="s">
        <v>27</v>
      </c>
      <c r="AG21" s="41">
        <v>40</v>
      </c>
      <c r="AI21" s="41">
        <f t="shared" si="3"/>
        <v>0</v>
      </c>
      <c r="AJ21" s="41"/>
      <c r="AL21" s="3" t="s">
        <v>27</v>
      </c>
      <c r="AM21" s="41">
        <v>40</v>
      </c>
      <c r="AO21" s="15">
        <f t="shared" si="4"/>
        <v>0</v>
      </c>
      <c r="AP21" s="15"/>
    </row>
    <row r="22" spans="5:42" outlineLevel="1" x14ac:dyDescent="0.3">
      <c r="G22" s="28"/>
      <c r="H22" s="28"/>
      <c r="I22" s="28"/>
      <c r="J22" s="28"/>
      <c r="K22" s="15">
        <f t="shared" si="6"/>
        <v>0</v>
      </c>
      <c r="M22" s="16"/>
      <c r="N22" s="2" t="s">
        <v>155</v>
      </c>
      <c r="O22" s="15">
        <v>40</v>
      </c>
      <c r="Q22" s="41">
        <f t="shared" si="5"/>
        <v>0</v>
      </c>
      <c r="R22" s="41"/>
      <c r="T22" s="3" t="s">
        <v>155</v>
      </c>
      <c r="U22" s="41">
        <v>40</v>
      </c>
      <c r="W22" s="41">
        <f t="shared" si="1"/>
        <v>0</v>
      </c>
      <c r="X22" s="41"/>
      <c r="Z22" s="3" t="s">
        <v>155</v>
      </c>
      <c r="AA22" s="41">
        <v>40</v>
      </c>
      <c r="AC22" s="41">
        <f t="shared" si="2"/>
        <v>0</v>
      </c>
      <c r="AD22" s="41"/>
      <c r="AF22" s="3" t="s">
        <v>155</v>
      </c>
      <c r="AG22" s="41">
        <v>40</v>
      </c>
      <c r="AI22" s="41">
        <f t="shared" si="3"/>
        <v>0</v>
      </c>
      <c r="AJ22" s="41"/>
      <c r="AL22" s="3" t="s">
        <v>155</v>
      </c>
      <c r="AM22" s="41">
        <v>40</v>
      </c>
      <c r="AO22" s="15">
        <f t="shared" si="4"/>
        <v>0</v>
      </c>
      <c r="AP22" s="15"/>
    </row>
    <row r="23" spans="5:42" outlineLevel="1" x14ac:dyDescent="0.3">
      <c r="G23" s="28"/>
      <c r="H23" s="28"/>
      <c r="I23" s="28"/>
      <c r="J23" s="28"/>
      <c r="K23" s="15">
        <f>SUM(G23:J23)</f>
        <v>0</v>
      </c>
      <c r="M23" s="16"/>
      <c r="N23" s="2" t="s">
        <v>28</v>
      </c>
      <c r="O23" s="15">
        <v>40</v>
      </c>
      <c r="Q23" s="41">
        <f>O23*P23</f>
        <v>0</v>
      </c>
      <c r="R23" s="41"/>
      <c r="T23" s="3" t="s">
        <v>28</v>
      </c>
      <c r="U23" s="41">
        <v>40</v>
      </c>
      <c r="W23" s="41">
        <f>U23*V23</f>
        <v>0</v>
      </c>
      <c r="X23" s="41"/>
      <c r="Z23" s="3" t="s">
        <v>28</v>
      </c>
      <c r="AA23" s="41">
        <v>40</v>
      </c>
      <c r="AC23" s="41">
        <f>AA23*AB23</f>
        <v>0</v>
      </c>
      <c r="AD23" s="41"/>
      <c r="AF23" s="3" t="s">
        <v>28</v>
      </c>
      <c r="AG23" s="41">
        <v>40</v>
      </c>
      <c r="AI23" s="41">
        <f>AG23*AH23</f>
        <v>0</v>
      </c>
      <c r="AJ23" s="41"/>
      <c r="AL23" s="3" t="s">
        <v>28</v>
      </c>
      <c r="AM23" s="41">
        <v>40</v>
      </c>
      <c r="AO23" s="15">
        <f>AM23*AN23</f>
        <v>0</v>
      </c>
      <c r="AP23" s="15"/>
    </row>
    <row r="24" spans="5:42" outlineLevel="1" x14ac:dyDescent="0.3">
      <c r="G24" s="28"/>
      <c r="H24" s="28"/>
      <c r="I24" s="28"/>
      <c r="J24" s="28"/>
      <c r="K24" s="15">
        <f t="shared" ref="K24:K32" si="7">SUM(G24:J24)</f>
        <v>0</v>
      </c>
      <c r="M24" s="16"/>
      <c r="N24" s="2" t="s">
        <v>127</v>
      </c>
      <c r="O24" s="15">
        <f>110/$O$1</f>
        <v>100.91743119266054</v>
      </c>
      <c r="Q24" s="41">
        <f t="shared" ref="Q24:Q29" si="8">O24*P24</f>
        <v>0</v>
      </c>
      <c r="R24" s="41"/>
      <c r="T24" s="3" t="s">
        <v>127</v>
      </c>
      <c r="U24" s="41">
        <f>110/$O$1</f>
        <v>100.91743119266054</v>
      </c>
      <c r="W24" s="41">
        <f t="shared" ref="W24:W29" si="9">U24*V24</f>
        <v>0</v>
      </c>
      <c r="X24" s="41"/>
      <c r="Z24" s="3" t="s">
        <v>127</v>
      </c>
      <c r="AA24" s="41">
        <v>100.91743119266054</v>
      </c>
      <c r="AC24" s="41">
        <f t="shared" ref="AC24:AC29" si="10">AA24*AB24</f>
        <v>0</v>
      </c>
      <c r="AD24" s="41"/>
      <c r="AF24" s="3" t="s">
        <v>127</v>
      </c>
      <c r="AG24" s="41">
        <v>100.91743119266054</v>
      </c>
      <c r="AI24" s="41">
        <f t="shared" ref="AI24:AI29" si="11">AG24*AH24</f>
        <v>0</v>
      </c>
      <c r="AJ24" s="41"/>
      <c r="AL24" s="3" t="s">
        <v>127</v>
      </c>
      <c r="AM24" s="41">
        <v>100.91743119266054</v>
      </c>
      <c r="AO24" s="15">
        <f t="shared" ref="AO24:AO29" si="12">AM24*AN24</f>
        <v>0</v>
      </c>
      <c r="AP24" s="15"/>
    </row>
    <row r="25" spans="5:42" outlineLevel="1" x14ac:dyDescent="0.3">
      <c r="G25" s="28"/>
      <c r="H25" s="28"/>
      <c r="I25" s="28"/>
      <c r="J25" s="28"/>
      <c r="K25" s="15">
        <f t="shared" si="7"/>
        <v>0</v>
      </c>
      <c r="M25" s="16"/>
      <c r="N25" s="2" t="s">
        <v>128</v>
      </c>
      <c r="O25" s="15">
        <v>103.63</v>
      </c>
      <c r="P25" s="3">
        <v>42</v>
      </c>
      <c r="Q25" s="41">
        <f t="shared" si="8"/>
        <v>4352.46</v>
      </c>
      <c r="R25" s="41"/>
      <c r="T25" s="3" t="s">
        <v>128</v>
      </c>
      <c r="U25" s="41">
        <v>103.63</v>
      </c>
      <c r="V25" s="3">
        <v>336</v>
      </c>
      <c r="W25" s="41">
        <f t="shared" si="9"/>
        <v>34819.68</v>
      </c>
      <c r="X25" s="41"/>
      <c r="Z25" s="3" t="s">
        <v>128</v>
      </c>
      <c r="AA25" s="41">
        <v>103.63</v>
      </c>
      <c r="AC25" s="41">
        <f t="shared" si="10"/>
        <v>0</v>
      </c>
      <c r="AD25" s="41"/>
      <c r="AF25" s="3" t="s">
        <v>128</v>
      </c>
      <c r="AG25" s="41">
        <v>103.63</v>
      </c>
      <c r="AI25" s="41">
        <f t="shared" si="11"/>
        <v>0</v>
      </c>
      <c r="AJ25" s="41"/>
      <c r="AL25" s="3" t="s">
        <v>128</v>
      </c>
      <c r="AM25" s="41">
        <v>103.63</v>
      </c>
      <c r="AN25" s="3">
        <v>42</v>
      </c>
      <c r="AO25" s="15">
        <f t="shared" si="12"/>
        <v>4352.46</v>
      </c>
      <c r="AP25" s="15"/>
    </row>
    <row r="26" spans="5:42" outlineLevel="1" x14ac:dyDescent="0.3">
      <c r="G26" s="28"/>
      <c r="H26" s="28"/>
      <c r="I26" s="28"/>
      <c r="J26" s="28"/>
      <c r="K26" s="15">
        <f t="shared" si="7"/>
        <v>0</v>
      </c>
      <c r="M26" s="16"/>
      <c r="N26" s="2" t="s">
        <v>157</v>
      </c>
      <c r="O26" s="15">
        <v>91.93</v>
      </c>
      <c r="P26" s="3">
        <v>42</v>
      </c>
      <c r="Q26" s="41">
        <f t="shared" si="8"/>
        <v>3861.0600000000004</v>
      </c>
      <c r="R26" s="41"/>
      <c r="T26" s="3" t="s">
        <v>157</v>
      </c>
      <c r="U26" s="41">
        <v>91.93</v>
      </c>
      <c r="V26" s="3">
        <v>336</v>
      </c>
      <c r="W26" s="41">
        <f t="shared" si="9"/>
        <v>30888.480000000003</v>
      </c>
      <c r="X26" s="41"/>
      <c r="Z26" s="3" t="s">
        <v>157</v>
      </c>
      <c r="AA26" s="41">
        <v>91.93</v>
      </c>
      <c r="AC26" s="41">
        <f t="shared" si="10"/>
        <v>0</v>
      </c>
      <c r="AD26" s="41"/>
      <c r="AF26" s="3" t="s">
        <v>157</v>
      </c>
      <c r="AG26" s="41">
        <v>91.93</v>
      </c>
      <c r="AH26" s="3">
        <v>42</v>
      </c>
      <c r="AI26" s="41">
        <f t="shared" si="11"/>
        <v>3861.0600000000004</v>
      </c>
      <c r="AJ26" s="41"/>
      <c r="AL26" s="3" t="s">
        <v>157</v>
      </c>
      <c r="AM26" s="41">
        <v>91.93</v>
      </c>
      <c r="AN26" s="3">
        <v>42</v>
      </c>
      <c r="AO26" s="15">
        <f t="shared" si="12"/>
        <v>3861.0600000000004</v>
      </c>
      <c r="AP26" s="15"/>
    </row>
    <row r="27" spans="5:42" outlineLevel="1" x14ac:dyDescent="0.3">
      <c r="G27" s="28"/>
      <c r="H27" s="28"/>
      <c r="I27" s="28"/>
      <c r="J27" s="28"/>
      <c r="K27" s="15">
        <f t="shared" si="7"/>
        <v>0</v>
      </c>
      <c r="M27" s="16"/>
      <c r="N27" s="2" t="s">
        <v>129</v>
      </c>
      <c r="O27" s="15">
        <v>86.78</v>
      </c>
      <c r="Q27" s="41">
        <f t="shared" si="8"/>
        <v>0</v>
      </c>
      <c r="R27" s="41"/>
      <c r="T27" s="3" t="s">
        <v>129</v>
      </c>
      <c r="U27" s="41">
        <v>86.78</v>
      </c>
      <c r="V27" s="3">
        <v>168</v>
      </c>
      <c r="W27" s="41">
        <f t="shared" si="9"/>
        <v>14579.04</v>
      </c>
      <c r="X27" s="41"/>
      <c r="Z27" s="3" t="s">
        <v>129</v>
      </c>
      <c r="AA27" s="41">
        <v>86.78</v>
      </c>
      <c r="AC27" s="41">
        <f t="shared" si="10"/>
        <v>0</v>
      </c>
      <c r="AD27" s="41"/>
      <c r="AF27" s="3" t="s">
        <v>129</v>
      </c>
      <c r="AG27" s="41">
        <v>86.78</v>
      </c>
      <c r="AI27" s="41">
        <f t="shared" si="11"/>
        <v>0</v>
      </c>
      <c r="AJ27" s="41"/>
      <c r="AL27" s="3" t="s">
        <v>129</v>
      </c>
      <c r="AM27" s="41">
        <v>86.78</v>
      </c>
      <c r="AO27" s="15">
        <f t="shared" si="12"/>
        <v>0</v>
      </c>
      <c r="AP27" s="15"/>
    </row>
    <row r="28" spans="5:42" outlineLevel="1" x14ac:dyDescent="0.3">
      <c r="G28" s="28"/>
      <c r="H28" s="28"/>
      <c r="I28" s="28"/>
      <c r="J28" s="28"/>
      <c r="K28" s="15">
        <f t="shared" si="7"/>
        <v>0</v>
      </c>
      <c r="M28" s="16"/>
      <c r="N28" s="2" t="s">
        <v>156</v>
      </c>
      <c r="O28" s="15">
        <v>76.69</v>
      </c>
      <c r="Q28" s="41">
        <f t="shared" si="8"/>
        <v>0</v>
      </c>
      <c r="R28" s="41"/>
      <c r="T28" s="3" t="s">
        <v>156</v>
      </c>
      <c r="U28" s="41">
        <v>76.69</v>
      </c>
      <c r="W28" s="41">
        <f t="shared" si="9"/>
        <v>0</v>
      </c>
      <c r="X28" s="41"/>
      <c r="Z28" s="3" t="s">
        <v>156</v>
      </c>
      <c r="AA28" s="41">
        <v>76.69</v>
      </c>
      <c r="AC28" s="41">
        <f t="shared" si="10"/>
        <v>0</v>
      </c>
      <c r="AD28" s="41"/>
      <c r="AF28" s="3" t="s">
        <v>156</v>
      </c>
      <c r="AG28" s="41">
        <v>76.69</v>
      </c>
      <c r="AH28" s="3">
        <v>84</v>
      </c>
      <c r="AI28" s="41">
        <f t="shared" si="11"/>
        <v>6441.96</v>
      </c>
      <c r="AJ28" s="41"/>
      <c r="AL28" s="3" t="s">
        <v>156</v>
      </c>
      <c r="AM28" s="41">
        <v>76.69</v>
      </c>
      <c r="AO28" s="15">
        <f t="shared" si="12"/>
        <v>0</v>
      </c>
      <c r="AP28" s="15"/>
    </row>
    <row r="29" spans="5:42" outlineLevel="1" x14ac:dyDescent="0.3">
      <c r="G29" s="28"/>
      <c r="H29" s="28"/>
      <c r="I29" s="28"/>
      <c r="J29" s="28"/>
      <c r="K29" s="15">
        <f t="shared" si="7"/>
        <v>0</v>
      </c>
      <c r="M29" s="16"/>
      <c r="N29" s="2" t="s">
        <v>131</v>
      </c>
      <c r="O29" s="15">
        <v>76.69</v>
      </c>
      <c r="Q29" s="41">
        <f t="shared" si="8"/>
        <v>0</v>
      </c>
      <c r="R29" s="41"/>
      <c r="T29" s="3" t="s">
        <v>131</v>
      </c>
      <c r="U29" s="41">
        <v>76.69</v>
      </c>
      <c r="W29" s="41">
        <f t="shared" si="9"/>
        <v>0</v>
      </c>
      <c r="X29" s="41"/>
      <c r="Z29" s="3" t="s">
        <v>131</v>
      </c>
      <c r="AA29" s="41">
        <v>76.69</v>
      </c>
      <c r="AC29" s="41">
        <f t="shared" si="10"/>
        <v>0</v>
      </c>
      <c r="AD29" s="41"/>
      <c r="AF29" s="3" t="s">
        <v>131</v>
      </c>
      <c r="AG29" s="41">
        <v>76.69</v>
      </c>
      <c r="AI29" s="41">
        <f t="shared" si="11"/>
        <v>0</v>
      </c>
      <c r="AJ29" s="41"/>
      <c r="AL29" s="3" t="s">
        <v>131</v>
      </c>
      <c r="AM29" s="41">
        <v>76.69</v>
      </c>
      <c r="AO29" s="15">
        <f t="shared" si="12"/>
        <v>0</v>
      </c>
      <c r="AP29" s="15"/>
    </row>
    <row r="30" spans="5:42" outlineLevel="1" x14ac:dyDescent="0.3">
      <c r="G30" s="28"/>
      <c r="H30" s="28"/>
      <c r="I30" s="28"/>
      <c r="J30" s="28"/>
      <c r="K30" s="15">
        <f t="shared" si="7"/>
        <v>0</v>
      </c>
      <c r="M30" s="16"/>
      <c r="O30" s="15"/>
      <c r="Q30" s="41"/>
      <c r="R30" s="41"/>
      <c r="U30" s="41"/>
      <c r="W30" s="41"/>
      <c r="X30" s="41"/>
      <c r="AA30" s="41"/>
      <c r="AC30" s="41"/>
      <c r="AD30" s="41"/>
      <c r="AG30" s="41"/>
      <c r="AI30" s="41"/>
      <c r="AJ30" s="41"/>
      <c r="AM30" s="41"/>
      <c r="AO30" s="15"/>
      <c r="AP30" s="15"/>
    </row>
    <row r="31" spans="5:42" outlineLevel="1" x14ac:dyDescent="0.3">
      <c r="G31" s="28"/>
      <c r="H31" s="28"/>
      <c r="I31" s="28"/>
      <c r="J31" s="28"/>
      <c r="K31" s="15">
        <f t="shared" si="7"/>
        <v>0</v>
      </c>
      <c r="M31" s="16"/>
      <c r="N31" s="1" t="s">
        <v>38</v>
      </c>
      <c r="O31" s="15"/>
      <c r="Q31" s="41"/>
      <c r="R31" s="41"/>
      <c r="T31" s="38" t="s">
        <v>38</v>
      </c>
      <c r="U31" s="41">
        <f>G34</f>
        <v>440000</v>
      </c>
      <c r="W31" s="41"/>
      <c r="X31" s="41"/>
      <c r="Z31" s="38" t="s">
        <v>38</v>
      </c>
      <c r="AA31" s="41">
        <f>H34</f>
        <v>5000</v>
      </c>
      <c r="AC31" s="41"/>
      <c r="AD31" s="41"/>
      <c r="AF31" s="38" t="s">
        <v>38</v>
      </c>
      <c r="AG31" s="41">
        <f>I34</f>
        <v>0</v>
      </c>
      <c r="AI31" s="41"/>
      <c r="AJ31" s="41"/>
      <c r="AL31" s="38" t="s">
        <v>38</v>
      </c>
      <c r="AM31" s="41">
        <f>J34</f>
        <v>0</v>
      </c>
      <c r="AO31" s="15"/>
      <c r="AP31" s="15"/>
    </row>
    <row r="32" spans="5:42" outlineLevel="1" x14ac:dyDescent="0.3">
      <c r="E32" s="15"/>
      <c r="G32" s="28"/>
      <c r="H32" s="28"/>
      <c r="I32" s="28"/>
      <c r="J32" s="28"/>
      <c r="K32" s="15">
        <f t="shared" si="7"/>
        <v>0</v>
      </c>
      <c r="L32" s="15"/>
      <c r="M32" s="18"/>
      <c r="Q32" s="41"/>
      <c r="R32" s="41"/>
      <c r="W32" s="41"/>
      <c r="X32" s="41"/>
      <c r="AC32" s="41"/>
      <c r="AD32" s="41"/>
    </row>
    <row r="33" spans="1:43" outlineLevel="1" x14ac:dyDescent="0.3">
      <c r="C33" s="43"/>
      <c r="D33" s="38" t="s">
        <v>30</v>
      </c>
      <c r="E33" s="38" t="s">
        <v>31</v>
      </c>
      <c r="F33" s="38" t="s">
        <v>32</v>
      </c>
      <c r="G33" s="27" t="s">
        <v>124</v>
      </c>
      <c r="H33" s="27" t="s">
        <v>121</v>
      </c>
      <c r="I33" s="27" t="s">
        <v>122</v>
      </c>
      <c r="J33" s="27" t="s">
        <v>123</v>
      </c>
      <c r="K33" s="38" t="s">
        <v>33</v>
      </c>
      <c r="L33" s="38" t="s">
        <v>14</v>
      </c>
      <c r="M33" s="12"/>
    </row>
    <row r="34" spans="1:43" s="10" customFormat="1" x14ac:dyDescent="0.3">
      <c r="A34" s="22" t="str">
        <f>A5</f>
        <v>13.6.9.1.10.1</v>
      </c>
      <c r="B34" s="22" t="str">
        <f>B5</f>
        <v>In-Bunker Shielding</v>
      </c>
      <c r="C34" s="33">
        <f>SUM(E34,K34)</f>
        <v>661601.26</v>
      </c>
      <c r="D34" s="23">
        <f>SUM(P9:P29)+SUM(V9:V29)+SUM(AB9:AB29)+SUM(AH9:AH29)+SUM(AN9:AN29)</f>
        <v>2619</v>
      </c>
      <c r="E34" s="24">
        <f>SUM(Q7+W7+AC7+AI7+AO7)</f>
        <v>216601.26</v>
      </c>
      <c r="F34" s="23">
        <f>SUM(S9+Y9+AE9+AK9+AQ9)</f>
        <v>0</v>
      </c>
      <c r="G34" s="29">
        <f>SUM(G9:G32)</f>
        <v>440000</v>
      </c>
      <c r="H34" s="29">
        <f>SUM(H9:H32)</f>
        <v>5000</v>
      </c>
      <c r="I34" s="29">
        <f>SUM(I9:I32)</f>
        <v>0</v>
      </c>
      <c r="J34" s="29">
        <f>SUM(J9:J32)</f>
        <v>0</v>
      </c>
      <c r="K34" s="24">
        <f>SUM(K9:K32)</f>
        <v>445000</v>
      </c>
      <c r="L34" s="19"/>
      <c r="M34" s="8"/>
      <c r="P34" s="20"/>
      <c r="Q34" s="42"/>
      <c r="R34" s="42"/>
      <c r="S34" s="20"/>
      <c r="T34" s="20"/>
      <c r="U34" s="20"/>
      <c r="V34" s="20"/>
      <c r="W34" s="42"/>
      <c r="X34" s="42"/>
      <c r="Y34" s="20"/>
      <c r="Z34" s="20"/>
      <c r="AA34" s="20"/>
      <c r="AB34" s="20"/>
      <c r="AC34" s="42"/>
      <c r="AD34" s="42"/>
      <c r="AE34" s="20"/>
      <c r="AF34" s="20"/>
      <c r="AG34" s="20"/>
      <c r="AH34" s="20"/>
      <c r="AI34" s="20"/>
      <c r="AJ34" s="20"/>
      <c r="AK34" s="20"/>
      <c r="AL34" s="20"/>
      <c r="AM34" s="20"/>
      <c r="AN34" s="20"/>
    </row>
    <row r="35" spans="1:43" s="10" customFormat="1" x14ac:dyDescent="0.3">
      <c r="A35" s="6"/>
      <c r="B35" s="6"/>
      <c r="C35" s="6"/>
      <c r="D35" s="7"/>
      <c r="E35" s="8"/>
      <c r="F35" s="7"/>
      <c r="G35" s="30"/>
      <c r="H35" s="30"/>
      <c r="I35" s="30"/>
      <c r="J35" s="30"/>
      <c r="K35" s="8"/>
      <c r="L35" s="8"/>
      <c r="M35" s="8"/>
      <c r="N35" s="7"/>
      <c r="O35" s="7"/>
      <c r="P35" s="9"/>
      <c r="Q35" s="40"/>
      <c r="R35" s="40"/>
      <c r="S35" s="9"/>
      <c r="T35" s="9"/>
      <c r="U35" s="9"/>
      <c r="V35" s="9"/>
      <c r="W35" s="40"/>
      <c r="X35" s="40"/>
      <c r="Y35" s="9"/>
      <c r="Z35" s="9"/>
      <c r="AA35" s="9"/>
      <c r="AB35" s="9"/>
      <c r="AC35" s="40"/>
      <c r="AD35" s="40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7"/>
      <c r="AP35" s="7"/>
      <c r="AQ35" s="7"/>
    </row>
    <row r="36" spans="1:43" outlineLevel="1" x14ac:dyDescent="0.3">
      <c r="A36" s="21" t="s">
        <v>91</v>
      </c>
      <c r="B36" s="44" t="s">
        <v>92</v>
      </c>
      <c r="C36" s="21"/>
      <c r="D36" s="1"/>
      <c r="E36" s="1"/>
      <c r="F36" s="1"/>
      <c r="G36" s="31"/>
      <c r="H36" s="31"/>
      <c r="I36" s="31"/>
      <c r="J36" s="31"/>
      <c r="K36" s="1"/>
      <c r="L36" s="1"/>
      <c r="M36" s="11"/>
      <c r="N36" s="1"/>
      <c r="O36" s="1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1"/>
      <c r="AP36" s="1"/>
      <c r="AQ36" s="1"/>
    </row>
    <row r="37" spans="1:43" s="1" customFormat="1" outlineLevel="1" x14ac:dyDescent="0.3">
      <c r="F37" s="39"/>
      <c r="G37" s="39"/>
      <c r="H37" s="39"/>
      <c r="I37" s="39"/>
      <c r="J37" s="39"/>
      <c r="K37" s="39"/>
      <c r="L37" s="39"/>
      <c r="M37" s="12"/>
      <c r="N37" s="67" t="s">
        <v>151</v>
      </c>
      <c r="O37" s="67"/>
      <c r="P37" s="67"/>
      <c r="Q37" s="67"/>
      <c r="R37" s="67"/>
      <c r="S37" s="67"/>
      <c r="T37" s="66" t="s">
        <v>159</v>
      </c>
      <c r="U37" s="66"/>
      <c r="V37" s="66"/>
      <c r="W37" s="66"/>
      <c r="X37" s="66"/>
      <c r="Y37" s="66"/>
      <c r="Z37" s="66" t="s">
        <v>152</v>
      </c>
      <c r="AA37" s="66"/>
      <c r="AB37" s="66"/>
      <c r="AC37" s="66"/>
      <c r="AD37" s="66"/>
      <c r="AE37" s="66"/>
      <c r="AF37" s="66" t="s">
        <v>153</v>
      </c>
      <c r="AG37" s="66"/>
      <c r="AH37" s="66"/>
      <c r="AI37" s="66"/>
      <c r="AJ37" s="66"/>
      <c r="AK37" s="66"/>
      <c r="AL37" s="66" t="s">
        <v>154</v>
      </c>
      <c r="AM37" s="66"/>
      <c r="AN37" s="66"/>
      <c r="AO37" s="66"/>
      <c r="AP37" s="66"/>
      <c r="AQ37" s="66"/>
    </row>
    <row r="38" spans="1:43" outlineLevel="1" x14ac:dyDescent="0.3">
      <c r="A38" s="66" t="s">
        <v>10</v>
      </c>
      <c r="B38" s="66"/>
      <c r="C38" s="66"/>
      <c r="D38" s="66"/>
      <c r="E38" s="38" t="s">
        <v>12</v>
      </c>
      <c r="F38" s="38" t="s">
        <v>14</v>
      </c>
      <c r="G38" s="5" t="s">
        <v>118</v>
      </c>
      <c r="H38" s="5" t="s">
        <v>6</v>
      </c>
      <c r="I38" s="5" t="s">
        <v>40</v>
      </c>
      <c r="J38" s="5" t="s">
        <v>39</v>
      </c>
      <c r="K38" s="1"/>
      <c r="L38" s="1"/>
      <c r="M38" s="11"/>
      <c r="N38" s="38" t="s">
        <v>2</v>
      </c>
      <c r="O38" s="13" t="s">
        <v>29</v>
      </c>
      <c r="P38" s="14"/>
      <c r="Q38" s="41">
        <f>SUM(Q40:Q60)</f>
        <v>8213.52</v>
      </c>
      <c r="R38" s="38" t="s">
        <v>37</v>
      </c>
      <c r="S38" s="38" t="s">
        <v>4</v>
      </c>
      <c r="T38" s="38" t="s">
        <v>2</v>
      </c>
      <c r="U38" s="38" t="s">
        <v>29</v>
      </c>
      <c r="V38" s="14"/>
      <c r="W38" s="41">
        <f>SUM(W40:W60)</f>
        <v>62877.360000000008</v>
      </c>
      <c r="X38" s="38" t="s">
        <v>37</v>
      </c>
      <c r="Y38" s="38" t="s">
        <v>4</v>
      </c>
      <c r="Z38" s="38" t="s">
        <v>2</v>
      </c>
      <c r="AA38" s="38" t="s">
        <v>29</v>
      </c>
      <c r="AB38" s="14"/>
      <c r="AC38" s="41">
        <f>SUM(AC40:AC60)</f>
        <v>51237.06</v>
      </c>
      <c r="AD38" s="38" t="s">
        <v>37</v>
      </c>
      <c r="AE38" s="38" t="s">
        <v>4</v>
      </c>
      <c r="AF38" s="38" t="s">
        <v>2</v>
      </c>
      <c r="AG38" s="38" t="s">
        <v>29</v>
      </c>
      <c r="AH38" s="14"/>
      <c r="AI38" s="41">
        <f>SUM(AI40:AI60)</f>
        <v>24192</v>
      </c>
      <c r="AJ38" s="38" t="s">
        <v>37</v>
      </c>
      <c r="AK38" s="38" t="s">
        <v>4</v>
      </c>
      <c r="AL38" s="38" t="s">
        <v>2</v>
      </c>
      <c r="AM38" s="38" t="s">
        <v>29</v>
      </c>
      <c r="AN38" s="14"/>
      <c r="AO38" s="15">
        <f>SUM(AO40:AO60)</f>
        <v>6117.7988990825688</v>
      </c>
      <c r="AP38" s="38" t="s">
        <v>37</v>
      </c>
      <c r="AQ38" s="38" t="s">
        <v>4</v>
      </c>
    </row>
    <row r="39" spans="1:43" outlineLevel="1" x14ac:dyDescent="0.3">
      <c r="A39" s="38" t="s">
        <v>0</v>
      </c>
      <c r="B39" s="38" t="s">
        <v>11</v>
      </c>
      <c r="C39" s="38"/>
      <c r="D39" s="38" t="s">
        <v>35</v>
      </c>
      <c r="E39" s="38" t="s">
        <v>13</v>
      </c>
      <c r="F39" s="38" t="s">
        <v>34</v>
      </c>
      <c r="G39" s="27"/>
      <c r="H39" s="27"/>
      <c r="I39" s="27"/>
      <c r="J39" s="27"/>
      <c r="K39" s="1"/>
      <c r="L39" s="1"/>
      <c r="M39" s="11"/>
      <c r="N39" s="38" t="s">
        <v>3</v>
      </c>
      <c r="O39" s="38" t="s">
        <v>43</v>
      </c>
      <c r="P39" s="38" t="s">
        <v>42</v>
      </c>
      <c r="Q39" s="38" t="s">
        <v>41</v>
      </c>
      <c r="R39" s="38" t="s">
        <v>36</v>
      </c>
      <c r="S39" s="38" t="s">
        <v>5</v>
      </c>
      <c r="T39" s="38" t="s">
        <v>3</v>
      </c>
      <c r="U39" s="38" t="s">
        <v>43</v>
      </c>
      <c r="V39" s="38" t="s">
        <v>42</v>
      </c>
      <c r="W39" s="38" t="s">
        <v>41</v>
      </c>
      <c r="X39" s="38" t="s">
        <v>36</v>
      </c>
      <c r="Y39" s="38" t="s">
        <v>5</v>
      </c>
      <c r="Z39" s="38" t="s">
        <v>3</v>
      </c>
      <c r="AA39" s="38" t="s">
        <v>43</v>
      </c>
      <c r="AB39" s="38" t="s">
        <v>42</v>
      </c>
      <c r="AC39" s="38" t="s">
        <v>41</v>
      </c>
      <c r="AD39" s="38" t="s">
        <v>36</v>
      </c>
      <c r="AE39" s="38" t="s">
        <v>5</v>
      </c>
      <c r="AF39" s="38" t="s">
        <v>3</v>
      </c>
      <c r="AG39" s="38" t="s">
        <v>43</v>
      </c>
      <c r="AH39" s="38" t="s">
        <v>42</v>
      </c>
      <c r="AI39" s="38" t="s">
        <v>41</v>
      </c>
      <c r="AJ39" s="38" t="s">
        <v>36</v>
      </c>
      <c r="AK39" s="38" t="s">
        <v>5</v>
      </c>
      <c r="AL39" s="38" t="s">
        <v>3</v>
      </c>
      <c r="AM39" s="38" t="s">
        <v>43</v>
      </c>
      <c r="AN39" s="38" t="s">
        <v>42</v>
      </c>
      <c r="AO39" s="38" t="s">
        <v>41</v>
      </c>
      <c r="AP39" s="38" t="s">
        <v>36</v>
      </c>
      <c r="AQ39" s="38" t="s">
        <v>5</v>
      </c>
    </row>
    <row r="40" spans="1:43" outlineLevel="1" x14ac:dyDescent="0.3">
      <c r="B40" s="2" t="s">
        <v>102</v>
      </c>
      <c r="E40" s="15"/>
      <c r="G40" s="28"/>
      <c r="H40" s="64">
        <v>120000</v>
      </c>
      <c r="I40" s="28"/>
      <c r="J40" s="28"/>
      <c r="K40" s="15">
        <f>SUM(H40:J40)</f>
        <v>120000</v>
      </c>
      <c r="M40" s="16"/>
      <c r="N40" s="2" t="s">
        <v>15</v>
      </c>
      <c r="O40" s="15">
        <v>77</v>
      </c>
      <c r="Q40" s="41">
        <f>O40*P40</f>
        <v>0</v>
      </c>
      <c r="R40" s="41"/>
      <c r="T40" s="3" t="s">
        <v>15</v>
      </c>
      <c r="U40" s="41">
        <v>77</v>
      </c>
      <c r="W40" s="41">
        <f>U40*V40</f>
        <v>0</v>
      </c>
      <c r="X40" s="41"/>
      <c r="Z40" s="3" t="s">
        <v>15</v>
      </c>
      <c r="AA40" s="41">
        <v>77</v>
      </c>
      <c r="AC40" s="41">
        <f>AA40*AB40</f>
        <v>0</v>
      </c>
      <c r="AD40" s="41"/>
      <c r="AF40" s="3" t="s">
        <v>15</v>
      </c>
      <c r="AG40" s="41">
        <v>77</v>
      </c>
      <c r="AI40" s="41">
        <f>AG40*AH40</f>
        <v>0</v>
      </c>
      <c r="AJ40" s="41"/>
      <c r="AL40" s="3" t="s">
        <v>15</v>
      </c>
      <c r="AM40" s="41">
        <v>77</v>
      </c>
      <c r="AO40" s="15">
        <f>AM40*AN40</f>
        <v>0</v>
      </c>
      <c r="AP40" s="15"/>
    </row>
    <row r="41" spans="1:43" outlineLevel="1" x14ac:dyDescent="0.3">
      <c r="B41" s="2" t="s">
        <v>103</v>
      </c>
      <c r="E41" s="15"/>
      <c r="G41" s="28"/>
      <c r="H41" s="28">
        <v>46000</v>
      </c>
      <c r="I41" s="28"/>
      <c r="J41" s="28"/>
      <c r="K41" s="15">
        <f>SUM(H41:J41)</f>
        <v>46000</v>
      </c>
      <c r="M41" s="16"/>
      <c r="N41" s="2" t="s">
        <v>16</v>
      </c>
      <c r="O41" s="15">
        <v>60</v>
      </c>
      <c r="Q41" s="41">
        <f>O41*P41</f>
        <v>0</v>
      </c>
      <c r="R41" s="41"/>
      <c r="T41" s="3" t="s">
        <v>16</v>
      </c>
      <c r="U41" s="41">
        <v>60</v>
      </c>
      <c r="W41" s="41">
        <f t="shared" ref="W41:W53" si="13">U41*V41</f>
        <v>0</v>
      </c>
      <c r="X41" s="41"/>
      <c r="Z41" s="3" t="s">
        <v>16</v>
      </c>
      <c r="AA41" s="41">
        <v>60</v>
      </c>
      <c r="AC41" s="41">
        <f t="shared" ref="AC41:AC53" si="14">AA41*AB41</f>
        <v>0</v>
      </c>
      <c r="AD41" s="41"/>
      <c r="AF41" s="3" t="s">
        <v>16</v>
      </c>
      <c r="AG41" s="41">
        <v>60</v>
      </c>
      <c r="AI41" s="41">
        <f t="shared" ref="AI41:AI53" si="15">AG41*AH41</f>
        <v>0</v>
      </c>
      <c r="AJ41" s="41"/>
      <c r="AL41" s="3" t="s">
        <v>16</v>
      </c>
      <c r="AM41" s="41">
        <v>60</v>
      </c>
      <c r="AO41" s="15">
        <f t="shared" ref="AO41:AO53" si="16">AM41*AN41</f>
        <v>0</v>
      </c>
      <c r="AP41" s="15"/>
    </row>
    <row r="42" spans="1:43" outlineLevel="1" x14ac:dyDescent="0.3">
      <c r="B42" s="2" t="s">
        <v>104</v>
      </c>
      <c r="E42" s="15"/>
      <c r="G42" s="28"/>
      <c r="H42" s="28">
        <v>20000</v>
      </c>
      <c r="I42" s="28"/>
      <c r="J42" s="28"/>
      <c r="K42" s="15">
        <f>SUM(H42:J42)</f>
        <v>20000</v>
      </c>
      <c r="M42" s="16"/>
      <c r="N42" s="2" t="s">
        <v>17</v>
      </c>
      <c r="O42" s="15">
        <v>48</v>
      </c>
      <c r="Q42" s="41">
        <f t="shared" ref="Q42:Q53" si="17">O42*P42</f>
        <v>0</v>
      </c>
      <c r="R42" s="41"/>
      <c r="T42" s="3" t="s">
        <v>17</v>
      </c>
      <c r="U42" s="41">
        <v>48</v>
      </c>
      <c r="W42" s="41">
        <f t="shared" si="13"/>
        <v>0</v>
      </c>
      <c r="X42" s="41"/>
      <c r="Z42" s="3" t="s">
        <v>17</v>
      </c>
      <c r="AA42" s="41">
        <v>48</v>
      </c>
      <c r="AC42" s="41">
        <f t="shared" si="14"/>
        <v>0</v>
      </c>
      <c r="AD42" s="41"/>
      <c r="AF42" s="3" t="s">
        <v>17</v>
      </c>
      <c r="AG42" s="41">
        <v>48</v>
      </c>
      <c r="AI42" s="41">
        <f t="shared" si="15"/>
        <v>0</v>
      </c>
      <c r="AJ42" s="41"/>
      <c r="AL42" s="3" t="s">
        <v>17</v>
      </c>
      <c r="AM42" s="41">
        <v>48</v>
      </c>
      <c r="AO42" s="15">
        <f t="shared" si="16"/>
        <v>0</v>
      </c>
      <c r="AP42" s="15"/>
    </row>
    <row r="43" spans="1:43" outlineLevel="1" x14ac:dyDescent="0.3">
      <c r="B43" s="2" t="s">
        <v>196</v>
      </c>
      <c r="E43" s="15"/>
      <c r="F43" s="17"/>
      <c r="G43" s="28"/>
      <c r="H43" s="28"/>
      <c r="I43" s="28"/>
      <c r="J43" s="28">
        <v>215000</v>
      </c>
      <c r="K43" s="15">
        <f>SUM(G43:J43)</f>
        <v>215000</v>
      </c>
      <c r="M43" s="16"/>
      <c r="N43" s="2" t="s">
        <v>18</v>
      </c>
      <c r="O43" s="15">
        <v>77</v>
      </c>
      <c r="Q43" s="41">
        <f t="shared" si="17"/>
        <v>0</v>
      </c>
      <c r="R43" s="41"/>
      <c r="T43" s="3" t="s">
        <v>18</v>
      </c>
      <c r="U43" s="41">
        <v>77</v>
      </c>
      <c r="W43" s="41">
        <f t="shared" si="13"/>
        <v>0</v>
      </c>
      <c r="X43" s="41"/>
      <c r="Z43" s="3" t="s">
        <v>18</v>
      </c>
      <c r="AA43" s="41">
        <v>77</v>
      </c>
      <c r="AC43" s="41">
        <f t="shared" si="14"/>
        <v>0</v>
      </c>
      <c r="AD43" s="41"/>
      <c r="AF43" s="3" t="s">
        <v>18</v>
      </c>
      <c r="AG43" s="41">
        <v>77</v>
      </c>
      <c r="AI43" s="41">
        <f t="shared" si="15"/>
        <v>0</v>
      </c>
      <c r="AJ43" s="41"/>
      <c r="AL43" s="3" t="s">
        <v>18</v>
      </c>
      <c r="AM43" s="41">
        <v>77</v>
      </c>
      <c r="AO43" s="15">
        <f t="shared" si="16"/>
        <v>0</v>
      </c>
      <c r="AP43" s="15"/>
    </row>
    <row r="44" spans="1:43" outlineLevel="1" x14ac:dyDescent="0.3">
      <c r="B44" s="2" t="s">
        <v>195</v>
      </c>
      <c r="E44" s="15"/>
      <c r="F44" s="17"/>
      <c r="G44" s="28"/>
      <c r="H44" s="28"/>
      <c r="I44" s="28">
        <v>80000</v>
      </c>
      <c r="J44" s="28"/>
      <c r="K44" s="15">
        <f t="shared" ref="K44:K63" si="18">SUM(G44:J44)</f>
        <v>80000</v>
      </c>
      <c r="L44" s="15"/>
      <c r="M44" s="18"/>
      <c r="N44" s="2" t="s">
        <v>19</v>
      </c>
      <c r="O44" s="15">
        <v>60</v>
      </c>
      <c r="Q44" s="41">
        <f t="shared" si="17"/>
        <v>0</v>
      </c>
      <c r="R44" s="41"/>
      <c r="T44" s="3" t="s">
        <v>19</v>
      </c>
      <c r="U44" s="41">
        <v>60</v>
      </c>
      <c r="W44" s="41">
        <f t="shared" si="13"/>
        <v>0</v>
      </c>
      <c r="X44" s="41"/>
      <c r="Z44" s="3" t="s">
        <v>19</v>
      </c>
      <c r="AA44" s="41">
        <v>60</v>
      </c>
      <c r="AC44" s="41">
        <f t="shared" si="14"/>
        <v>0</v>
      </c>
      <c r="AD44" s="41"/>
      <c r="AF44" s="3" t="s">
        <v>19</v>
      </c>
      <c r="AG44" s="41">
        <v>60</v>
      </c>
      <c r="AI44" s="41">
        <f t="shared" si="15"/>
        <v>0</v>
      </c>
      <c r="AJ44" s="41"/>
      <c r="AL44" s="3" t="s">
        <v>19</v>
      </c>
      <c r="AM44" s="41">
        <v>60</v>
      </c>
      <c r="AO44" s="15">
        <f t="shared" si="16"/>
        <v>0</v>
      </c>
      <c r="AP44" s="15"/>
    </row>
    <row r="45" spans="1:43" outlineLevel="1" x14ac:dyDescent="0.3">
      <c r="E45" s="15"/>
      <c r="F45" s="17"/>
      <c r="G45" s="28"/>
      <c r="H45" s="28"/>
      <c r="I45" s="28"/>
      <c r="J45" s="28"/>
      <c r="K45" s="15">
        <f t="shared" si="18"/>
        <v>0</v>
      </c>
      <c r="M45" s="16"/>
      <c r="N45" s="2" t="s">
        <v>20</v>
      </c>
      <c r="O45" s="15">
        <v>48</v>
      </c>
      <c r="Q45" s="41">
        <f t="shared" si="17"/>
        <v>0</v>
      </c>
      <c r="R45" s="41"/>
      <c r="T45" s="3" t="s">
        <v>20</v>
      </c>
      <c r="U45" s="41">
        <v>48</v>
      </c>
      <c r="W45" s="41">
        <f t="shared" si="13"/>
        <v>0</v>
      </c>
      <c r="X45" s="41"/>
      <c r="Z45" s="3" t="s">
        <v>20</v>
      </c>
      <c r="AA45" s="41">
        <v>48</v>
      </c>
      <c r="AC45" s="41">
        <f t="shared" si="14"/>
        <v>0</v>
      </c>
      <c r="AD45" s="41"/>
      <c r="AF45" s="3" t="s">
        <v>20</v>
      </c>
      <c r="AG45" s="41">
        <v>48</v>
      </c>
      <c r="AI45" s="41">
        <f t="shared" si="15"/>
        <v>0</v>
      </c>
      <c r="AJ45" s="41"/>
      <c r="AL45" s="3" t="s">
        <v>20</v>
      </c>
      <c r="AM45" s="41">
        <v>48</v>
      </c>
      <c r="AO45" s="15">
        <f t="shared" si="16"/>
        <v>0</v>
      </c>
      <c r="AP45" s="15"/>
    </row>
    <row r="46" spans="1:43" outlineLevel="1" x14ac:dyDescent="0.3">
      <c r="F46" s="17"/>
      <c r="G46" s="28"/>
      <c r="H46" s="28"/>
      <c r="I46" s="28"/>
      <c r="J46" s="28"/>
      <c r="K46" s="15">
        <f t="shared" si="18"/>
        <v>0</v>
      </c>
      <c r="M46" s="16"/>
      <c r="N46" s="2" t="s">
        <v>21</v>
      </c>
      <c r="O46" s="15">
        <v>60</v>
      </c>
      <c r="Q46" s="41">
        <f t="shared" si="17"/>
        <v>0</v>
      </c>
      <c r="R46" s="41"/>
      <c r="T46" s="3" t="s">
        <v>21</v>
      </c>
      <c r="U46" s="41">
        <v>60</v>
      </c>
      <c r="W46" s="41">
        <f t="shared" si="13"/>
        <v>0</v>
      </c>
      <c r="X46" s="41"/>
      <c r="Z46" s="3" t="s">
        <v>21</v>
      </c>
      <c r="AA46" s="41">
        <v>60</v>
      </c>
      <c r="AC46" s="41">
        <f t="shared" si="14"/>
        <v>0</v>
      </c>
      <c r="AD46" s="41"/>
      <c r="AF46" s="3" t="s">
        <v>21</v>
      </c>
      <c r="AG46" s="41">
        <v>60</v>
      </c>
      <c r="AI46" s="41">
        <f t="shared" si="15"/>
        <v>0</v>
      </c>
      <c r="AJ46" s="41"/>
      <c r="AL46" s="3" t="s">
        <v>21</v>
      </c>
      <c r="AM46" s="41">
        <v>60</v>
      </c>
      <c r="AO46" s="15">
        <f t="shared" si="16"/>
        <v>0</v>
      </c>
      <c r="AP46" s="15"/>
    </row>
    <row r="47" spans="1:43" outlineLevel="1" x14ac:dyDescent="0.3">
      <c r="F47" s="17"/>
      <c r="G47" s="28"/>
      <c r="H47" s="28"/>
      <c r="I47" s="28"/>
      <c r="J47" s="28"/>
      <c r="K47" s="15">
        <f t="shared" si="18"/>
        <v>0</v>
      </c>
      <c r="M47" s="16"/>
      <c r="N47" s="2" t="s">
        <v>22</v>
      </c>
      <c r="O47" s="15">
        <v>48</v>
      </c>
      <c r="Q47" s="41">
        <f t="shared" si="17"/>
        <v>0</v>
      </c>
      <c r="R47" s="41"/>
      <c r="T47" s="3" t="s">
        <v>22</v>
      </c>
      <c r="U47" s="41">
        <v>48</v>
      </c>
      <c r="W47" s="41">
        <f t="shared" si="13"/>
        <v>0</v>
      </c>
      <c r="X47" s="41"/>
      <c r="Z47" s="3" t="s">
        <v>22</v>
      </c>
      <c r="AA47" s="41">
        <v>48</v>
      </c>
      <c r="AB47" s="3">
        <v>84</v>
      </c>
      <c r="AC47" s="41">
        <f t="shared" si="14"/>
        <v>4032</v>
      </c>
      <c r="AD47" s="41"/>
      <c r="AF47" s="3" t="s">
        <v>22</v>
      </c>
      <c r="AG47" s="41">
        <v>48</v>
      </c>
      <c r="AH47" s="3">
        <v>168</v>
      </c>
      <c r="AI47" s="41">
        <f t="shared" si="15"/>
        <v>8064</v>
      </c>
      <c r="AJ47" s="41"/>
      <c r="AL47" s="3" t="s">
        <v>22</v>
      </c>
      <c r="AM47" s="41">
        <v>48</v>
      </c>
      <c r="AO47" s="15">
        <f t="shared" si="16"/>
        <v>0</v>
      </c>
      <c r="AP47" s="15"/>
    </row>
    <row r="48" spans="1:43" outlineLevel="1" x14ac:dyDescent="0.3">
      <c r="G48" s="28"/>
      <c r="H48" s="28"/>
      <c r="I48" s="28"/>
      <c r="J48" s="28"/>
      <c r="K48" s="15">
        <f t="shared" si="18"/>
        <v>0</v>
      </c>
      <c r="M48" s="16"/>
      <c r="N48" s="2" t="s">
        <v>23</v>
      </c>
      <c r="O48" s="15">
        <v>40</v>
      </c>
      <c r="Q48" s="41">
        <f t="shared" si="17"/>
        <v>0</v>
      </c>
      <c r="R48" s="41"/>
      <c r="T48" s="3" t="s">
        <v>23</v>
      </c>
      <c r="U48" s="41">
        <v>40</v>
      </c>
      <c r="W48" s="41">
        <f t="shared" si="13"/>
        <v>0</v>
      </c>
      <c r="X48" s="41"/>
      <c r="Z48" s="3" t="s">
        <v>23</v>
      </c>
      <c r="AA48" s="41">
        <v>40</v>
      </c>
      <c r="AC48" s="41">
        <f t="shared" si="14"/>
        <v>0</v>
      </c>
      <c r="AD48" s="41"/>
      <c r="AF48" s="3" t="s">
        <v>23</v>
      </c>
      <c r="AG48" s="41">
        <v>40</v>
      </c>
      <c r="AI48" s="41">
        <f t="shared" si="15"/>
        <v>0</v>
      </c>
      <c r="AJ48" s="41"/>
      <c r="AL48" s="3" t="s">
        <v>23</v>
      </c>
      <c r="AM48" s="41">
        <v>40</v>
      </c>
      <c r="AO48" s="15">
        <f t="shared" si="16"/>
        <v>0</v>
      </c>
      <c r="AP48" s="15"/>
    </row>
    <row r="49" spans="4:42" outlineLevel="1" x14ac:dyDescent="0.3">
      <c r="G49" s="28"/>
      <c r="H49" s="28"/>
      <c r="I49" s="28"/>
      <c r="J49" s="28"/>
      <c r="K49" s="15">
        <f t="shared" si="18"/>
        <v>0</v>
      </c>
      <c r="M49" s="16"/>
      <c r="N49" s="2" t="s">
        <v>24</v>
      </c>
      <c r="O49" s="15">
        <v>48</v>
      </c>
      <c r="Q49" s="41">
        <f t="shared" si="17"/>
        <v>0</v>
      </c>
      <c r="R49" s="41"/>
      <c r="T49" s="3" t="s">
        <v>24</v>
      </c>
      <c r="U49" s="41">
        <v>48</v>
      </c>
      <c r="W49" s="41">
        <f t="shared" si="13"/>
        <v>0</v>
      </c>
      <c r="X49" s="41"/>
      <c r="Z49" s="3" t="s">
        <v>24</v>
      </c>
      <c r="AA49" s="41">
        <v>48</v>
      </c>
      <c r="AC49" s="41">
        <f t="shared" si="14"/>
        <v>0</v>
      </c>
      <c r="AD49" s="41"/>
      <c r="AF49" s="3" t="s">
        <v>24</v>
      </c>
      <c r="AG49" s="41">
        <v>48</v>
      </c>
      <c r="AH49" s="3">
        <v>336</v>
      </c>
      <c r="AI49" s="41">
        <f t="shared" si="15"/>
        <v>16128</v>
      </c>
      <c r="AJ49" s="41"/>
      <c r="AL49" s="3" t="s">
        <v>24</v>
      </c>
      <c r="AM49" s="41">
        <v>48</v>
      </c>
      <c r="AN49" s="3">
        <v>42</v>
      </c>
      <c r="AO49" s="15">
        <f t="shared" si="16"/>
        <v>2016</v>
      </c>
      <c r="AP49" s="15"/>
    </row>
    <row r="50" spans="4:42" outlineLevel="1" x14ac:dyDescent="0.3">
      <c r="G50" s="28"/>
      <c r="H50" s="28"/>
      <c r="I50" s="28"/>
      <c r="J50" s="28"/>
      <c r="K50" s="15">
        <f t="shared" si="18"/>
        <v>0</v>
      </c>
      <c r="M50" s="16"/>
      <c r="N50" s="2" t="s">
        <v>25</v>
      </c>
      <c r="O50" s="15">
        <v>68</v>
      </c>
      <c r="Q50" s="41">
        <f t="shared" si="17"/>
        <v>0</v>
      </c>
      <c r="R50" s="41"/>
      <c r="T50" s="3" t="s">
        <v>25</v>
      </c>
      <c r="U50" s="41">
        <v>68</v>
      </c>
      <c r="W50" s="41">
        <f t="shared" si="13"/>
        <v>0</v>
      </c>
      <c r="X50" s="41"/>
      <c r="Z50" s="3" t="s">
        <v>25</v>
      </c>
      <c r="AA50" s="41">
        <v>68</v>
      </c>
      <c r="AB50" s="3">
        <v>168</v>
      </c>
      <c r="AC50" s="41">
        <f t="shared" si="14"/>
        <v>11424</v>
      </c>
      <c r="AD50" s="41"/>
      <c r="AF50" s="3" t="s">
        <v>25</v>
      </c>
      <c r="AG50" s="41">
        <v>68</v>
      </c>
      <c r="AI50" s="41">
        <f t="shared" si="15"/>
        <v>0</v>
      </c>
      <c r="AJ50" s="41"/>
      <c r="AL50" s="3" t="s">
        <v>25</v>
      </c>
      <c r="AM50" s="41">
        <v>68</v>
      </c>
      <c r="AO50" s="15">
        <f t="shared" si="16"/>
        <v>0</v>
      </c>
      <c r="AP50" s="15"/>
    </row>
    <row r="51" spans="4:42" outlineLevel="1" x14ac:dyDescent="0.3">
      <c r="G51" s="28"/>
      <c r="H51" s="28"/>
      <c r="I51" s="28"/>
      <c r="J51" s="28"/>
      <c r="K51" s="15">
        <f t="shared" si="18"/>
        <v>0</v>
      </c>
      <c r="M51" s="16"/>
      <c r="N51" s="2" t="s">
        <v>26</v>
      </c>
      <c r="O51" s="15">
        <v>95</v>
      </c>
      <c r="Q51" s="41">
        <f t="shared" si="17"/>
        <v>0</v>
      </c>
      <c r="R51" s="41"/>
      <c r="T51" s="3" t="s">
        <v>26</v>
      </c>
      <c r="U51" s="41">
        <v>95</v>
      </c>
      <c r="W51" s="41">
        <f t="shared" si="13"/>
        <v>0</v>
      </c>
      <c r="X51" s="41"/>
      <c r="Z51" s="3" t="s">
        <v>26</v>
      </c>
      <c r="AA51" s="41">
        <v>95</v>
      </c>
      <c r="AB51" s="3">
        <v>336</v>
      </c>
      <c r="AC51" s="41">
        <f t="shared" si="14"/>
        <v>31920</v>
      </c>
      <c r="AD51" s="41"/>
      <c r="AF51" s="3" t="s">
        <v>26</v>
      </c>
      <c r="AG51" s="41">
        <v>95</v>
      </c>
      <c r="AI51" s="41">
        <f t="shared" si="15"/>
        <v>0</v>
      </c>
      <c r="AJ51" s="41"/>
      <c r="AL51" s="3" t="s">
        <v>26</v>
      </c>
      <c r="AM51" s="41">
        <v>95</v>
      </c>
      <c r="AO51" s="15">
        <f t="shared" si="16"/>
        <v>0</v>
      </c>
      <c r="AP51" s="15"/>
    </row>
    <row r="52" spans="4:42" outlineLevel="1" x14ac:dyDescent="0.3">
      <c r="G52" s="28"/>
      <c r="H52" s="28"/>
      <c r="I52" s="28"/>
      <c r="J52" s="28"/>
      <c r="K52" s="15">
        <f t="shared" si="18"/>
        <v>0</v>
      </c>
      <c r="M52" s="16"/>
      <c r="N52" s="2" t="s">
        <v>27</v>
      </c>
      <c r="O52" s="15">
        <v>40</v>
      </c>
      <c r="Q52" s="41">
        <f t="shared" si="17"/>
        <v>0</v>
      </c>
      <c r="R52" s="41"/>
      <c r="T52" s="3" t="s">
        <v>27</v>
      </c>
      <c r="U52" s="41">
        <v>40</v>
      </c>
      <c r="W52" s="41">
        <f t="shared" si="13"/>
        <v>0</v>
      </c>
      <c r="X52" s="41"/>
      <c r="Z52" s="3" t="s">
        <v>27</v>
      </c>
      <c r="AA52" s="41">
        <v>40</v>
      </c>
      <c r="AC52" s="41">
        <f t="shared" si="14"/>
        <v>0</v>
      </c>
      <c r="AD52" s="41"/>
      <c r="AF52" s="3" t="s">
        <v>27</v>
      </c>
      <c r="AG52" s="41">
        <v>40</v>
      </c>
      <c r="AI52" s="41">
        <f t="shared" si="15"/>
        <v>0</v>
      </c>
      <c r="AJ52" s="41"/>
      <c r="AL52" s="3" t="s">
        <v>27</v>
      </c>
      <c r="AM52" s="41">
        <v>40</v>
      </c>
      <c r="AO52" s="15">
        <f t="shared" si="16"/>
        <v>0</v>
      </c>
      <c r="AP52" s="15"/>
    </row>
    <row r="53" spans="4:42" outlineLevel="1" x14ac:dyDescent="0.3">
      <c r="G53" s="28"/>
      <c r="H53" s="28"/>
      <c r="I53" s="28"/>
      <c r="J53" s="28"/>
      <c r="K53" s="15">
        <f t="shared" si="18"/>
        <v>0</v>
      </c>
      <c r="M53" s="16"/>
      <c r="N53" s="2" t="s">
        <v>155</v>
      </c>
      <c r="O53" s="15">
        <v>40</v>
      </c>
      <c r="Q53" s="41">
        <f t="shared" si="17"/>
        <v>0</v>
      </c>
      <c r="R53" s="41"/>
      <c r="T53" s="3" t="s">
        <v>155</v>
      </c>
      <c r="U53" s="41">
        <v>40</v>
      </c>
      <c r="W53" s="41">
        <f t="shared" si="13"/>
        <v>0</v>
      </c>
      <c r="X53" s="41"/>
      <c r="Z53" s="3" t="s">
        <v>155</v>
      </c>
      <c r="AA53" s="41">
        <v>40</v>
      </c>
      <c r="AC53" s="41">
        <f t="shared" si="14"/>
        <v>0</v>
      </c>
      <c r="AD53" s="41"/>
      <c r="AF53" s="3" t="s">
        <v>155</v>
      </c>
      <c r="AG53" s="41">
        <v>40</v>
      </c>
      <c r="AI53" s="41">
        <f t="shared" si="15"/>
        <v>0</v>
      </c>
      <c r="AJ53" s="41"/>
      <c r="AL53" s="3" t="s">
        <v>155</v>
      </c>
      <c r="AM53" s="41">
        <v>40</v>
      </c>
      <c r="AO53" s="15">
        <f t="shared" si="16"/>
        <v>0</v>
      </c>
      <c r="AP53" s="15"/>
    </row>
    <row r="54" spans="4:42" outlineLevel="1" x14ac:dyDescent="0.3">
      <c r="G54" s="28"/>
      <c r="H54" s="28"/>
      <c r="I54" s="28"/>
      <c r="J54" s="28"/>
      <c r="K54" s="15">
        <f t="shared" si="18"/>
        <v>0</v>
      </c>
      <c r="M54" s="16"/>
      <c r="N54" s="2" t="s">
        <v>28</v>
      </c>
      <c r="O54" s="15">
        <v>40</v>
      </c>
      <c r="Q54" s="41">
        <f>O54*P54</f>
        <v>0</v>
      </c>
      <c r="R54" s="41"/>
      <c r="T54" s="3" t="s">
        <v>28</v>
      </c>
      <c r="U54" s="41">
        <v>40</v>
      </c>
      <c r="W54" s="41">
        <f>U54*V54</f>
        <v>0</v>
      </c>
      <c r="X54" s="41"/>
      <c r="Z54" s="3" t="s">
        <v>28</v>
      </c>
      <c r="AA54" s="41">
        <v>40</v>
      </c>
      <c r="AC54" s="41">
        <f>AA54*AB54</f>
        <v>0</v>
      </c>
      <c r="AD54" s="41"/>
      <c r="AF54" s="3" t="s">
        <v>28</v>
      </c>
      <c r="AG54" s="41">
        <v>40</v>
      </c>
      <c r="AI54" s="41">
        <f>AG54*AH54</f>
        <v>0</v>
      </c>
      <c r="AJ54" s="41"/>
      <c r="AL54" s="3" t="s">
        <v>28</v>
      </c>
      <c r="AM54" s="41">
        <v>40</v>
      </c>
      <c r="AO54" s="15">
        <f>AM54*AN54</f>
        <v>0</v>
      </c>
      <c r="AP54" s="15"/>
    </row>
    <row r="55" spans="4:42" outlineLevel="1" x14ac:dyDescent="0.3">
      <c r="G55" s="28"/>
      <c r="H55" s="28"/>
      <c r="I55" s="28"/>
      <c r="J55" s="28"/>
      <c r="K55" s="15">
        <f t="shared" si="18"/>
        <v>0</v>
      </c>
      <c r="M55" s="16"/>
      <c r="N55" s="2" t="s">
        <v>127</v>
      </c>
      <c r="O55" s="15">
        <v>100.91743119266054</v>
      </c>
      <c r="Q55" s="41">
        <f t="shared" ref="Q55:Q60" si="19">O55*P55</f>
        <v>0</v>
      </c>
      <c r="R55" s="41"/>
      <c r="T55" s="3" t="s">
        <v>127</v>
      </c>
      <c r="U55" s="41">
        <v>100.91743119266054</v>
      </c>
      <c r="W55" s="41">
        <f t="shared" ref="W55:W60" si="20">U55*V55</f>
        <v>0</v>
      </c>
      <c r="X55" s="41"/>
      <c r="Z55" s="3" t="s">
        <v>127</v>
      </c>
      <c r="AA55" s="41">
        <v>100.91743119266054</v>
      </c>
      <c r="AC55" s="41">
        <f t="shared" ref="AC55:AC60" si="21">AA55*AB55</f>
        <v>0</v>
      </c>
      <c r="AD55" s="41"/>
      <c r="AF55" s="3" t="s">
        <v>127</v>
      </c>
      <c r="AG55" s="41">
        <v>100.91743119266054</v>
      </c>
      <c r="AI55" s="41">
        <f t="shared" ref="AI55:AI60" si="22">AG55*AH55</f>
        <v>0</v>
      </c>
      <c r="AJ55" s="41"/>
      <c r="AL55" s="3" t="s">
        <v>127</v>
      </c>
      <c r="AM55" s="41">
        <v>100.91743119266054</v>
      </c>
      <c r="AN55" s="3">
        <v>16</v>
      </c>
      <c r="AO55" s="15">
        <f t="shared" ref="AO55:AO60" si="23">AM55*AN55</f>
        <v>1614.6788990825687</v>
      </c>
      <c r="AP55" s="15"/>
    </row>
    <row r="56" spans="4:42" outlineLevel="1" x14ac:dyDescent="0.3">
      <c r="G56" s="28"/>
      <c r="H56" s="28"/>
      <c r="I56" s="28"/>
      <c r="J56" s="28"/>
      <c r="K56" s="15">
        <f t="shared" si="18"/>
        <v>0</v>
      </c>
      <c r="M56" s="16"/>
      <c r="N56" s="2" t="s">
        <v>128</v>
      </c>
      <c r="O56" s="15">
        <v>103.63</v>
      </c>
      <c r="P56" s="3">
        <v>42</v>
      </c>
      <c r="Q56" s="41">
        <f t="shared" si="19"/>
        <v>4352.46</v>
      </c>
      <c r="R56" s="41"/>
      <c r="T56" s="3" t="s">
        <v>128</v>
      </c>
      <c r="U56" s="41">
        <v>103.63</v>
      </c>
      <c r="V56" s="3">
        <v>168</v>
      </c>
      <c r="W56" s="41">
        <f t="shared" si="20"/>
        <v>17409.84</v>
      </c>
      <c r="X56" s="41"/>
      <c r="Z56" s="3" t="s">
        <v>128</v>
      </c>
      <c r="AA56" s="41">
        <v>103.63</v>
      </c>
      <c r="AC56" s="41">
        <f t="shared" si="21"/>
        <v>0</v>
      </c>
      <c r="AD56" s="41"/>
      <c r="AF56" s="3" t="s">
        <v>128</v>
      </c>
      <c r="AG56" s="41">
        <v>103.63</v>
      </c>
      <c r="AI56" s="41">
        <f t="shared" si="22"/>
        <v>0</v>
      </c>
      <c r="AJ56" s="41"/>
      <c r="AL56" s="3" t="s">
        <v>128</v>
      </c>
      <c r="AM56" s="41">
        <v>103.63</v>
      </c>
      <c r="AN56" s="3">
        <v>24</v>
      </c>
      <c r="AO56" s="15">
        <f t="shared" si="23"/>
        <v>2487.12</v>
      </c>
      <c r="AP56" s="15"/>
    </row>
    <row r="57" spans="4:42" outlineLevel="1" x14ac:dyDescent="0.3">
      <c r="G57" s="28"/>
      <c r="H57" s="28"/>
      <c r="I57" s="28"/>
      <c r="J57" s="28"/>
      <c r="K57" s="15">
        <f t="shared" si="18"/>
        <v>0</v>
      </c>
      <c r="M57" s="16"/>
      <c r="N57" s="2" t="s">
        <v>157</v>
      </c>
      <c r="O57" s="15">
        <v>91.93</v>
      </c>
      <c r="P57" s="3">
        <v>42</v>
      </c>
      <c r="Q57" s="41">
        <f t="shared" si="19"/>
        <v>3861.0600000000004</v>
      </c>
      <c r="R57" s="41"/>
      <c r="T57" s="3" t="s">
        <v>157</v>
      </c>
      <c r="U57" s="41">
        <v>91.93</v>
      </c>
      <c r="V57" s="3">
        <v>336</v>
      </c>
      <c r="W57" s="41">
        <f t="shared" si="20"/>
        <v>30888.480000000003</v>
      </c>
      <c r="X57" s="41"/>
      <c r="Z57" s="3" t="s">
        <v>157</v>
      </c>
      <c r="AA57" s="41">
        <v>91.93</v>
      </c>
      <c r="AB57" s="3">
        <v>42</v>
      </c>
      <c r="AC57" s="41">
        <f t="shared" si="21"/>
        <v>3861.0600000000004</v>
      </c>
      <c r="AD57" s="41"/>
      <c r="AF57" s="3" t="s">
        <v>157</v>
      </c>
      <c r="AG57" s="41">
        <v>91.93</v>
      </c>
      <c r="AI57" s="41">
        <f t="shared" si="22"/>
        <v>0</v>
      </c>
      <c r="AJ57" s="41"/>
      <c r="AL57" s="3" t="s">
        <v>157</v>
      </c>
      <c r="AM57" s="41">
        <v>91.93</v>
      </c>
      <c r="AO57" s="15">
        <f t="shared" si="23"/>
        <v>0</v>
      </c>
      <c r="AP57" s="15"/>
    </row>
    <row r="58" spans="4:42" outlineLevel="1" x14ac:dyDescent="0.3">
      <c r="G58" s="28"/>
      <c r="H58" s="28"/>
      <c r="I58" s="28"/>
      <c r="J58" s="28"/>
      <c r="K58" s="15">
        <f t="shared" si="18"/>
        <v>0</v>
      </c>
      <c r="M58" s="16"/>
      <c r="N58" s="2" t="s">
        <v>129</v>
      </c>
      <c r="O58" s="15">
        <v>86.78</v>
      </c>
      <c r="Q58" s="41">
        <f t="shared" si="19"/>
        <v>0</v>
      </c>
      <c r="R58" s="41"/>
      <c r="T58" s="3" t="s">
        <v>129</v>
      </c>
      <c r="U58" s="41">
        <v>86.78</v>
      </c>
      <c r="V58" s="3">
        <v>168</v>
      </c>
      <c r="W58" s="41">
        <f t="shared" si="20"/>
        <v>14579.04</v>
      </c>
      <c r="X58" s="41"/>
      <c r="Z58" s="3" t="s">
        <v>129</v>
      </c>
      <c r="AA58" s="41">
        <v>86.78</v>
      </c>
      <c r="AC58" s="41">
        <f t="shared" si="21"/>
        <v>0</v>
      </c>
      <c r="AD58" s="41"/>
      <c r="AF58" s="3" t="s">
        <v>129</v>
      </c>
      <c r="AG58" s="41">
        <v>86.78</v>
      </c>
      <c r="AI58" s="41">
        <f t="shared" si="22"/>
        <v>0</v>
      </c>
      <c r="AJ58" s="41"/>
      <c r="AL58" s="3" t="s">
        <v>129</v>
      </c>
      <c r="AM58" s="41">
        <v>86.78</v>
      </c>
      <c r="AO58" s="15">
        <f t="shared" si="23"/>
        <v>0</v>
      </c>
      <c r="AP58" s="15"/>
    </row>
    <row r="59" spans="4:42" outlineLevel="1" x14ac:dyDescent="0.3">
      <c r="G59" s="28"/>
      <c r="H59" s="28"/>
      <c r="I59" s="28"/>
      <c r="J59" s="28"/>
      <c r="K59" s="15">
        <f t="shared" si="18"/>
        <v>0</v>
      </c>
      <c r="M59" s="16"/>
      <c r="N59" s="2" t="s">
        <v>156</v>
      </c>
      <c r="O59" s="15">
        <v>76.69</v>
      </c>
      <c r="Q59" s="41">
        <f t="shared" si="19"/>
        <v>0</v>
      </c>
      <c r="R59" s="41"/>
      <c r="T59" s="3" t="s">
        <v>156</v>
      </c>
      <c r="U59" s="41">
        <v>76.69</v>
      </c>
      <c r="W59" s="41">
        <f t="shared" si="20"/>
        <v>0</v>
      </c>
      <c r="X59" s="41"/>
      <c r="Z59" s="3" t="s">
        <v>156</v>
      </c>
      <c r="AA59" s="41">
        <v>76.69</v>
      </c>
      <c r="AC59" s="41">
        <f t="shared" si="21"/>
        <v>0</v>
      </c>
      <c r="AD59" s="41"/>
      <c r="AF59" s="3" t="s">
        <v>156</v>
      </c>
      <c r="AG59" s="41">
        <v>76.69</v>
      </c>
      <c r="AI59" s="41">
        <f t="shared" si="22"/>
        <v>0</v>
      </c>
      <c r="AJ59" s="41"/>
      <c r="AL59" s="3" t="s">
        <v>156</v>
      </c>
      <c r="AM59" s="41">
        <v>76.69</v>
      </c>
      <c r="AO59" s="15">
        <f t="shared" si="23"/>
        <v>0</v>
      </c>
      <c r="AP59" s="15"/>
    </row>
    <row r="60" spans="4:42" outlineLevel="1" x14ac:dyDescent="0.3">
      <c r="G60" s="28"/>
      <c r="H60" s="28"/>
      <c r="I60" s="28"/>
      <c r="J60" s="28"/>
      <c r="K60" s="15">
        <f t="shared" si="18"/>
        <v>0</v>
      </c>
      <c r="M60" s="16"/>
      <c r="N60" s="2" t="s">
        <v>131</v>
      </c>
      <c r="O60" s="15">
        <v>76.69</v>
      </c>
      <c r="Q60" s="41">
        <f t="shared" si="19"/>
        <v>0</v>
      </c>
      <c r="R60" s="41"/>
      <c r="T60" s="3" t="s">
        <v>131</v>
      </c>
      <c r="U60" s="41">
        <v>76.69</v>
      </c>
      <c r="W60" s="41">
        <f t="shared" si="20"/>
        <v>0</v>
      </c>
      <c r="X60" s="41"/>
      <c r="Z60" s="3" t="s">
        <v>131</v>
      </c>
      <c r="AA60" s="41">
        <v>76.69</v>
      </c>
      <c r="AC60" s="41">
        <f t="shared" si="21"/>
        <v>0</v>
      </c>
      <c r="AD60" s="41"/>
      <c r="AF60" s="3" t="s">
        <v>131</v>
      </c>
      <c r="AG60" s="41">
        <v>76.69</v>
      </c>
      <c r="AI60" s="41">
        <f t="shared" si="22"/>
        <v>0</v>
      </c>
      <c r="AJ60" s="41"/>
      <c r="AL60" s="3" t="s">
        <v>131</v>
      </c>
      <c r="AM60" s="41">
        <v>76.69</v>
      </c>
      <c r="AO60" s="15">
        <f t="shared" si="23"/>
        <v>0</v>
      </c>
      <c r="AP60" s="15"/>
    </row>
    <row r="61" spans="4:42" outlineLevel="1" x14ac:dyDescent="0.3">
      <c r="G61" s="28"/>
      <c r="H61" s="28"/>
      <c r="I61" s="28"/>
      <c r="J61" s="28"/>
      <c r="K61" s="15">
        <f t="shared" si="18"/>
        <v>0</v>
      </c>
      <c r="M61" s="16"/>
      <c r="O61" s="15"/>
      <c r="Q61" s="41"/>
      <c r="R61" s="41"/>
      <c r="U61" s="41"/>
      <c r="W61" s="41"/>
      <c r="X61" s="41"/>
      <c r="AA61" s="41"/>
      <c r="AC61" s="41"/>
      <c r="AD61" s="41"/>
      <c r="AG61" s="41"/>
      <c r="AI61" s="41"/>
      <c r="AJ61" s="41"/>
      <c r="AM61" s="41"/>
      <c r="AO61" s="15"/>
      <c r="AP61" s="15"/>
    </row>
    <row r="62" spans="4:42" outlineLevel="1" x14ac:dyDescent="0.3">
      <c r="G62" s="28"/>
      <c r="H62" s="28"/>
      <c r="I62" s="28"/>
      <c r="J62" s="28"/>
      <c r="K62" s="15">
        <f t="shared" si="18"/>
        <v>0</v>
      </c>
      <c r="M62" s="16"/>
      <c r="N62" s="1" t="s">
        <v>38</v>
      </c>
      <c r="O62" s="15"/>
      <c r="Q62" s="41"/>
      <c r="R62" s="41"/>
      <c r="T62" s="38" t="s">
        <v>38</v>
      </c>
      <c r="U62" s="41">
        <f>G65</f>
        <v>0</v>
      </c>
      <c r="W62" s="41"/>
      <c r="X62" s="41"/>
      <c r="Z62" s="38" t="s">
        <v>38</v>
      </c>
      <c r="AA62" s="41">
        <f>H65</f>
        <v>186000</v>
      </c>
      <c r="AC62" s="41"/>
      <c r="AD62" s="41"/>
      <c r="AF62" s="38" t="s">
        <v>38</v>
      </c>
      <c r="AG62" s="41">
        <f>I65</f>
        <v>80000</v>
      </c>
      <c r="AI62" s="41"/>
      <c r="AJ62" s="41"/>
      <c r="AL62" s="38" t="s">
        <v>38</v>
      </c>
      <c r="AM62" s="41">
        <f>J65</f>
        <v>215000</v>
      </c>
      <c r="AO62" s="15"/>
      <c r="AP62" s="15"/>
    </row>
    <row r="63" spans="4:42" outlineLevel="1" x14ac:dyDescent="0.3">
      <c r="E63" s="15"/>
      <c r="G63" s="28"/>
      <c r="H63" s="28"/>
      <c r="I63" s="28"/>
      <c r="J63" s="28"/>
      <c r="K63" s="15">
        <f t="shared" si="18"/>
        <v>0</v>
      </c>
      <c r="L63" s="15"/>
      <c r="M63" s="18"/>
      <c r="Q63" s="41"/>
      <c r="R63" s="41"/>
      <c r="W63" s="41"/>
      <c r="X63" s="41"/>
      <c r="AC63" s="41"/>
      <c r="AD63" s="41"/>
      <c r="AF63" s="38"/>
      <c r="AL63" s="38"/>
    </row>
    <row r="64" spans="4:42" outlineLevel="1" x14ac:dyDescent="0.3">
      <c r="D64" s="38" t="s">
        <v>30</v>
      </c>
      <c r="E64" s="38" t="s">
        <v>31</v>
      </c>
      <c r="F64" s="38" t="s">
        <v>32</v>
      </c>
      <c r="G64" s="27" t="s">
        <v>124</v>
      </c>
      <c r="H64" s="27" t="s">
        <v>121</v>
      </c>
      <c r="I64" s="27" t="s">
        <v>122</v>
      </c>
      <c r="J64" s="27" t="s">
        <v>123</v>
      </c>
      <c r="K64" s="38" t="s">
        <v>33</v>
      </c>
      <c r="L64" s="38" t="s">
        <v>14</v>
      </c>
      <c r="M64" s="12"/>
    </row>
    <row r="65" spans="1:43" x14ac:dyDescent="0.3">
      <c r="A65" s="25" t="str">
        <f>A36</f>
        <v>13.6.9.1.10.2</v>
      </c>
      <c r="B65" s="25" t="str">
        <f>B36</f>
        <v>Beamline Shielding</v>
      </c>
      <c r="C65" s="34">
        <f>SUM(E65,K65)</f>
        <v>633637.73889908264</v>
      </c>
      <c r="D65" s="23">
        <f>SUM(P40:P60)+SUM(V40:V60)+SUM(AB40:AB60)+SUM(AH40:AH60)+SUM(AN40:AN60)</f>
        <v>1972</v>
      </c>
      <c r="E65" s="24">
        <f>SUM(Q38+W38+AC38+AI38+AO38)</f>
        <v>152637.73889908259</v>
      </c>
      <c r="F65" s="23">
        <f>SUM(S40+Y40+AE40+AK40+AQ40)</f>
        <v>0</v>
      </c>
      <c r="G65" s="29">
        <f>SUM(G40:G63)</f>
        <v>0</v>
      </c>
      <c r="H65" s="29">
        <f>SUM(H40:H63)</f>
        <v>186000</v>
      </c>
      <c r="I65" s="29">
        <f t="shared" ref="I65:J65" si="24">SUM(I40:I63)</f>
        <v>80000</v>
      </c>
      <c r="J65" s="29">
        <f t="shared" si="24"/>
        <v>215000</v>
      </c>
      <c r="K65" s="24">
        <f>SUM(K40:K63)</f>
        <v>481000</v>
      </c>
      <c r="L65" s="19"/>
      <c r="M65" s="8"/>
      <c r="N65" s="10"/>
      <c r="O65" s="10"/>
      <c r="P65" s="20"/>
      <c r="Q65" s="42"/>
      <c r="R65" s="42"/>
      <c r="S65" s="20"/>
      <c r="T65" s="20"/>
      <c r="U65" s="20"/>
      <c r="V65" s="20"/>
      <c r="W65" s="42"/>
      <c r="X65" s="42"/>
      <c r="Y65" s="20"/>
      <c r="Z65" s="20"/>
      <c r="AA65" s="20"/>
      <c r="AB65" s="20"/>
      <c r="AC65" s="42"/>
      <c r="AD65" s="42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10"/>
      <c r="AP65" s="10"/>
      <c r="AQ65" s="10"/>
    </row>
    <row r="66" spans="1:43" s="10" customFormat="1" x14ac:dyDescent="0.3">
      <c r="A66" s="6"/>
      <c r="B66" s="6"/>
      <c r="C66" s="6"/>
      <c r="D66" s="7"/>
      <c r="E66" s="8"/>
      <c r="F66" s="7"/>
      <c r="G66" s="30"/>
      <c r="H66" s="30"/>
      <c r="I66" s="30"/>
      <c r="J66" s="30"/>
      <c r="K66" s="8"/>
      <c r="L66" s="8"/>
      <c r="M66" s="8"/>
      <c r="N66" s="7"/>
      <c r="O66" s="7"/>
      <c r="P66" s="9"/>
      <c r="Q66" s="40"/>
      <c r="R66" s="40"/>
      <c r="S66" s="9"/>
      <c r="T66" s="9"/>
      <c r="U66" s="9"/>
      <c r="V66" s="9"/>
      <c r="W66" s="40"/>
      <c r="X66" s="40"/>
      <c r="Y66" s="9"/>
      <c r="Z66" s="9"/>
      <c r="AA66" s="9"/>
      <c r="AB66" s="9"/>
      <c r="AC66" s="40"/>
      <c r="AD66" s="40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7"/>
      <c r="AP66" s="7"/>
      <c r="AQ66" s="7"/>
    </row>
    <row r="67" spans="1:43" outlineLevel="1" x14ac:dyDescent="0.3">
      <c r="A67" s="21" t="s">
        <v>93</v>
      </c>
      <c r="B67" s="44" t="s">
        <v>94</v>
      </c>
      <c r="C67" s="21"/>
      <c r="D67" s="1"/>
      <c r="E67" s="1"/>
      <c r="F67" s="1"/>
      <c r="G67" s="31"/>
      <c r="H67" s="31"/>
      <c r="I67" s="31"/>
      <c r="J67" s="31"/>
      <c r="K67" s="1"/>
      <c r="L67" s="1"/>
      <c r="M67" s="11"/>
      <c r="N67" s="1"/>
      <c r="O67" s="1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  <c r="AO67" s="1"/>
      <c r="AP67" s="1"/>
      <c r="AQ67" s="1"/>
    </row>
    <row r="68" spans="1:43" s="1" customFormat="1" outlineLevel="1" x14ac:dyDescent="0.3">
      <c r="F68" s="39"/>
      <c r="G68" s="39"/>
      <c r="H68" s="39"/>
      <c r="I68" s="39"/>
      <c r="J68" s="39"/>
      <c r="K68" s="39"/>
      <c r="L68" s="39"/>
      <c r="M68" s="12"/>
      <c r="N68" s="67" t="s">
        <v>151</v>
      </c>
      <c r="O68" s="67"/>
      <c r="P68" s="67"/>
      <c r="Q68" s="67"/>
      <c r="R68" s="67"/>
      <c r="S68" s="67"/>
      <c r="T68" s="66" t="s">
        <v>159</v>
      </c>
      <c r="U68" s="66"/>
      <c r="V68" s="66"/>
      <c r="W68" s="66"/>
      <c r="X68" s="66"/>
      <c r="Y68" s="66"/>
      <c r="Z68" s="66" t="s">
        <v>152</v>
      </c>
      <c r="AA68" s="66"/>
      <c r="AB68" s="66"/>
      <c r="AC68" s="66"/>
      <c r="AD68" s="66"/>
      <c r="AE68" s="66"/>
      <c r="AF68" s="66" t="s">
        <v>153</v>
      </c>
      <c r="AG68" s="66"/>
      <c r="AH68" s="66"/>
      <c r="AI68" s="66"/>
      <c r="AJ68" s="66"/>
      <c r="AK68" s="66"/>
      <c r="AL68" s="66" t="s">
        <v>154</v>
      </c>
      <c r="AM68" s="66"/>
      <c r="AN68" s="66"/>
      <c r="AO68" s="66"/>
      <c r="AP68" s="66"/>
      <c r="AQ68" s="66"/>
    </row>
    <row r="69" spans="1:43" outlineLevel="1" x14ac:dyDescent="0.3">
      <c r="A69" s="66" t="s">
        <v>10</v>
      </c>
      <c r="B69" s="66"/>
      <c r="C69" s="66"/>
      <c r="D69" s="66"/>
      <c r="E69" s="38" t="s">
        <v>12</v>
      </c>
      <c r="F69" s="38" t="s">
        <v>14</v>
      </c>
      <c r="G69" s="5" t="s">
        <v>118</v>
      </c>
      <c r="H69" s="5" t="s">
        <v>6</v>
      </c>
      <c r="I69" s="5" t="s">
        <v>40</v>
      </c>
      <c r="J69" s="5" t="s">
        <v>39</v>
      </c>
      <c r="K69" s="1"/>
      <c r="L69" s="1"/>
      <c r="M69" s="11"/>
      <c r="N69" s="38" t="s">
        <v>2</v>
      </c>
      <c r="O69" s="13" t="s">
        <v>29</v>
      </c>
      <c r="P69" s="14"/>
      <c r="Q69" s="41">
        <f>SUM(Q71:Q91)</f>
        <v>8213.52</v>
      </c>
      <c r="R69" s="38" t="s">
        <v>37</v>
      </c>
      <c r="S69" s="38" t="s">
        <v>4</v>
      </c>
      <c r="T69" s="38" t="s">
        <v>2</v>
      </c>
      <c r="U69" s="38" t="s">
        <v>29</v>
      </c>
      <c r="V69" s="14"/>
      <c r="W69" s="41">
        <f>SUM(W71:W91)</f>
        <v>47433.120000000003</v>
      </c>
      <c r="X69" s="38" t="s">
        <v>37</v>
      </c>
      <c r="Y69" s="38" t="s">
        <v>4</v>
      </c>
      <c r="Z69" s="38" t="s">
        <v>2</v>
      </c>
      <c r="AA69" s="38" t="s">
        <v>29</v>
      </c>
      <c r="AB69" s="14"/>
      <c r="AC69" s="41">
        <f>SUM(AC71:AC91)</f>
        <v>51741.06</v>
      </c>
      <c r="AD69" s="38" t="s">
        <v>37</v>
      </c>
      <c r="AE69" s="38" t="s">
        <v>4</v>
      </c>
      <c r="AF69" s="38" t="s">
        <v>2</v>
      </c>
      <c r="AG69" s="38" t="s">
        <v>29</v>
      </c>
      <c r="AH69" s="14"/>
      <c r="AI69" s="41">
        <f>SUM(AI71:AI91)</f>
        <v>9909.0600000000013</v>
      </c>
      <c r="AJ69" s="38" t="s">
        <v>37</v>
      </c>
      <c r="AK69" s="38" t="s">
        <v>4</v>
      </c>
      <c r="AL69" s="38" t="s">
        <v>2</v>
      </c>
      <c r="AM69" s="38" t="s">
        <v>29</v>
      </c>
      <c r="AN69" s="14"/>
      <c r="AO69" s="15">
        <f>SUM(AO71:AO91)</f>
        <v>22645.98</v>
      </c>
      <c r="AP69" s="38" t="s">
        <v>37</v>
      </c>
      <c r="AQ69" s="38" t="s">
        <v>4</v>
      </c>
    </row>
    <row r="70" spans="1:43" outlineLevel="1" x14ac:dyDescent="0.3">
      <c r="A70" s="38" t="s">
        <v>0</v>
      </c>
      <c r="B70" s="38" t="s">
        <v>11</v>
      </c>
      <c r="C70" s="38"/>
      <c r="D70" s="38" t="s">
        <v>35</v>
      </c>
      <c r="E70" s="38" t="s">
        <v>13</v>
      </c>
      <c r="F70" s="38" t="s">
        <v>34</v>
      </c>
      <c r="G70" s="27"/>
      <c r="H70" s="27"/>
      <c r="I70" s="27"/>
      <c r="J70" s="27"/>
      <c r="K70" s="1"/>
      <c r="L70" s="1"/>
      <c r="M70" s="11"/>
      <c r="N70" s="38" t="s">
        <v>3</v>
      </c>
      <c r="O70" s="38" t="s">
        <v>43</v>
      </c>
      <c r="P70" s="38" t="s">
        <v>42</v>
      </c>
      <c r="Q70" s="38" t="s">
        <v>41</v>
      </c>
      <c r="R70" s="38" t="s">
        <v>36</v>
      </c>
      <c r="S70" s="38" t="s">
        <v>5</v>
      </c>
      <c r="T70" s="38" t="s">
        <v>3</v>
      </c>
      <c r="U70" s="38" t="s">
        <v>43</v>
      </c>
      <c r="V70" s="38" t="s">
        <v>42</v>
      </c>
      <c r="W70" s="38" t="s">
        <v>41</v>
      </c>
      <c r="X70" s="38" t="s">
        <v>36</v>
      </c>
      <c r="Y70" s="38" t="s">
        <v>5</v>
      </c>
      <c r="Z70" s="38" t="s">
        <v>3</v>
      </c>
      <c r="AA70" s="38" t="s">
        <v>43</v>
      </c>
      <c r="AB70" s="38" t="s">
        <v>42</v>
      </c>
      <c r="AC70" s="38" t="s">
        <v>41</v>
      </c>
      <c r="AD70" s="38" t="s">
        <v>36</v>
      </c>
      <c r="AE70" s="38" t="s">
        <v>5</v>
      </c>
      <c r="AF70" s="38" t="s">
        <v>3</v>
      </c>
      <c r="AG70" s="38" t="s">
        <v>43</v>
      </c>
      <c r="AH70" s="38" t="s">
        <v>42</v>
      </c>
      <c r="AI70" s="38" t="s">
        <v>41</v>
      </c>
      <c r="AJ70" s="38" t="s">
        <v>36</v>
      </c>
      <c r="AK70" s="38" t="s">
        <v>5</v>
      </c>
      <c r="AL70" s="38" t="s">
        <v>3</v>
      </c>
      <c r="AM70" s="38" t="s">
        <v>43</v>
      </c>
      <c r="AN70" s="38" t="s">
        <v>42</v>
      </c>
      <c r="AO70" s="38" t="s">
        <v>41</v>
      </c>
      <c r="AP70" s="38" t="s">
        <v>36</v>
      </c>
      <c r="AQ70" s="38" t="s">
        <v>5</v>
      </c>
    </row>
    <row r="71" spans="1:43" outlineLevel="1" x14ac:dyDescent="0.3">
      <c r="B71" s="2" t="s">
        <v>95</v>
      </c>
      <c r="E71" s="15"/>
      <c r="G71" s="28"/>
      <c r="H71" s="28"/>
      <c r="I71" s="28">
        <v>100000</v>
      </c>
      <c r="J71" s="28"/>
      <c r="K71" s="28">
        <f>SUM(G71:J71)</f>
        <v>100000</v>
      </c>
      <c r="M71" s="16"/>
      <c r="N71" s="2" t="s">
        <v>15</v>
      </c>
      <c r="O71" s="15">
        <v>77</v>
      </c>
      <c r="Q71" s="41">
        <f>O71*P71</f>
        <v>0</v>
      </c>
      <c r="R71" s="41"/>
      <c r="T71" s="3" t="s">
        <v>15</v>
      </c>
      <c r="U71" s="41">
        <v>77</v>
      </c>
      <c r="W71" s="41">
        <f>U71*V71</f>
        <v>0</v>
      </c>
      <c r="X71" s="41"/>
      <c r="Z71" s="3" t="s">
        <v>15</v>
      </c>
      <c r="AA71" s="41">
        <v>77</v>
      </c>
      <c r="AC71" s="41">
        <f>AA71*AB71</f>
        <v>0</v>
      </c>
      <c r="AD71" s="41"/>
      <c r="AF71" s="3" t="s">
        <v>15</v>
      </c>
      <c r="AG71" s="41">
        <v>77</v>
      </c>
      <c r="AI71" s="41">
        <f>AG71*AH71</f>
        <v>0</v>
      </c>
      <c r="AJ71" s="41"/>
      <c r="AL71" s="3" t="s">
        <v>15</v>
      </c>
      <c r="AM71" s="41">
        <v>77</v>
      </c>
      <c r="AO71" s="15">
        <f>AM71*AN71</f>
        <v>0</v>
      </c>
      <c r="AP71" s="15"/>
    </row>
    <row r="72" spans="1:43" outlineLevel="1" x14ac:dyDescent="0.3">
      <c r="B72" s="2" t="s">
        <v>96</v>
      </c>
      <c r="E72" s="15"/>
      <c r="G72" s="28"/>
      <c r="I72" s="28">
        <v>100000</v>
      </c>
      <c r="J72" s="28"/>
      <c r="K72" s="28">
        <f t="shared" ref="K72:K73" si="25">SUM(G72:J72)</f>
        <v>100000</v>
      </c>
      <c r="M72" s="16"/>
      <c r="N72" s="2" t="s">
        <v>16</v>
      </c>
      <c r="O72" s="15">
        <v>60</v>
      </c>
      <c r="Q72" s="41">
        <f>O72*P72</f>
        <v>0</v>
      </c>
      <c r="R72" s="41"/>
      <c r="T72" s="3" t="s">
        <v>16</v>
      </c>
      <c r="U72" s="41">
        <v>60</v>
      </c>
      <c r="W72" s="41">
        <f t="shared" ref="W72:W84" si="26">U72*V72</f>
        <v>0</v>
      </c>
      <c r="X72" s="41"/>
      <c r="Z72" s="3" t="s">
        <v>16</v>
      </c>
      <c r="AA72" s="41">
        <v>60</v>
      </c>
      <c r="AC72" s="41">
        <f t="shared" ref="AC72:AC84" si="27">AA72*AB72</f>
        <v>0</v>
      </c>
      <c r="AD72" s="41"/>
      <c r="AF72" s="3" t="s">
        <v>16</v>
      </c>
      <c r="AG72" s="41">
        <v>60</v>
      </c>
      <c r="AI72" s="41">
        <f t="shared" ref="AI72:AI84" si="28">AG72*AH72</f>
        <v>0</v>
      </c>
      <c r="AJ72" s="41"/>
      <c r="AL72" s="3" t="s">
        <v>16</v>
      </c>
      <c r="AM72" s="41">
        <v>60</v>
      </c>
      <c r="AO72" s="15">
        <f t="shared" ref="AO72:AO84" si="29">AM72*AN72</f>
        <v>0</v>
      </c>
      <c r="AP72" s="15"/>
    </row>
    <row r="73" spans="1:43" outlineLevel="1" x14ac:dyDescent="0.3">
      <c r="B73" s="2" t="s">
        <v>97</v>
      </c>
      <c r="E73" s="15"/>
      <c r="G73" s="28"/>
      <c r="I73" s="28">
        <v>70000</v>
      </c>
      <c r="J73" s="28"/>
      <c r="K73" s="28">
        <f t="shared" si="25"/>
        <v>70000</v>
      </c>
      <c r="M73" s="16"/>
      <c r="N73" s="2" t="s">
        <v>17</v>
      </c>
      <c r="O73" s="15">
        <v>48</v>
      </c>
      <c r="Q73" s="41">
        <f t="shared" ref="Q73:Q84" si="30">O73*P73</f>
        <v>0</v>
      </c>
      <c r="R73" s="41"/>
      <c r="T73" s="3" t="s">
        <v>17</v>
      </c>
      <c r="U73" s="41">
        <v>48</v>
      </c>
      <c r="W73" s="41">
        <f t="shared" si="26"/>
        <v>0</v>
      </c>
      <c r="X73" s="41"/>
      <c r="Z73" s="3" t="s">
        <v>17</v>
      </c>
      <c r="AA73" s="41">
        <v>48</v>
      </c>
      <c r="AC73" s="41">
        <f t="shared" si="27"/>
        <v>0</v>
      </c>
      <c r="AD73" s="41"/>
      <c r="AF73" s="3" t="s">
        <v>17</v>
      </c>
      <c r="AG73" s="41">
        <v>48</v>
      </c>
      <c r="AI73" s="41">
        <f t="shared" si="28"/>
        <v>0</v>
      </c>
      <c r="AJ73" s="41"/>
      <c r="AL73" s="3" t="s">
        <v>17</v>
      </c>
      <c r="AM73" s="41">
        <v>48</v>
      </c>
      <c r="AO73" s="15">
        <f t="shared" si="29"/>
        <v>0</v>
      </c>
      <c r="AP73" s="15"/>
    </row>
    <row r="74" spans="1:43" outlineLevel="1" x14ac:dyDescent="0.3">
      <c r="B74" s="2" t="s">
        <v>98</v>
      </c>
      <c r="E74" s="15"/>
      <c r="F74" s="17"/>
      <c r="G74" s="28"/>
      <c r="I74" s="28">
        <v>10000</v>
      </c>
      <c r="J74" s="28"/>
      <c r="K74" s="28">
        <f>SUM(G74:J74)</f>
        <v>10000</v>
      </c>
      <c r="M74" s="16"/>
      <c r="N74" s="2" t="s">
        <v>18</v>
      </c>
      <c r="O74" s="15">
        <v>77</v>
      </c>
      <c r="Q74" s="41">
        <f t="shared" si="30"/>
        <v>0</v>
      </c>
      <c r="R74" s="41"/>
      <c r="T74" s="3" t="s">
        <v>18</v>
      </c>
      <c r="U74" s="41">
        <v>77</v>
      </c>
      <c r="W74" s="41">
        <f t="shared" si="26"/>
        <v>0</v>
      </c>
      <c r="X74" s="41"/>
      <c r="Z74" s="3" t="s">
        <v>18</v>
      </c>
      <c r="AA74" s="41">
        <v>77</v>
      </c>
      <c r="AC74" s="41">
        <f t="shared" si="27"/>
        <v>0</v>
      </c>
      <c r="AD74" s="41"/>
      <c r="AF74" s="3" t="s">
        <v>18</v>
      </c>
      <c r="AG74" s="41">
        <v>77</v>
      </c>
      <c r="AI74" s="41">
        <f t="shared" si="28"/>
        <v>0</v>
      </c>
      <c r="AJ74" s="41"/>
      <c r="AL74" s="3" t="s">
        <v>18</v>
      </c>
      <c r="AM74" s="41">
        <v>77</v>
      </c>
      <c r="AO74" s="15">
        <f t="shared" si="29"/>
        <v>0</v>
      </c>
      <c r="AP74" s="15"/>
    </row>
    <row r="75" spans="1:43" outlineLevel="1" x14ac:dyDescent="0.3">
      <c r="G75" s="28"/>
      <c r="I75" s="28"/>
      <c r="J75" s="28"/>
      <c r="K75" s="28">
        <f t="shared" ref="K75:K94" si="31">SUM(G75:J75)</f>
        <v>0</v>
      </c>
      <c r="L75" s="15"/>
      <c r="M75" s="18"/>
      <c r="N75" s="2" t="s">
        <v>19</v>
      </c>
      <c r="O75" s="15">
        <v>60</v>
      </c>
      <c r="Q75" s="41">
        <f t="shared" si="30"/>
        <v>0</v>
      </c>
      <c r="R75" s="41"/>
      <c r="T75" s="3" t="s">
        <v>19</v>
      </c>
      <c r="U75" s="41">
        <v>60</v>
      </c>
      <c r="W75" s="41">
        <f t="shared" si="26"/>
        <v>0</v>
      </c>
      <c r="X75" s="41"/>
      <c r="Z75" s="3" t="s">
        <v>19</v>
      </c>
      <c r="AA75" s="41">
        <v>60</v>
      </c>
      <c r="AC75" s="41">
        <f t="shared" si="27"/>
        <v>0</v>
      </c>
      <c r="AD75" s="41"/>
      <c r="AF75" s="3" t="s">
        <v>19</v>
      </c>
      <c r="AG75" s="41">
        <v>60</v>
      </c>
      <c r="AI75" s="41">
        <f t="shared" si="28"/>
        <v>0</v>
      </c>
      <c r="AJ75" s="41"/>
      <c r="AL75" s="3" t="s">
        <v>19</v>
      </c>
      <c r="AM75" s="41">
        <v>60</v>
      </c>
      <c r="AO75" s="15">
        <f t="shared" si="29"/>
        <v>0</v>
      </c>
      <c r="AP75" s="15"/>
    </row>
    <row r="76" spans="1:43" outlineLevel="1" x14ac:dyDescent="0.3">
      <c r="E76" s="15"/>
      <c r="F76" s="17"/>
      <c r="G76" s="28"/>
      <c r="I76" s="28"/>
      <c r="J76" s="28"/>
      <c r="K76" s="28">
        <f t="shared" si="31"/>
        <v>0</v>
      </c>
      <c r="M76" s="16"/>
      <c r="N76" s="2" t="s">
        <v>20</v>
      </c>
      <c r="O76" s="15">
        <v>48</v>
      </c>
      <c r="Q76" s="41">
        <f t="shared" si="30"/>
        <v>0</v>
      </c>
      <c r="R76" s="41"/>
      <c r="T76" s="3" t="s">
        <v>20</v>
      </c>
      <c r="U76" s="41">
        <v>48</v>
      </c>
      <c r="W76" s="41">
        <f t="shared" si="26"/>
        <v>0</v>
      </c>
      <c r="X76" s="41"/>
      <c r="Z76" s="3" t="s">
        <v>20</v>
      </c>
      <c r="AA76" s="41">
        <v>48</v>
      </c>
      <c r="AC76" s="41">
        <f t="shared" si="27"/>
        <v>0</v>
      </c>
      <c r="AD76" s="41"/>
      <c r="AF76" s="3" t="s">
        <v>20</v>
      </c>
      <c r="AG76" s="41">
        <v>48</v>
      </c>
      <c r="AI76" s="41">
        <f t="shared" si="28"/>
        <v>0</v>
      </c>
      <c r="AJ76" s="41"/>
      <c r="AL76" s="3" t="s">
        <v>20</v>
      </c>
      <c r="AM76" s="41">
        <v>48</v>
      </c>
      <c r="AO76" s="15">
        <f t="shared" si="29"/>
        <v>0</v>
      </c>
      <c r="AP76" s="15"/>
    </row>
    <row r="77" spans="1:43" outlineLevel="1" x14ac:dyDescent="0.3">
      <c r="F77" s="17"/>
      <c r="G77" s="28"/>
      <c r="I77" s="28"/>
      <c r="J77" s="28"/>
      <c r="K77" s="28">
        <f t="shared" si="31"/>
        <v>0</v>
      </c>
      <c r="M77" s="16"/>
      <c r="N77" s="2" t="s">
        <v>21</v>
      </c>
      <c r="O77" s="15">
        <v>60</v>
      </c>
      <c r="Q77" s="41">
        <f t="shared" si="30"/>
        <v>0</v>
      </c>
      <c r="R77" s="41"/>
      <c r="T77" s="3" t="s">
        <v>21</v>
      </c>
      <c r="U77" s="41">
        <v>60</v>
      </c>
      <c r="W77" s="41">
        <f t="shared" si="26"/>
        <v>0</v>
      </c>
      <c r="X77" s="41"/>
      <c r="Z77" s="3" t="s">
        <v>21</v>
      </c>
      <c r="AA77" s="41">
        <v>60</v>
      </c>
      <c r="AC77" s="41">
        <f t="shared" si="27"/>
        <v>0</v>
      </c>
      <c r="AD77" s="41"/>
      <c r="AF77" s="3" t="s">
        <v>21</v>
      </c>
      <c r="AG77" s="41">
        <v>60</v>
      </c>
      <c r="AI77" s="41">
        <f t="shared" si="28"/>
        <v>0</v>
      </c>
      <c r="AJ77" s="41"/>
      <c r="AL77" s="3" t="s">
        <v>21</v>
      </c>
      <c r="AM77" s="41">
        <v>60</v>
      </c>
      <c r="AO77" s="15">
        <f t="shared" si="29"/>
        <v>0</v>
      </c>
      <c r="AP77" s="15"/>
    </row>
    <row r="78" spans="1:43" outlineLevel="1" x14ac:dyDescent="0.3">
      <c r="F78" s="17"/>
      <c r="G78" s="28"/>
      <c r="I78" s="28"/>
      <c r="J78" s="28"/>
      <c r="K78" s="28">
        <f t="shared" si="31"/>
        <v>0</v>
      </c>
      <c r="M78" s="16"/>
      <c r="N78" s="2" t="s">
        <v>22</v>
      </c>
      <c r="O78" s="15">
        <v>48</v>
      </c>
      <c r="Q78" s="41">
        <f t="shared" si="30"/>
        <v>0</v>
      </c>
      <c r="R78" s="41"/>
      <c r="T78" s="3" t="s">
        <v>22</v>
      </c>
      <c r="U78" s="41">
        <v>48</v>
      </c>
      <c r="W78" s="41">
        <f t="shared" si="26"/>
        <v>0</v>
      </c>
      <c r="X78" s="41"/>
      <c r="Z78" s="3" t="s">
        <v>22</v>
      </c>
      <c r="AA78" s="41">
        <v>48</v>
      </c>
      <c r="AC78" s="41">
        <f t="shared" si="27"/>
        <v>0</v>
      </c>
      <c r="AD78" s="41"/>
      <c r="AF78" s="3" t="s">
        <v>22</v>
      </c>
      <c r="AG78" s="41">
        <v>48</v>
      </c>
      <c r="AH78" s="3">
        <v>42</v>
      </c>
      <c r="AI78" s="41">
        <f t="shared" si="28"/>
        <v>2016</v>
      </c>
      <c r="AJ78" s="41"/>
      <c r="AL78" s="3" t="s">
        <v>22</v>
      </c>
      <c r="AM78" s="41">
        <v>48</v>
      </c>
      <c r="AN78" s="3">
        <v>42</v>
      </c>
      <c r="AO78" s="15">
        <f t="shared" si="29"/>
        <v>2016</v>
      </c>
      <c r="AP78" s="15"/>
    </row>
    <row r="79" spans="1:43" outlineLevel="1" x14ac:dyDescent="0.3">
      <c r="G79" s="28"/>
      <c r="I79" s="28"/>
      <c r="J79" s="28"/>
      <c r="K79" s="28">
        <f t="shared" si="31"/>
        <v>0</v>
      </c>
      <c r="M79" s="16"/>
      <c r="N79" s="2" t="s">
        <v>23</v>
      </c>
      <c r="O79" s="15">
        <v>40</v>
      </c>
      <c r="Q79" s="41">
        <f t="shared" si="30"/>
        <v>0</v>
      </c>
      <c r="R79" s="41"/>
      <c r="T79" s="3" t="s">
        <v>23</v>
      </c>
      <c r="U79" s="41">
        <v>40</v>
      </c>
      <c r="W79" s="41">
        <f t="shared" si="26"/>
        <v>0</v>
      </c>
      <c r="X79" s="41"/>
      <c r="Z79" s="3" t="s">
        <v>23</v>
      </c>
      <c r="AA79" s="41">
        <v>40</v>
      </c>
      <c r="AC79" s="41">
        <f t="shared" si="27"/>
        <v>0</v>
      </c>
      <c r="AD79" s="41"/>
      <c r="AF79" s="3" t="s">
        <v>23</v>
      </c>
      <c r="AG79" s="41">
        <v>40</v>
      </c>
      <c r="AI79" s="41">
        <f t="shared" si="28"/>
        <v>0</v>
      </c>
      <c r="AJ79" s="41"/>
      <c r="AL79" s="3" t="s">
        <v>23</v>
      </c>
      <c r="AM79" s="41">
        <v>40</v>
      </c>
      <c r="AO79" s="15">
        <f t="shared" si="29"/>
        <v>0</v>
      </c>
      <c r="AP79" s="15"/>
    </row>
    <row r="80" spans="1:43" outlineLevel="1" x14ac:dyDescent="0.3">
      <c r="G80" s="28"/>
      <c r="I80" s="28"/>
      <c r="J80" s="28"/>
      <c r="K80" s="28">
        <f t="shared" si="31"/>
        <v>0</v>
      </c>
      <c r="M80" s="16"/>
      <c r="N80" s="2" t="s">
        <v>24</v>
      </c>
      <c r="O80" s="15">
        <v>48</v>
      </c>
      <c r="Q80" s="41">
        <f t="shared" si="30"/>
        <v>0</v>
      </c>
      <c r="R80" s="41"/>
      <c r="T80" s="3" t="s">
        <v>24</v>
      </c>
      <c r="U80" s="41">
        <v>48</v>
      </c>
      <c r="W80" s="41">
        <f t="shared" si="26"/>
        <v>0</v>
      </c>
      <c r="X80" s="41"/>
      <c r="Z80" s="3" t="s">
        <v>24</v>
      </c>
      <c r="AA80" s="41">
        <v>48</v>
      </c>
      <c r="AC80" s="41">
        <f t="shared" si="27"/>
        <v>0</v>
      </c>
      <c r="AD80" s="41"/>
      <c r="AF80" s="3" t="s">
        <v>24</v>
      </c>
      <c r="AG80" s="41">
        <v>48</v>
      </c>
      <c r="AH80" s="3">
        <v>84</v>
      </c>
      <c r="AI80" s="41">
        <f t="shared" si="28"/>
        <v>4032</v>
      </c>
      <c r="AJ80" s="41"/>
      <c r="AL80" s="3" t="s">
        <v>24</v>
      </c>
      <c r="AM80" s="41">
        <v>48</v>
      </c>
      <c r="AN80" s="3">
        <v>168</v>
      </c>
      <c r="AO80" s="15">
        <f t="shared" si="29"/>
        <v>8064</v>
      </c>
      <c r="AP80" s="15"/>
    </row>
    <row r="81" spans="1:43" outlineLevel="1" x14ac:dyDescent="0.3">
      <c r="G81" s="28"/>
      <c r="I81" s="28"/>
      <c r="J81" s="28"/>
      <c r="K81" s="28">
        <f t="shared" si="31"/>
        <v>0</v>
      </c>
      <c r="M81" s="16"/>
      <c r="N81" s="2" t="s">
        <v>25</v>
      </c>
      <c r="O81" s="15">
        <v>68</v>
      </c>
      <c r="Q81" s="41">
        <f t="shared" si="30"/>
        <v>0</v>
      </c>
      <c r="R81" s="41"/>
      <c r="T81" s="3" t="s">
        <v>25</v>
      </c>
      <c r="U81" s="41">
        <v>68</v>
      </c>
      <c r="W81" s="41">
        <f t="shared" si="26"/>
        <v>0</v>
      </c>
      <c r="X81" s="41"/>
      <c r="Z81" s="3" t="s">
        <v>25</v>
      </c>
      <c r="AA81" s="41">
        <v>68</v>
      </c>
      <c r="AC81" s="41">
        <f t="shared" si="27"/>
        <v>0</v>
      </c>
      <c r="AD81" s="41"/>
      <c r="AF81" s="3" t="s">
        <v>25</v>
      </c>
      <c r="AG81" s="41">
        <v>68</v>
      </c>
      <c r="AI81" s="41">
        <f t="shared" si="28"/>
        <v>0</v>
      </c>
      <c r="AJ81" s="41"/>
      <c r="AL81" s="3" t="s">
        <v>25</v>
      </c>
      <c r="AM81" s="41">
        <v>68</v>
      </c>
      <c r="AO81" s="15">
        <f t="shared" si="29"/>
        <v>0</v>
      </c>
      <c r="AP81" s="15"/>
    </row>
    <row r="82" spans="1:43" outlineLevel="1" x14ac:dyDescent="0.3">
      <c r="G82" s="28"/>
      <c r="I82" s="28"/>
      <c r="J82" s="28"/>
      <c r="K82" s="28">
        <f t="shared" si="31"/>
        <v>0</v>
      </c>
      <c r="M82" s="16"/>
      <c r="N82" s="2" t="s">
        <v>26</v>
      </c>
      <c r="O82" s="15">
        <v>95</v>
      </c>
      <c r="Q82" s="41">
        <f t="shared" si="30"/>
        <v>0</v>
      </c>
      <c r="R82" s="41"/>
      <c r="T82" s="3" t="s">
        <v>26</v>
      </c>
      <c r="U82" s="41">
        <v>95</v>
      </c>
      <c r="W82" s="41">
        <f t="shared" si="26"/>
        <v>0</v>
      </c>
      <c r="X82" s="41"/>
      <c r="Z82" s="3" t="s">
        <v>26</v>
      </c>
      <c r="AA82" s="41">
        <v>95</v>
      </c>
      <c r="AB82" s="3">
        <v>504</v>
      </c>
      <c r="AC82" s="41">
        <f t="shared" si="27"/>
        <v>47880</v>
      </c>
      <c r="AD82" s="41"/>
      <c r="AF82" s="3" t="s">
        <v>26</v>
      </c>
      <c r="AG82" s="41">
        <v>95</v>
      </c>
      <c r="AI82" s="41">
        <f t="shared" si="28"/>
        <v>0</v>
      </c>
      <c r="AJ82" s="41"/>
      <c r="AL82" s="3" t="s">
        <v>26</v>
      </c>
      <c r="AM82" s="41">
        <v>95</v>
      </c>
      <c r="AO82" s="15">
        <f t="shared" si="29"/>
        <v>0</v>
      </c>
      <c r="AP82" s="15"/>
    </row>
    <row r="83" spans="1:43" outlineLevel="1" x14ac:dyDescent="0.3">
      <c r="G83" s="28"/>
      <c r="I83" s="28"/>
      <c r="J83" s="28"/>
      <c r="K83" s="28">
        <f t="shared" si="31"/>
        <v>0</v>
      </c>
      <c r="M83" s="16"/>
      <c r="N83" s="2" t="s">
        <v>27</v>
      </c>
      <c r="O83" s="15">
        <v>40</v>
      </c>
      <c r="Q83" s="41">
        <f t="shared" si="30"/>
        <v>0</v>
      </c>
      <c r="R83" s="41"/>
      <c r="T83" s="3" t="s">
        <v>27</v>
      </c>
      <c r="U83" s="41">
        <v>40</v>
      </c>
      <c r="W83" s="41">
        <f t="shared" si="26"/>
        <v>0</v>
      </c>
      <c r="X83" s="41"/>
      <c r="Z83" s="3" t="s">
        <v>27</v>
      </c>
      <c r="AA83" s="41">
        <v>40</v>
      </c>
      <c r="AC83" s="41">
        <f t="shared" si="27"/>
        <v>0</v>
      </c>
      <c r="AD83" s="41"/>
      <c r="AF83" s="3" t="s">
        <v>27</v>
      </c>
      <c r="AG83" s="41">
        <v>40</v>
      </c>
      <c r="AI83" s="41">
        <f t="shared" si="28"/>
        <v>0</v>
      </c>
      <c r="AJ83" s="41"/>
      <c r="AL83" s="3" t="s">
        <v>27</v>
      </c>
      <c r="AM83" s="41">
        <v>40</v>
      </c>
      <c r="AO83" s="15">
        <f t="shared" si="29"/>
        <v>0</v>
      </c>
      <c r="AP83" s="15"/>
    </row>
    <row r="84" spans="1:43" outlineLevel="1" x14ac:dyDescent="0.3">
      <c r="G84" s="28"/>
      <c r="I84" s="28"/>
      <c r="J84" s="28"/>
      <c r="K84" s="28">
        <f t="shared" si="31"/>
        <v>0</v>
      </c>
      <c r="M84" s="16"/>
      <c r="N84" s="2" t="s">
        <v>155</v>
      </c>
      <c r="O84" s="15">
        <v>40</v>
      </c>
      <c r="Q84" s="41">
        <f t="shared" si="30"/>
        <v>0</v>
      </c>
      <c r="R84" s="41"/>
      <c r="T84" s="3" t="s">
        <v>155</v>
      </c>
      <c r="U84" s="41">
        <v>40</v>
      </c>
      <c r="W84" s="41">
        <f t="shared" si="26"/>
        <v>0</v>
      </c>
      <c r="X84" s="41"/>
      <c r="Z84" s="3" t="s">
        <v>155</v>
      </c>
      <c r="AA84" s="41">
        <v>40</v>
      </c>
      <c r="AC84" s="41">
        <f t="shared" si="27"/>
        <v>0</v>
      </c>
      <c r="AD84" s="41"/>
      <c r="AF84" s="3" t="s">
        <v>155</v>
      </c>
      <c r="AG84" s="41">
        <v>40</v>
      </c>
      <c r="AI84" s="41">
        <f t="shared" si="28"/>
        <v>0</v>
      </c>
      <c r="AJ84" s="41"/>
      <c r="AL84" s="3" t="s">
        <v>155</v>
      </c>
      <c r="AM84" s="41">
        <v>40</v>
      </c>
      <c r="AO84" s="15">
        <f t="shared" si="29"/>
        <v>0</v>
      </c>
      <c r="AP84" s="15"/>
    </row>
    <row r="85" spans="1:43" outlineLevel="1" x14ac:dyDescent="0.3">
      <c r="G85" s="28"/>
      <c r="I85" s="28"/>
      <c r="J85" s="28"/>
      <c r="K85" s="28">
        <f t="shared" si="31"/>
        <v>0</v>
      </c>
      <c r="M85" s="16"/>
      <c r="N85" s="2" t="s">
        <v>28</v>
      </c>
      <c r="O85" s="15">
        <v>40</v>
      </c>
      <c r="Q85" s="41">
        <f>O85*P85</f>
        <v>0</v>
      </c>
      <c r="R85" s="41"/>
      <c r="T85" s="3" t="s">
        <v>28</v>
      </c>
      <c r="U85" s="41">
        <v>40</v>
      </c>
      <c r="W85" s="41">
        <f>U85*V85</f>
        <v>0</v>
      </c>
      <c r="X85" s="41"/>
      <c r="Z85" s="3" t="s">
        <v>28</v>
      </c>
      <c r="AA85" s="41">
        <v>40</v>
      </c>
      <c r="AC85" s="41">
        <f>AA85*AB85</f>
        <v>0</v>
      </c>
      <c r="AD85" s="41"/>
      <c r="AF85" s="3" t="s">
        <v>28</v>
      </c>
      <c r="AG85" s="41">
        <v>40</v>
      </c>
      <c r="AI85" s="41">
        <f>AG85*AH85</f>
        <v>0</v>
      </c>
      <c r="AJ85" s="41"/>
      <c r="AL85" s="3" t="s">
        <v>28</v>
      </c>
      <c r="AM85" s="41">
        <v>40</v>
      </c>
      <c r="AO85" s="15">
        <f>AM85*AN85</f>
        <v>0</v>
      </c>
      <c r="AP85" s="15"/>
    </row>
    <row r="86" spans="1:43" outlineLevel="1" x14ac:dyDescent="0.3">
      <c r="G86" s="28"/>
      <c r="H86" s="28"/>
      <c r="I86" s="28"/>
      <c r="J86" s="28"/>
      <c r="K86" s="28">
        <f t="shared" si="31"/>
        <v>0</v>
      </c>
      <c r="M86" s="16"/>
      <c r="N86" s="2" t="s">
        <v>127</v>
      </c>
      <c r="O86" s="15">
        <v>100.91743119266054</v>
      </c>
      <c r="Q86" s="41">
        <f t="shared" ref="Q86:Q91" si="32">O86*P86</f>
        <v>0</v>
      </c>
      <c r="R86" s="41"/>
      <c r="T86" s="3" t="s">
        <v>127</v>
      </c>
      <c r="U86" s="41">
        <v>100.91743119266054</v>
      </c>
      <c r="W86" s="41">
        <f t="shared" ref="W86:W91" si="33">U86*V86</f>
        <v>0</v>
      </c>
      <c r="X86" s="41"/>
      <c r="Z86" s="3" t="s">
        <v>127</v>
      </c>
      <c r="AA86" s="41">
        <v>100.91743119266054</v>
      </c>
      <c r="AC86" s="41">
        <f t="shared" ref="AC86:AC91" si="34">AA86*AB86</f>
        <v>0</v>
      </c>
      <c r="AD86" s="41"/>
      <c r="AF86" s="3" t="s">
        <v>127</v>
      </c>
      <c r="AG86" s="41">
        <v>100.91743119266054</v>
      </c>
      <c r="AI86" s="41">
        <f t="shared" ref="AI86:AI91" si="35">AG86*AH86</f>
        <v>0</v>
      </c>
      <c r="AJ86" s="41"/>
      <c r="AL86" s="3" t="s">
        <v>127</v>
      </c>
      <c r="AM86" s="41">
        <v>100.91743119266054</v>
      </c>
      <c r="AO86" s="15">
        <f t="shared" ref="AO86:AO91" si="36">AM86*AN86</f>
        <v>0</v>
      </c>
      <c r="AP86" s="15"/>
    </row>
    <row r="87" spans="1:43" outlineLevel="1" x14ac:dyDescent="0.3">
      <c r="G87" s="28"/>
      <c r="H87" s="28"/>
      <c r="I87" s="28"/>
      <c r="J87" s="28"/>
      <c r="K87" s="28">
        <f t="shared" si="31"/>
        <v>0</v>
      </c>
      <c r="M87" s="16"/>
      <c r="N87" s="2" t="s">
        <v>128</v>
      </c>
      <c r="O87" s="15">
        <v>103.63</v>
      </c>
      <c r="P87" s="3">
        <v>42</v>
      </c>
      <c r="Q87" s="41">
        <f t="shared" si="32"/>
        <v>4352.46</v>
      </c>
      <c r="R87" s="41"/>
      <c r="T87" s="3" t="s">
        <v>128</v>
      </c>
      <c r="U87" s="41">
        <v>103.63</v>
      </c>
      <c r="V87" s="3">
        <v>168</v>
      </c>
      <c r="W87" s="41">
        <f t="shared" si="33"/>
        <v>17409.84</v>
      </c>
      <c r="X87" s="41"/>
      <c r="Z87" s="3" t="s">
        <v>128</v>
      </c>
      <c r="AA87" s="41">
        <v>103.63</v>
      </c>
      <c r="AC87" s="41">
        <f t="shared" si="34"/>
        <v>0</v>
      </c>
      <c r="AD87" s="41"/>
      <c r="AF87" s="3" t="s">
        <v>128</v>
      </c>
      <c r="AG87" s="41">
        <v>103.63</v>
      </c>
      <c r="AI87" s="41">
        <f t="shared" si="35"/>
        <v>0</v>
      </c>
      <c r="AJ87" s="41"/>
      <c r="AL87" s="3" t="s">
        <v>128</v>
      </c>
      <c r="AM87" s="41">
        <v>103.63</v>
      </c>
      <c r="AN87" s="3">
        <v>84</v>
      </c>
      <c r="AO87" s="15">
        <f t="shared" si="36"/>
        <v>8704.92</v>
      </c>
      <c r="AP87" s="15"/>
    </row>
    <row r="88" spans="1:43" outlineLevel="1" x14ac:dyDescent="0.3">
      <c r="G88" s="28"/>
      <c r="H88" s="28"/>
      <c r="I88" s="28"/>
      <c r="J88" s="28"/>
      <c r="K88" s="28">
        <f t="shared" si="31"/>
        <v>0</v>
      </c>
      <c r="M88" s="16"/>
      <c r="N88" s="2" t="s">
        <v>157</v>
      </c>
      <c r="O88" s="15">
        <v>91.93</v>
      </c>
      <c r="P88" s="3">
        <v>42</v>
      </c>
      <c r="Q88" s="41">
        <f t="shared" si="32"/>
        <v>3861.0600000000004</v>
      </c>
      <c r="R88" s="41"/>
      <c r="T88" s="3" t="s">
        <v>157</v>
      </c>
      <c r="U88" s="41">
        <v>91.93</v>
      </c>
      <c r="V88" s="3">
        <v>168</v>
      </c>
      <c r="W88" s="41">
        <f t="shared" si="33"/>
        <v>15444.240000000002</v>
      </c>
      <c r="X88" s="41"/>
      <c r="Z88" s="3" t="s">
        <v>157</v>
      </c>
      <c r="AA88" s="41">
        <v>91.93</v>
      </c>
      <c r="AB88" s="3">
        <v>42</v>
      </c>
      <c r="AC88" s="41">
        <f t="shared" si="34"/>
        <v>3861.0600000000004</v>
      </c>
      <c r="AD88" s="41"/>
      <c r="AF88" s="3" t="s">
        <v>157</v>
      </c>
      <c r="AG88" s="41">
        <v>91.93</v>
      </c>
      <c r="AH88" s="3">
        <v>42</v>
      </c>
      <c r="AI88" s="41">
        <f t="shared" si="35"/>
        <v>3861.0600000000004</v>
      </c>
      <c r="AJ88" s="41"/>
      <c r="AL88" s="3" t="s">
        <v>157</v>
      </c>
      <c r="AM88" s="41">
        <v>91.93</v>
      </c>
      <c r="AN88" s="3">
        <v>42</v>
      </c>
      <c r="AO88" s="15">
        <f t="shared" si="36"/>
        <v>3861.0600000000004</v>
      </c>
      <c r="AP88" s="15"/>
    </row>
    <row r="89" spans="1:43" outlineLevel="1" x14ac:dyDescent="0.3">
      <c r="G89" s="28"/>
      <c r="H89" s="28"/>
      <c r="I89" s="28"/>
      <c r="J89" s="28"/>
      <c r="K89" s="28">
        <f t="shared" si="31"/>
        <v>0</v>
      </c>
      <c r="M89" s="16"/>
      <c r="N89" s="2" t="s">
        <v>129</v>
      </c>
      <c r="O89" s="15">
        <v>86.78</v>
      </c>
      <c r="Q89" s="41">
        <f t="shared" si="32"/>
        <v>0</v>
      </c>
      <c r="R89" s="41"/>
      <c r="T89" s="3" t="s">
        <v>129</v>
      </c>
      <c r="U89" s="41">
        <v>86.78</v>
      </c>
      <c r="V89" s="3">
        <v>168</v>
      </c>
      <c r="W89" s="41">
        <f t="shared" si="33"/>
        <v>14579.04</v>
      </c>
      <c r="X89" s="41"/>
      <c r="Z89" s="3" t="s">
        <v>129</v>
      </c>
      <c r="AA89" s="41">
        <v>86.78</v>
      </c>
      <c r="AC89" s="41">
        <f t="shared" si="34"/>
        <v>0</v>
      </c>
      <c r="AD89" s="41"/>
      <c r="AF89" s="3" t="s">
        <v>129</v>
      </c>
      <c r="AG89" s="41">
        <v>86.78</v>
      </c>
      <c r="AI89" s="41">
        <f t="shared" si="35"/>
        <v>0</v>
      </c>
      <c r="AJ89" s="41"/>
      <c r="AL89" s="3" t="s">
        <v>129</v>
      </c>
      <c r="AM89" s="41">
        <v>86.78</v>
      </c>
      <c r="AO89" s="15">
        <f t="shared" si="36"/>
        <v>0</v>
      </c>
      <c r="AP89" s="15"/>
    </row>
    <row r="90" spans="1:43" outlineLevel="1" x14ac:dyDescent="0.3">
      <c r="G90" s="28"/>
      <c r="H90" s="28"/>
      <c r="I90" s="28"/>
      <c r="J90" s="28"/>
      <c r="K90" s="28">
        <f t="shared" si="31"/>
        <v>0</v>
      </c>
      <c r="M90" s="16"/>
      <c r="N90" s="2" t="s">
        <v>156</v>
      </c>
      <c r="O90" s="15">
        <v>76.69</v>
      </c>
      <c r="Q90" s="41">
        <f t="shared" si="32"/>
        <v>0</v>
      </c>
      <c r="R90" s="41"/>
      <c r="T90" s="3" t="s">
        <v>156</v>
      </c>
      <c r="U90" s="41">
        <v>76.69</v>
      </c>
      <c r="W90" s="41">
        <f t="shared" si="33"/>
        <v>0</v>
      </c>
      <c r="X90" s="41"/>
      <c r="Z90" s="3" t="s">
        <v>156</v>
      </c>
      <c r="AA90" s="41">
        <v>76.69</v>
      </c>
      <c r="AC90" s="41">
        <f t="shared" si="34"/>
        <v>0</v>
      </c>
      <c r="AD90" s="41"/>
      <c r="AF90" s="3" t="s">
        <v>156</v>
      </c>
      <c r="AG90" s="41">
        <v>76.69</v>
      </c>
      <c r="AI90" s="41">
        <f t="shared" si="35"/>
        <v>0</v>
      </c>
      <c r="AJ90" s="41"/>
      <c r="AL90" s="3" t="s">
        <v>156</v>
      </c>
      <c r="AM90" s="41">
        <v>76.69</v>
      </c>
      <c r="AO90" s="15">
        <f t="shared" si="36"/>
        <v>0</v>
      </c>
      <c r="AP90" s="15"/>
    </row>
    <row r="91" spans="1:43" outlineLevel="1" x14ac:dyDescent="0.3">
      <c r="G91" s="28"/>
      <c r="H91" s="28"/>
      <c r="I91" s="28"/>
      <c r="J91" s="28"/>
      <c r="K91" s="28">
        <f t="shared" si="31"/>
        <v>0</v>
      </c>
      <c r="M91" s="16"/>
      <c r="N91" s="2" t="s">
        <v>131</v>
      </c>
      <c r="O91" s="15">
        <v>76.69</v>
      </c>
      <c r="Q91" s="41">
        <f t="shared" si="32"/>
        <v>0</v>
      </c>
      <c r="R91" s="41"/>
      <c r="T91" s="3" t="s">
        <v>131</v>
      </c>
      <c r="U91" s="41">
        <v>76.69</v>
      </c>
      <c r="W91" s="41">
        <f t="shared" si="33"/>
        <v>0</v>
      </c>
      <c r="X91" s="41"/>
      <c r="Z91" s="3" t="s">
        <v>131</v>
      </c>
      <c r="AA91" s="41">
        <v>76.69</v>
      </c>
      <c r="AC91" s="41">
        <f t="shared" si="34"/>
        <v>0</v>
      </c>
      <c r="AD91" s="41"/>
      <c r="AF91" s="3" t="s">
        <v>131</v>
      </c>
      <c r="AG91" s="41">
        <v>76.69</v>
      </c>
      <c r="AI91" s="41">
        <f t="shared" si="35"/>
        <v>0</v>
      </c>
      <c r="AJ91" s="41"/>
      <c r="AL91" s="3" t="s">
        <v>131</v>
      </c>
      <c r="AM91" s="41">
        <v>76.69</v>
      </c>
      <c r="AO91" s="15">
        <f t="shared" si="36"/>
        <v>0</v>
      </c>
      <c r="AP91" s="15"/>
    </row>
    <row r="92" spans="1:43" outlineLevel="1" x14ac:dyDescent="0.3">
      <c r="G92" s="28"/>
      <c r="H92" s="28"/>
      <c r="I92" s="28"/>
      <c r="J92" s="28"/>
      <c r="K92" s="28">
        <f t="shared" si="31"/>
        <v>0</v>
      </c>
      <c r="M92" s="16"/>
      <c r="O92" s="15"/>
      <c r="Q92" s="41"/>
      <c r="R92" s="41"/>
      <c r="U92" s="41"/>
      <c r="W92" s="41"/>
      <c r="X92" s="41"/>
      <c r="AA92" s="41"/>
      <c r="AC92" s="41"/>
      <c r="AD92" s="41"/>
      <c r="AG92" s="41"/>
      <c r="AI92" s="41"/>
      <c r="AJ92" s="41"/>
      <c r="AM92" s="41"/>
      <c r="AO92" s="15"/>
      <c r="AP92" s="15"/>
    </row>
    <row r="93" spans="1:43" outlineLevel="1" x14ac:dyDescent="0.3">
      <c r="G93" s="28"/>
      <c r="H93" s="28"/>
      <c r="I93" s="28"/>
      <c r="J93" s="28"/>
      <c r="K93" s="28">
        <f t="shared" si="31"/>
        <v>0</v>
      </c>
      <c r="M93" s="16"/>
      <c r="N93" s="1" t="s">
        <v>38</v>
      </c>
      <c r="O93" s="15"/>
      <c r="Q93" s="41"/>
      <c r="R93" s="41"/>
      <c r="T93" s="38" t="s">
        <v>38</v>
      </c>
      <c r="U93" s="41">
        <f>G96</f>
        <v>0</v>
      </c>
      <c r="W93" s="41"/>
      <c r="X93" s="41"/>
      <c r="Z93" s="38" t="s">
        <v>38</v>
      </c>
      <c r="AA93" s="41">
        <f>H96</f>
        <v>0</v>
      </c>
      <c r="AC93" s="41"/>
      <c r="AD93" s="41"/>
      <c r="AF93" s="38" t="s">
        <v>38</v>
      </c>
      <c r="AG93" s="41">
        <f>I96</f>
        <v>280000</v>
      </c>
      <c r="AI93" s="41"/>
      <c r="AJ93" s="41"/>
      <c r="AL93" s="38" t="s">
        <v>38</v>
      </c>
      <c r="AM93" s="41">
        <f>J96</f>
        <v>0</v>
      </c>
      <c r="AO93" s="15"/>
      <c r="AP93" s="15"/>
    </row>
    <row r="94" spans="1:43" outlineLevel="1" x14ac:dyDescent="0.3">
      <c r="E94" s="15"/>
      <c r="G94" s="28"/>
      <c r="H94" s="28"/>
      <c r="I94" s="28"/>
      <c r="J94" s="28"/>
      <c r="K94" s="28">
        <f t="shared" si="31"/>
        <v>0</v>
      </c>
      <c r="L94" s="15"/>
      <c r="M94" s="18"/>
      <c r="Q94" s="41"/>
      <c r="R94" s="41"/>
      <c r="W94" s="41"/>
      <c r="X94" s="41"/>
      <c r="AC94" s="41"/>
      <c r="AD94" s="41"/>
      <c r="AF94" s="38"/>
      <c r="AL94" s="38"/>
    </row>
    <row r="95" spans="1:43" outlineLevel="1" x14ac:dyDescent="0.3">
      <c r="D95" s="38" t="s">
        <v>30</v>
      </c>
      <c r="E95" s="38" t="s">
        <v>31</v>
      </c>
      <c r="F95" s="38" t="s">
        <v>32</v>
      </c>
      <c r="G95" s="28" t="s">
        <v>124</v>
      </c>
      <c r="H95" s="28" t="s">
        <v>121</v>
      </c>
      <c r="I95" s="28" t="s">
        <v>122</v>
      </c>
      <c r="J95" s="28" t="s">
        <v>123</v>
      </c>
      <c r="K95" s="38" t="s">
        <v>33</v>
      </c>
      <c r="L95" s="38" t="s">
        <v>14</v>
      </c>
      <c r="M95" s="12"/>
    </row>
    <row r="96" spans="1:43" x14ac:dyDescent="0.3">
      <c r="A96" s="25" t="str">
        <f>A67</f>
        <v>13.6.9.1.10.3</v>
      </c>
      <c r="B96" s="25" t="str">
        <f>B67</f>
        <v>Neutron Guide Shielding</v>
      </c>
      <c r="C96" s="34">
        <f>SUM(E96,K96)</f>
        <v>419942.74</v>
      </c>
      <c r="D96" s="23">
        <f>SUM(P71:P85)+SUM(V71:V85)+SUM(AB71:AB91)+SUM(AH71:AH91)+SUM(AN71:AN91)</f>
        <v>1050</v>
      </c>
      <c r="E96" s="24">
        <f>SUM(Q69+W69+AC69+AI69+AO69)</f>
        <v>139942.74</v>
      </c>
      <c r="F96" s="23">
        <f>SUM(S71+Y71+AE71+AK71+AQ71)</f>
        <v>0</v>
      </c>
      <c r="G96" s="29">
        <f>SUM(G71:G94)</f>
        <v>0</v>
      </c>
      <c r="H96" s="29">
        <f t="shared" ref="H96:J96" si="37">SUM(H71:H94)</f>
        <v>0</v>
      </c>
      <c r="I96" s="29">
        <f>SUM(I71:I94)</f>
        <v>280000</v>
      </c>
      <c r="J96" s="29">
        <f t="shared" si="37"/>
        <v>0</v>
      </c>
      <c r="K96" s="24">
        <f>SUM(K71:K94)</f>
        <v>280000</v>
      </c>
      <c r="L96" s="19"/>
      <c r="M96" s="8"/>
      <c r="N96" s="10"/>
      <c r="O96" s="10"/>
      <c r="P96" s="20"/>
      <c r="Q96" s="42"/>
      <c r="R96" s="42"/>
      <c r="S96" s="20"/>
      <c r="T96" s="20"/>
      <c r="U96" s="20"/>
      <c r="V96" s="20"/>
      <c r="W96" s="42"/>
      <c r="X96" s="42"/>
      <c r="Y96" s="20"/>
      <c r="Z96" s="20"/>
      <c r="AA96" s="20"/>
      <c r="AB96" s="20"/>
      <c r="AC96" s="42"/>
      <c r="AD96" s="42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10"/>
      <c r="AP96" s="10"/>
      <c r="AQ96" s="10"/>
    </row>
    <row r="97" spans="1:43" s="10" customFormat="1" x14ac:dyDescent="0.3">
      <c r="A97" s="6"/>
      <c r="B97" s="6"/>
      <c r="C97" s="6"/>
      <c r="D97" s="7"/>
      <c r="E97" s="8"/>
      <c r="F97" s="7"/>
      <c r="G97" s="7"/>
      <c r="H97" s="7"/>
      <c r="I97" s="7"/>
      <c r="J97" s="7"/>
      <c r="K97" s="8"/>
      <c r="L97" s="8"/>
      <c r="M97" s="8"/>
      <c r="N97" s="7"/>
      <c r="O97" s="7"/>
      <c r="P97" s="9"/>
      <c r="Q97" s="40"/>
      <c r="R97" s="40"/>
      <c r="S97" s="9"/>
      <c r="T97" s="9"/>
      <c r="U97" s="9"/>
      <c r="V97" s="9"/>
      <c r="W97" s="40"/>
      <c r="X97" s="40"/>
      <c r="Y97" s="9"/>
      <c r="Z97" s="9"/>
      <c r="AA97" s="9"/>
      <c r="AB97" s="9"/>
      <c r="AC97" s="40"/>
      <c r="AD97" s="40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7"/>
      <c r="AP97" s="7"/>
      <c r="AQ97" s="7"/>
    </row>
    <row r="103" spans="1:43" x14ac:dyDescent="0.3">
      <c r="C103" s="15"/>
    </row>
    <row r="115" s="2" customFormat="1" x14ac:dyDescent="0.3"/>
    <row r="116" s="2" customFormat="1" x14ac:dyDescent="0.3"/>
  </sheetData>
  <sheetProtection formatCells="0" formatColumns="0" formatRows="0" insertColumns="0" insertRows="0" insertHyperlinks="0" deleteColumns="0" deleteRows="0" sort="0" autoFilter="0" pivotTables="0"/>
  <mergeCells count="19">
    <mergeCell ref="Z6:AE6"/>
    <mergeCell ref="AF6:AK6"/>
    <mergeCell ref="AL6:AQ6"/>
    <mergeCell ref="A7:D7"/>
    <mergeCell ref="G3:J3"/>
    <mergeCell ref="N6:S6"/>
    <mergeCell ref="T6:Y6"/>
    <mergeCell ref="AL68:AQ68"/>
    <mergeCell ref="A69:D69"/>
    <mergeCell ref="N37:S37"/>
    <mergeCell ref="T37:Y37"/>
    <mergeCell ref="Z37:AE37"/>
    <mergeCell ref="AF37:AK37"/>
    <mergeCell ref="N68:S68"/>
    <mergeCell ref="T68:Y68"/>
    <mergeCell ref="Z68:AE68"/>
    <mergeCell ref="AF68:AK68"/>
    <mergeCell ref="AL37:AQ37"/>
    <mergeCell ref="A38:D38"/>
  </mergeCells>
  <pageMargins left="0.75" right="0.75" top="1" bottom="1" header="0.5" footer="0.5"/>
  <pageSetup paperSize="9" orientation="portrait" horizontalDpi="4294967292" verticalDpi="429496729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Q103"/>
  <sheetViews>
    <sheetView zoomScale="40" zoomScaleNormal="4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H81" sqref="H81"/>
    </sheetView>
  </sheetViews>
  <sheetFormatPr defaultColWidth="10.81640625" defaultRowHeight="20.25" outlineLevelRow="1" outlineLevelCol="1" x14ac:dyDescent="0.3"/>
  <cols>
    <col min="1" max="1" width="23.6328125" style="2" customWidth="1"/>
    <col min="2" max="3" width="18.1796875" style="2" customWidth="1"/>
    <col min="4" max="4" width="23.453125" style="2" customWidth="1"/>
    <col min="5" max="5" width="20.26953125" style="2" customWidth="1"/>
    <col min="6" max="6" width="23.81640625" style="2" bestFit="1" customWidth="1"/>
    <col min="7" max="7" width="35" style="2" customWidth="1" outlineLevel="1"/>
    <col min="8" max="8" width="49.1796875" style="2" customWidth="1" outlineLevel="1"/>
    <col min="9" max="9" width="52.81640625" style="2" customWidth="1" outlineLevel="1"/>
    <col min="10" max="10" width="37.54296875" style="2" customWidth="1" outlineLevel="1"/>
    <col min="11" max="11" width="22.81640625" style="2" customWidth="1"/>
    <col min="12" max="12" width="26.36328125" style="2" customWidth="1"/>
    <col min="13" max="13" width="1.81640625" style="2" customWidth="1"/>
    <col min="14" max="14" width="23.6328125" style="2" bestFit="1" customWidth="1"/>
    <col min="15" max="15" width="9.7265625" style="2" customWidth="1"/>
    <col min="16" max="16" width="5.81640625" style="3" customWidth="1"/>
    <col min="17" max="17" width="9.7265625" style="2" customWidth="1"/>
    <col min="18" max="18" width="7.6328125" style="2" bestFit="1" customWidth="1"/>
    <col min="19" max="19" width="8" style="2" bestFit="1" customWidth="1"/>
    <col min="20" max="20" width="23.36328125" style="2" bestFit="1" customWidth="1"/>
    <col min="21" max="21" width="9.7265625" style="2" customWidth="1"/>
    <col min="22" max="22" width="5.81640625" style="2" customWidth="1"/>
    <col min="23" max="23" width="9.7265625" style="2" customWidth="1"/>
    <col min="24" max="24" width="7.6328125" style="2" bestFit="1" customWidth="1"/>
    <col min="25" max="25" width="8" style="2" bestFit="1" customWidth="1"/>
    <col min="26" max="26" width="23.36328125" style="2" bestFit="1" customWidth="1"/>
    <col min="27" max="27" width="9.7265625" style="2" customWidth="1"/>
    <col min="28" max="28" width="5.81640625" style="2" customWidth="1"/>
    <col min="29" max="29" width="9.7265625" style="2" customWidth="1"/>
    <col min="30" max="30" width="7.6328125" style="2" bestFit="1" customWidth="1"/>
    <col min="31" max="31" width="8" style="2" bestFit="1" customWidth="1"/>
    <col min="32" max="32" width="23.36328125" style="2" bestFit="1" customWidth="1"/>
    <col min="33" max="33" width="9.7265625" style="2" customWidth="1"/>
    <col min="34" max="34" width="5.81640625" style="2" customWidth="1"/>
    <col min="35" max="35" width="9.7265625" style="2" customWidth="1"/>
    <col min="36" max="36" width="7.6328125" style="2" bestFit="1" customWidth="1"/>
    <col min="37" max="37" width="8" style="2" bestFit="1" customWidth="1"/>
    <col min="38" max="38" width="23.36328125" style="2" bestFit="1" customWidth="1"/>
    <col min="39" max="39" width="9.7265625" style="2" customWidth="1"/>
    <col min="40" max="40" width="5.81640625" style="2" customWidth="1"/>
    <col min="41" max="41" width="9.7265625" style="2" customWidth="1"/>
    <col min="42" max="42" width="7.6328125" style="2" bestFit="1" customWidth="1"/>
    <col min="43" max="43" width="8" style="2" bestFit="1" customWidth="1"/>
    <col min="44" max="16384" width="10.81640625" style="2"/>
  </cols>
  <sheetData>
    <row r="1" spans="1:43" x14ac:dyDescent="0.3">
      <c r="A1" s="1" t="s">
        <v>158</v>
      </c>
      <c r="B1" s="2" t="s">
        <v>44</v>
      </c>
      <c r="N1" s="2" t="s">
        <v>130</v>
      </c>
      <c r="O1" s="2">
        <v>1.0900000000000001</v>
      </c>
    </row>
    <row r="3" spans="1:43" ht="21" thickBot="1" x14ac:dyDescent="0.35">
      <c r="A3" s="4" t="s">
        <v>0</v>
      </c>
      <c r="B3" s="4" t="s">
        <v>9</v>
      </c>
      <c r="C3" s="4" t="s">
        <v>29</v>
      </c>
      <c r="D3" s="4" t="s">
        <v>30</v>
      </c>
      <c r="E3" s="4" t="s">
        <v>31</v>
      </c>
      <c r="F3" s="4" t="s">
        <v>32</v>
      </c>
      <c r="G3" s="65" t="s">
        <v>119</v>
      </c>
      <c r="H3" s="65"/>
      <c r="I3" s="65"/>
      <c r="J3" s="65"/>
      <c r="K3" s="4" t="s">
        <v>132</v>
      </c>
      <c r="L3" s="4" t="s">
        <v>14</v>
      </c>
      <c r="M3" s="5"/>
    </row>
    <row r="4" spans="1:43" s="10" customFormat="1" x14ac:dyDescent="0.3">
      <c r="A4" s="6"/>
      <c r="B4" s="6"/>
      <c r="C4" s="6"/>
      <c r="D4" s="7"/>
      <c r="E4" s="8"/>
      <c r="F4" s="7"/>
      <c r="G4" s="7"/>
      <c r="H4" s="7"/>
      <c r="I4" s="7"/>
      <c r="J4" s="7"/>
      <c r="K4" s="8"/>
      <c r="L4" s="8"/>
      <c r="M4" s="8"/>
      <c r="N4" s="7"/>
      <c r="O4" s="7"/>
      <c r="P4" s="9"/>
      <c r="Q4" s="8"/>
      <c r="R4" s="8"/>
      <c r="S4" s="7"/>
      <c r="T4" s="7"/>
      <c r="U4" s="7"/>
      <c r="V4" s="7"/>
      <c r="W4" s="8"/>
      <c r="X4" s="8"/>
      <c r="Y4" s="7"/>
      <c r="Z4" s="7"/>
      <c r="AA4" s="7"/>
      <c r="AB4" s="7"/>
      <c r="AC4" s="8"/>
      <c r="AD4" s="8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</row>
    <row r="5" spans="1:43" s="1" customFormat="1" outlineLevel="1" x14ac:dyDescent="0.3">
      <c r="A5" s="21" t="s">
        <v>53</v>
      </c>
      <c r="B5" s="21" t="s">
        <v>52</v>
      </c>
      <c r="C5" s="26"/>
      <c r="M5" s="11"/>
      <c r="P5" s="26"/>
    </row>
    <row r="6" spans="1:43" s="1" customFormat="1" outlineLevel="1" x14ac:dyDescent="0.3">
      <c r="F6" s="26"/>
      <c r="G6" s="26"/>
      <c r="H6" s="26"/>
      <c r="I6" s="26"/>
      <c r="J6" s="26"/>
      <c r="K6" s="26"/>
      <c r="L6" s="26"/>
      <c r="M6" s="12"/>
      <c r="N6" s="66" t="s">
        <v>1</v>
      </c>
      <c r="O6" s="66"/>
      <c r="P6" s="66"/>
      <c r="Q6" s="66"/>
      <c r="R6" s="66"/>
      <c r="S6" s="66"/>
      <c r="T6" s="66" t="s">
        <v>7</v>
      </c>
      <c r="U6" s="66"/>
      <c r="V6" s="66"/>
      <c r="W6" s="66"/>
      <c r="X6" s="66"/>
      <c r="Y6" s="66"/>
      <c r="Z6" s="66" t="s">
        <v>6</v>
      </c>
      <c r="AA6" s="66"/>
      <c r="AB6" s="66"/>
      <c r="AC6" s="66"/>
      <c r="AD6" s="66"/>
      <c r="AE6" s="66"/>
      <c r="AF6" s="66" t="s">
        <v>40</v>
      </c>
      <c r="AG6" s="66"/>
      <c r="AH6" s="66"/>
      <c r="AI6" s="66"/>
      <c r="AJ6" s="66"/>
      <c r="AK6" s="66"/>
      <c r="AL6" s="66" t="s">
        <v>39</v>
      </c>
      <c r="AM6" s="66"/>
      <c r="AN6" s="66"/>
      <c r="AO6" s="66"/>
      <c r="AP6" s="66"/>
      <c r="AQ6" s="66"/>
    </row>
    <row r="7" spans="1:43" s="1" customFormat="1" outlineLevel="1" x14ac:dyDescent="0.3">
      <c r="A7" s="66" t="s">
        <v>10</v>
      </c>
      <c r="B7" s="66"/>
      <c r="C7" s="66"/>
      <c r="D7" s="66"/>
      <c r="E7" s="26" t="s">
        <v>12</v>
      </c>
      <c r="F7" s="26" t="s">
        <v>14</v>
      </c>
      <c r="G7" s="5" t="s">
        <v>118</v>
      </c>
      <c r="H7" s="5" t="s">
        <v>6</v>
      </c>
      <c r="I7" s="5" t="s">
        <v>40</v>
      </c>
      <c r="J7" s="5" t="s">
        <v>39</v>
      </c>
      <c r="M7" s="11"/>
      <c r="N7" s="26" t="s">
        <v>2</v>
      </c>
      <c r="O7" s="13" t="s">
        <v>29</v>
      </c>
      <c r="P7" s="14"/>
      <c r="Q7" s="15">
        <f>SUM(Q9:Q29)</f>
        <v>6357.798165137614</v>
      </c>
      <c r="R7" s="26" t="s">
        <v>37</v>
      </c>
      <c r="S7" s="26" t="s">
        <v>4</v>
      </c>
      <c r="T7" s="26" t="s">
        <v>2</v>
      </c>
      <c r="U7" s="13" t="s">
        <v>29</v>
      </c>
      <c r="V7" s="14"/>
      <c r="W7" s="15">
        <f>SUM(W9:W29)</f>
        <v>0</v>
      </c>
      <c r="X7" s="26" t="s">
        <v>37</v>
      </c>
      <c r="Y7" s="26" t="s">
        <v>4</v>
      </c>
      <c r="Z7" s="26" t="s">
        <v>2</v>
      </c>
      <c r="AA7" s="13" t="s">
        <v>29</v>
      </c>
      <c r="AB7" s="14"/>
      <c r="AC7" s="15">
        <f>SUM(AC9:AC29)</f>
        <v>0</v>
      </c>
      <c r="AD7" s="26" t="s">
        <v>37</v>
      </c>
      <c r="AE7" s="26" t="s">
        <v>4</v>
      </c>
      <c r="AF7" s="26" t="s">
        <v>2</v>
      </c>
      <c r="AG7" s="13" t="s">
        <v>29</v>
      </c>
      <c r="AH7" s="14"/>
      <c r="AI7" s="15">
        <f>SUM(AI9:AI29)</f>
        <v>0</v>
      </c>
      <c r="AJ7" s="26" t="s">
        <v>37</v>
      </c>
      <c r="AK7" s="26" t="s">
        <v>4</v>
      </c>
      <c r="AL7" s="26" t="s">
        <v>2</v>
      </c>
      <c r="AM7" s="13" t="s">
        <v>29</v>
      </c>
      <c r="AN7" s="14"/>
      <c r="AO7" s="15">
        <f>SUM(AO9:AO29)</f>
        <v>0</v>
      </c>
      <c r="AP7" s="26" t="s">
        <v>37</v>
      </c>
      <c r="AQ7" s="26" t="s">
        <v>4</v>
      </c>
    </row>
    <row r="8" spans="1:43" s="1" customFormat="1" outlineLevel="1" x14ac:dyDescent="0.3">
      <c r="A8" s="26" t="s">
        <v>0</v>
      </c>
      <c r="B8" s="26" t="s">
        <v>11</v>
      </c>
      <c r="C8" s="26"/>
      <c r="D8" s="26" t="s">
        <v>35</v>
      </c>
      <c r="E8" s="26" t="s">
        <v>13</v>
      </c>
      <c r="F8" s="26" t="s">
        <v>34</v>
      </c>
      <c r="G8" s="27"/>
      <c r="H8" s="27"/>
      <c r="I8" s="27"/>
      <c r="J8" s="27"/>
      <c r="M8" s="11"/>
      <c r="N8" s="26" t="s">
        <v>3</v>
      </c>
      <c r="O8" s="26" t="s">
        <v>43</v>
      </c>
      <c r="P8" s="26" t="s">
        <v>42</v>
      </c>
      <c r="Q8" s="26" t="s">
        <v>41</v>
      </c>
      <c r="R8" s="26" t="s">
        <v>36</v>
      </c>
      <c r="S8" s="26" t="s">
        <v>5</v>
      </c>
      <c r="T8" s="26" t="s">
        <v>3</v>
      </c>
      <c r="U8" s="26" t="s">
        <v>43</v>
      </c>
      <c r="V8" s="26" t="s">
        <v>42</v>
      </c>
      <c r="W8" s="26" t="s">
        <v>41</v>
      </c>
      <c r="X8" s="26" t="s">
        <v>36</v>
      </c>
      <c r="Y8" s="26" t="s">
        <v>5</v>
      </c>
      <c r="Z8" s="26" t="s">
        <v>3</v>
      </c>
      <c r="AA8" s="26" t="s">
        <v>43</v>
      </c>
      <c r="AB8" s="26" t="s">
        <v>42</v>
      </c>
      <c r="AC8" s="26" t="s">
        <v>41</v>
      </c>
      <c r="AD8" s="26" t="s">
        <v>36</v>
      </c>
      <c r="AE8" s="26" t="s">
        <v>5</v>
      </c>
      <c r="AF8" s="26" t="s">
        <v>3</v>
      </c>
      <c r="AG8" s="26" t="s">
        <v>43</v>
      </c>
      <c r="AH8" s="26" t="s">
        <v>42</v>
      </c>
      <c r="AI8" s="26" t="s">
        <v>41</v>
      </c>
      <c r="AJ8" s="26" t="s">
        <v>36</v>
      </c>
      <c r="AK8" s="26" t="s">
        <v>5</v>
      </c>
      <c r="AL8" s="26" t="s">
        <v>3</v>
      </c>
      <c r="AM8" s="26" t="s">
        <v>43</v>
      </c>
      <c r="AN8" s="26" t="s">
        <v>42</v>
      </c>
      <c r="AO8" s="26" t="s">
        <v>41</v>
      </c>
      <c r="AP8" s="26" t="s">
        <v>36</v>
      </c>
      <c r="AQ8" s="26" t="s">
        <v>5</v>
      </c>
    </row>
    <row r="9" spans="1:43" outlineLevel="1" x14ac:dyDescent="0.3">
      <c r="E9" s="15"/>
      <c r="G9" s="28"/>
      <c r="H9" s="28"/>
      <c r="I9" s="28"/>
      <c r="J9" s="28"/>
      <c r="K9" s="28">
        <f>SUM(H9:J9)</f>
        <v>0</v>
      </c>
      <c r="M9" s="16"/>
      <c r="N9" s="2" t="s">
        <v>15</v>
      </c>
      <c r="O9" s="15">
        <v>77</v>
      </c>
      <c r="Q9" s="15">
        <f>O9*P9</f>
        <v>0</v>
      </c>
      <c r="R9" s="15"/>
      <c r="T9" s="2" t="s">
        <v>15</v>
      </c>
      <c r="U9" s="15">
        <v>77</v>
      </c>
      <c r="W9" s="15">
        <f>U9*V9</f>
        <v>0</v>
      </c>
      <c r="X9" s="15"/>
      <c r="Z9" s="2" t="s">
        <v>15</v>
      </c>
      <c r="AA9" s="15">
        <v>77</v>
      </c>
      <c r="AC9" s="15">
        <f>AA9*AB9</f>
        <v>0</v>
      </c>
      <c r="AD9" s="15"/>
      <c r="AF9" s="2" t="s">
        <v>15</v>
      </c>
      <c r="AG9" s="15">
        <v>77</v>
      </c>
      <c r="AI9" s="15">
        <f>AG9*AH9</f>
        <v>0</v>
      </c>
      <c r="AJ9" s="15"/>
      <c r="AL9" s="2" t="s">
        <v>15</v>
      </c>
      <c r="AM9" s="15">
        <v>77</v>
      </c>
      <c r="AO9" s="15">
        <f>AM9*AN9</f>
        <v>0</v>
      </c>
      <c r="AP9" s="15"/>
    </row>
    <row r="10" spans="1:43" outlineLevel="1" x14ac:dyDescent="0.3">
      <c r="E10" s="15"/>
      <c r="G10" s="28"/>
      <c r="H10" s="28"/>
      <c r="I10" s="28"/>
      <c r="J10" s="28"/>
      <c r="K10" s="28">
        <f t="shared" ref="K10:K22" si="0">SUM(G10:J10)</f>
        <v>0</v>
      </c>
      <c r="M10" s="16"/>
      <c r="N10" s="2" t="s">
        <v>16</v>
      </c>
      <c r="O10" s="15">
        <v>60</v>
      </c>
      <c r="Q10" s="15">
        <f>O10*P10</f>
        <v>0</v>
      </c>
      <c r="R10" s="15"/>
      <c r="T10" s="2" t="s">
        <v>16</v>
      </c>
      <c r="U10" s="15">
        <v>60</v>
      </c>
      <c r="W10" s="15">
        <f t="shared" ref="W10:W22" si="1">U10*V10</f>
        <v>0</v>
      </c>
      <c r="X10" s="15"/>
      <c r="Z10" s="2" t="s">
        <v>16</v>
      </c>
      <c r="AA10" s="15">
        <v>60</v>
      </c>
      <c r="AC10" s="15">
        <f t="shared" ref="AC10:AC22" si="2">AA10*AB10</f>
        <v>0</v>
      </c>
      <c r="AD10" s="15"/>
      <c r="AF10" s="2" t="s">
        <v>16</v>
      </c>
      <c r="AG10" s="15">
        <v>60</v>
      </c>
      <c r="AI10" s="15">
        <f t="shared" ref="AI10:AI22" si="3">AG10*AH10</f>
        <v>0</v>
      </c>
      <c r="AJ10" s="15"/>
      <c r="AL10" s="2" t="s">
        <v>16</v>
      </c>
      <c r="AM10" s="15">
        <v>60</v>
      </c>
      <c r="AO10" s="15">
        <f t="shared" ref="AO10:AO22" si="4">AM10*AN10</f>
        <v>0</v>
      </c>
      <c r="AP10" s="15"/>
    </row>
    <row r="11" spans="1:43" outlineLevel="1" x14ac:dyDescent="0.3">
      <c r="E11" s="15"/>
      <c r="F11" s="17"/>
      <c r="G11" s="28"/>
      <c r="H11" s="28"/>
      <c r="I11" s="28"/>
      <c r="J11" s="28"/>
      <c r="K11" s="28">
        <f t="shared" si="0"/>
        <v>0</v>
      </c>
      <c r="M11" s="16"/>
      <c r="N11" s="2" t="s">
        <v>17</v>
      </c>
      <c r="O11" s="15">
        <v>48</v>
      </c>
      <c r="Q11" s="15">
        <f t="shared" ref="Q11:Q22" si="5">O11*P11</f>
        <v>0</v>
      </c>
      <c r="R11" s="15"/>
      <c r="T11" s="2" t="s">
        <v>17</v>
      </c>
      <c r="U11" s="15">
        <v>48</v>
      </c>
      <c r="W11" s="15">
        <f t="shared" si="1"/>
        <v>0</v>
      </c>
      <c r="X11" s="15"/>
      <c r="Z11" s="2" t="s">
        <v>17</v>
      </c>
      <c r="AA11" s="15">
        <v>48</v>
      </c>
      <c r="AC11" s="15">
        <f t="shared" si="2"/>
        <v>0</v>
      </c>
      <c r="AD11" s="15"/>
      <c r="AF11" s="2" t="s">
        <v>17</v>
      </c>
      <c r="AG11" s="15">
        <v>48</v>
      </c>
      <c r="AI11" s="15">
        <f t="shared" si="3"/>
        <v>0</v>
      </c>
      <c r="AJ11" s="15"/>
      <c r="AL11" s="2" t="s">
        <v>17</v>
      </c>
      <c r="AM11" s="15">
        <v>48</v>
      </c>
      <c r="AO11" s="15">
        <f t="shared" si="4"/>
        <v>0</v>
      </c>
      <c r="AP11" s="15"/>
    </row>
    <row r="12" spans="1:43" outlineLevel="1" x14ac:dyDescent="0.3">
      <c r="G12" s="28"/>
      <c r="H12" s="28"/>
      <c r="I12" s="28"/>
      <c r="J12" s="28"/>
      <c r="K12" s="28">
        <f t="shared" si="0"/>
        <v>0</v>
      </c>
      <c r="M12" s="16"/>
      <c r="N12" s="2" t="s">
        <v>18</v>
      </c>
      <c r="O12" s="15">
        <v>77</v>
      </c>
      <c r="Q12" s="15">
        <f t="shared" si="5"/>
        <v>0</v>
      </c>
      <c r="R12" s="15"/>
      <c r="T12" s="2" t="s">
        <v>18</v>
      </c>
      <c r="U12" s="15">
        <v>77</v>
      </c>
      <c r="W12" s="15">
        <f t="shared" si="1"/>
        <v>0</v>
      </c>
      <c r="X12" s="15"/>
      <c r="Z12" s="2" t="s">
        <v>18</v>
      </c>
      <c r="AA12" s="15">
        <v>77</v>
      </c>
      <c r="AC12" s="15">
        <f t="shared" si="2"/>
        <v>0</v>
      </c>
      <c r="AD12" s="15"/>
      <c r="AF12" s="2" t="s">
        <v>18</v>
      </c>
      <c r="AG12" s="15">
        <v>77</v>
      </c>
      <c r="AI12" s="15">
        <f t="shared" si="3"/>
        <v>0</v>
      </c>
      <c r="AJ12" s="15"/>
      <c r="AL12" s="2" t="s">
        <v>18</v>
      </c>
      <c r="AM12" s="15">
        <v>77</v>
      </c>
      <c r="AO12" s="15">
        <f t="shared" si="4"/>
        <v>0</v>
      </c>
      <c r="AP12" s="15"/>
    </row>
    <row r="13" spans="1:43" outlineLevel="1" x14ac:dyDescent="0.3">
      <c r="E13" s="15"/>
      <c r="F13" s="17"/>
      <c r="G13" s="28"/>
      <c r="H13" s="28"/>
      <c r="I13" s="28"/>
      <c r="J13" s="28"/>
      <c r="K13" s="28">
        <f t="shared" si="0"/>
        <v>0</v>
      </c>
      <c r="L13" s="15"/>
      <c r="M13" s="18"/>
      <c r="N13" s="2" t="s">
        <v>19</v>
      </c>
      <c r="O13" s="15">
        <v>60</v>
      </c>
      <c r="Q13" s="15">
        <f>O13*P13</f>
        <v>0</v>
      </c>
      <c r="R13" s="15"/>
      <c r="T13" s="2" t="s">
        <v>19</v>
      </c>
      <c r="U13" s="15">
        <v>60</v>
      </c>
      <c r="W13" s="15">
        <f t="shared" si="1"/>
        <v>0</v>
      </c>
      <c r="X13" s="15"/>
      <c r="Z13" s="2" t="s">
        <v>19</v>
      </c>
      <c r="AA13" s="15">
        <v>60</v>
      </c>
      <c r="AC13" s="15">
        <f t="shared" si="2"/>
        <v>0</v>
      </c>
      <c r="AD13" s="15"/>
      <c r="AF13" s="2" t="s">
        <v>19</v>
      </c>
      <c r="AG13" s="15">
        <v>60</v>
      </c>
      <c r="AI13" s="15">
        <f t="shared" si="3"/>
        <v>0</v>
      </c>
      <c r="AJ13" s="15"/>
      <c r="AL13" s="2" t="s">
        <v>19</v>
      </c>
      <c r="AM13" s="15">
        <v>60</v>
      </c>
      <c r="AO13" s="15">
        <f t="shared" si="4"/>
        <v>0</v>
      </c>
      <c r="AP13" s="15"/>
    </row>
    <row r="14" spans="1:43" outlineLevel="1" x14ac:dyDescent="0.3">
      <c r="E14" s="15"/>
      <c r="F14" s="17"/>
      <c r="G14" s="28"/>
      <c r="H14" s="28"/>
      <c r="I14" s="28"/>
      <c r="J14" s="28"/>
      <c r="K14" s="28">
        <f t="shared" si="0"/>
        <v>0</v>
      </c>
      <c r="M14" s="16"/>
      <c r="N14" s="2" t="s">
        <v>20</v>
      </c>
      <c r="O14" s="15">
        <v>48</v>
      </c>
      <c r="Q14" s="15">
        <f t="shared" si="5"/>
        <v>0</v>
      </c>
      <c r="R14" s="15"/>
      <c r="T14" s="2" t="s">
        <v>20</v>
      </c>
      <c r="U14" s="15">
        <v>48</v>
      </c>
      <c r="W14" s="15">
        <f t="shared" si="1"/>
        <v>0</v>
      </c>
      <c r="X14" s="15"/>
      <c r="Z14" s="2" t="s">
        <v>20</v>
      </c>
      <c r="AA14" s="15">
        <v>48</v>
      </c>
      <c r="AC14" s="15">
        <f t="shared" si="2"/>
        <v>0</v>
      </c>
      <c r="AD14" s="15"/>
      <c r="AF14" s="2" t="s">
        <v>20</v>
      </c>
      <c r="AG14" s="15">
        <v>48</v>
      </c>
      <c r="AI14" s="15">
        <f t="shared" si="3"/>
        <v>0</v>
      </c>
      <c r="AJ14" s="15"/>
      <c r="AL14" s="2" t="s">
        <v>20</v>
      </c>
      <c r="AM14" s="15">
        <v>48</v>
      </c>
      <c r="AO14" s="15">
        <f t="shared" si="4"/>
        <v>0</v>
      </c>
      <c r="AP14" s="15"/>
    </row>
    <row r="15" spans="1:43" outlineLevel="1" x14ac:dyDescent="0.3">
      <c r="F15" s="17"/>
      <c r="G15" s="28"/>
      <c r="H15" s="28"/>
      <c r="I15" s="28"/>
      <c r="J15" s="28"/>
      <c r="K15" s="28">
        <f t="shared" si="0"/>
        <v>0</v>
      </c>
      <c r="M15" s="16"/>
      <c r="N15" s="2" t="s">
        <v>21</v>
      </c>
      <c r="O15" s="15">
        <v>60</v>
      </c>
      <c r="Q15" s="15">
        <f t="shared" si="5"/>
        <v>0</v>
      </c>
      <c r="R15" s="15"/>
      <c r="T15" s="2" t="s">
        <v>21</v>
      </c>
      <c r="U15" s="15">
        <v>60</v>
      </c>
      <c r="W15" s="15">
        <f t="shared" si="1"/>
        <v>0</v>
      </c>
      <c r="X15" s="15"/>
      <c r="Z15" s="2" t="s">
        <v>21</v>
      </c>
      <c r="AA15" s="15">
        <v>60</v>
      </c>
      <c r="AC15" s="15">
        <f t="shared" si="2"/>
        <v>0</v>
      </c>
      <c r="AD15" s="15"/>
      <c r="AF15" s="2" t="s">
        <v>21</v>
      </c>
      <c r="AG15" s="15">
        <v>60</v>
      </c>
      <c r="AI15" s="15">
        <f t="shared" si="3"/>
        <v>0</v>
      </c>
      <c r="AJ15" s="15"/>
      <c r="AL15" s="2" t="s">
        <v>21</v>
      </c>
      <c r="AM15" s="15">
        <v>60</v>
      </c>
      <c r="AO15" s="15">
        <f t="shared" si="4"/>
        <v>0</v>
      </c>
      <c r="AP15" s="15"/>
    </row>
    <row r="16" spans="1:43" outlineLevel="1" x14ac:dyDescent="0.3">
      <c r="F16" s="17"/>
      <c r="G16" s="28"/>
      <c r="H16" s="28"/>
      <c r="I16" s="28"/>
      <c r="J16" s="28"/>
      <c r="K16" s="28">
        <f t="shared" si="0"/>
        <v>0</v>
      </c>
      <c r="M16" s="16"/>
      <c r="N16" s="2" t="s">
        <v>22</v>
      </c>
      <c r="O16" s="15">
        <v>48</v>
      </c>
      <c r="Q16" s="15">
        <f t="shared" si="5"/>
        <v>0</v>
      </c>
      <c r="R16" s="15"/>
      <c r="T16" s="2" t="s">
        <v>22</v>
      </c>
      <c r="U16" s="15">
        <v>48</v>
      </c>
      <c r="W16" s="15">
        <f t="shared" si="1"/>
        <v>0</v>
      </c>
      <c r="X16" s="15"/>
      <c r="Z16" s="2" t="s">
        <v>22</v>
      </c>
      <c r="AA16" s="15">
        <v>48</v>
      </c>
      <c r="AC16" s="15">
        <f t="shared" si="2"/>
        <v>0</v>
      </c>
      <c r="AD16" s="15"/>
      <c r="AF16" s="2" t="s">
        <v>22</v>
      </c>
      <c r="AG16" s="15">
        <v>48</v>
      </c>
      <c r="AI16" s="15">
        <f t="shared" si="3"/>
        <v>0</v>
      </c>
      <c r="AJ16" s="15"/>
      <c r="AL16" s="2" t="s">
        <v>22</v>
      </c>
      <c r="AM16" s="15">
        <v>48</v>
      </c>
      <c r="AO16" s="15">
        <f t="shared" si="4"/>
        <v>0</v>
      </c>
      <c r="AP16" s="15"/>
    </row>
    <row r="17" spans="5:42" outlineLevel="1" x14ac:dyDescent="0.3">
      <c r="G17" s="28"/>
      <c r="H17" s="28"/>
      <c r="I17" s="28"/>
      <c r="J17" s="28"/>
      <c r="K17" s="28">
        <f t="shared" si="0"/>
        <v>0</v>
      </c>
      <c r="M17" s="16"/>
      <c r="N17" s="2" t="s">
        <v>23</v>
      </c>
      <c r="O17" s="15">
        <v>40</v>
      </c>
      <c r="Q17" s="15">
        <f t="shared" si="5"/>
        <v>0</v>
      </c>
      <c r="R17" s="15"/>
      <c r="T17" s="2" t="s">
        <v>23</v>
      </c>
      <c r="U17" s="15">
        <v>40</v>
      </c>
      <c r="W17" s="15">
        <f t="shared" si="1"/>
        <v>0</v>
      </c>
      <c r="X17" s="15"/>
      <c r="Z17" s="2" t="s">
        <v>23</v>
      </c>
      <c r="AA17" s="15">
        <v>40</v>
      </c>
      <c r="AC17" s="15">
        <f t="shared" si="2"/>
        <v>0</v>
      </c>
      <c r="AD17" s="15"/>
      <c r="AF17" s="2" t="s">
        <v>23</v>
      </c>
      <c r="AG17" s="15">
        <v>40</v>
      </c>
      <c r="AI17" s="15">
        <f t="shared" si="3"/>
        <v>0</v>
      </c>
      <c r="AJ17" s="15"/>
      <c r="AL17" s="2" t="s">
        <v>23</v>
      </c>
      <c r="AM17" s="15">
        <v>40</v>
      </c>
      <c r="AO17" s="15">
        <f t="shared" si="4"/>
        <v>0</v>
      </c>
      <c r="AP17" s="15"/>
    </row>
    <row r="18" spans="5:42" outlineLevel="1" x14ac:dyDescent="0.3">
      <c r="G18" s="28"/>
      <c r="H18" s="28"/>
      <c r="I18" s="28"/>
      <c r="J18" s="28"/>
      <c r="K18" s="28">
        <f t="shared" si="0"/>
        <v>0</v>
      </c>
      <c r="M18" s="16"/>
      <c r="N18" s="2" t="s">
        <v>24</v>
      </c>
      <c r="O18" s="15">
        <v>48</v>
      </c>
      <c r="Q18" s="15">
        <f t="shared" si="5"/>
        <v>0</v>
      </c>
      <c r="R18" s="15"/>
      <c r="T18" s="2" t="s">
        <v>24</v>
      </c>
      <c r="U18" s="15">
        <v>48</v>
      </c>
      <c r="W18" s="15">
        <f t="shared" si="1"/>
        <v>0</v>
      </c>
      <c r="X18" s="15"/>
      <c r="Z18" s="2" t="s">
        <v>24</v>
      </c>
      <c r="AA18" s="15">
        <v>48</v>
      </c>
      <c r="AC18" s="15">
        <f t="shared" si="2"/>
        <v>0</v>
      </c>
      <c r="AD18" s="15"/>
      <c r="AF18" s="2" t="s">
        <v>24</v>
      </c>
      <c r="AG18" s="15">
        <v>48</v>
      </c>
      <c r="AI18" s="15">
        <f t="shared" si="3"/>
        <v>0</v>
      </c>
      <c r="AJ18" s="15"/>
      <c r="AL18" s="2" t="s">
        <v>24</v>
      </c>
      <c r="AM18" s="15">
        <v>48</v>
      </c>
      <c r="AO18" s="15">
        <f t="shared" si="4"/>
        <v>0</v>
      </c>
      <c r="AP18" s="15"/>
    </row>
    <row r="19" spans="5:42" outlineLevel="1" x14ac:dyDescent="0.3">
      <c r="G19" s="28"/>
      <c r="H19" s="28"/>
      <c r="I19" s="28"/>
      <c r="J19" s="28"/>
      <c r="K19" s="28">
        <f t="shared" si="0"/>
        <v>0</v>
      </c>
      <c r="M19" s="16"/>
      <c r="N19" s="2" t="s">
        <v>25</v>
      </c>
      <c r="O19" s="15">
        <v>68</v>
      </c>
      <c r="Q19" s="15">
        <f t="shared" si="5"/>
        <v>0</v>
      </c>
      <c r="R19" s="15"/>
      <c r="T19" s="2" t="s">
        <v>25</v>
      </c>
      <c r="U19" s="15">
        <v>68</v>
      </c>
      <c r="W19" s="15">
        <f t="shared" si="1"/>
        <v>0</v>
      </c>
      <c r="X19" s="15"/>
      <c r="Z19" s="2" t="s">
        <v>25</v>
      </c>
      <c r="AA19" s="15">
        <v>68</v>
      </c>
      <c r="AC19" s="15">
        <f t="shared" si="2"/>
        <v>0</v>
      </c>
      <c r="AD19" s="15"/>
      <c r="AF19" s="2" t="s">
        <v>25</v>
      </c>
      <c r="AG19" s="15">
        <v>68</v>
      </c>
      <c r="AI19" s="15">
        <f t="shared" si="3"/>
        <v>0</v>
      </c>
      <c r="AJ19" s="15"/>
      <c r="AL19" s="2" t="s">
        <v>25</v>
      </c>
      <c r="AM19" s="15">
        <v>68</v>
      </c>
      <c r="AO19" s="15">
        <f t="shared" si="4"/>
        <v>0</v>
      </c>
      <c r="AP19" s="15"/>
    </row>
    <row r="20" spans="5:42" outlineLevel="1" x14ac:dyDescent="0.3">
      <c r="G20" s="28"/>
      <c r="H20" s="28"/>
      <c r="I20" s="28"/>
      <c r="J20" s="28"/>
      <c r="K20" s="28">
        <f t="shared" si="0"/>
        <v>0</v>
      </c>
      <c r="M20" s="16"/>
      <c r="N20" s="2" t="s">
        <v>26</v>
      </c>
      <c r="O20" s="15">
        <v>95</v>
      </c>
      <c r="Q20" s="15">
        <f t="shared" si="5"/>
        <v>0</v>
      </c>
      <c r="R20" s="15"/>
      <c r="T20" s="2" t="s">
        <v>26</v>
      </c>
      <c r="U20" s="15">
        <v>95</v>
      </c>
      <c r="W20" s="15">
        <f t="shared" si="1"/>
        <v>0</v>
      </c>
      <c r="X20" s="15"/>
      <c r="Z20" s="2" t="s">
        <v>26</v>
      </c>
      <c r="AA20" s="15">
        <v>95</v>
      </c>
      <c r="AC20" s="15">
        <f t="shared" si="2"/>
        <v>0</v>
      </c>
      <c r="AD20" s="15"/>
      <c r="AF20" s="2" t="s">
        <v>26</v>
      </c>
      <c r="AG20" s="15">
        <v>95</v>
      </c>
      <c r="AI20" s="15">
        <f t="shared" si="3"/>
        <v>0</v>
      </c>
      <c r="AJ20" s="15"/>
      <c r="AL20" s="2" t="s">
        <v>26</v>
      </c>
      <c r="AM20" s="15">
        <v>95</v>
      </c>
      <c r="AO20" s="15">
        <f t="shared" si="4"/>
        <v>0</v>
      </c>
      <c r="AP20" s="15"/>
    </row>
    <row r="21" spans="5:42" outlineLevel="1" x14ac:dyDescent="0.3">
      <c r="G21" s="28"/>
      <c r="H21" s="28"/>
      <c r="I21" s="28"/>
      <c r="J21" s="28"/>
      <c r="K21" s="28">
        <f t="shared" si="0"/>
        <v>0</v>
      </c>
      <c r="M21" s="16"/>
      <c r="N21" s="2" t="s">
        <v>27</v>
      </c>
      <c r="O21" s="15">
        <v>40</v>
      </c>
      <c r="Q21" s="15">
        <f t="shared" si="5"/>
        <v>0</v>
      </c>
      <c r="R21" s="15"/>
      <c r="T21" s="2" t="s">
        <v>27</v>
      </c>
      <c r="U21" s="15">
        <v>40</v>
      </c>
      <c r="W21" s="15">
        <f t="shared" si="1"/>
        <v>0</v>
      </c>
      <c r="X21" s="15"/>
      <c r="Z21" s="2" t="s">
        <v>27</v>
      </c>
      <c r="AA21" s="15">
        <v>40</v>
      </c>
      <c r="AC21" s="15">
        <f t="shared" si="2"/>
        <v>0</v>
      </c>
      <c r="AD21" s="15"/>
      <c r="AF21" s="2" t="s">
        <v>27</v>
      </c>
      <c r="AG21" s="15">
        <v>40</v>
      </c>
      <c r="AI21" s="15">
        <f t="shared" si="3"/>
        <v>0</v>
      </c>
      <c r="AJ21" s="15"/>
      <c r="AL21" s="2" t="s">
        <v>27</v>
      </c>
      <c r="AM21" s="15">
        <v>40</v>
      </c>
      <c r="AO21" s="15">
        <f t="shared" si="4"/>
        <v>0</v>
      </c>
      <c r="AP21" s="15"/>
    </row>
    <row r="22" spans="5:42" outlineLevel="1" x14ac:dyDescent="0.3">
      <c r="G22" s="28"/>
      <c r="H22" s="28"/>
      <c r="I22" s="28"/>
      <c r="J22" s="28"/>
      <c r="K22" s="28">
        <f t="shared" si="0"/>
        <v>0</v>
      </c>
      <c r="M22" s="16"/>
      <c r="N22" s="2" t="s">
        <v>155</v>
      </c>
      <c r="O22" s="15">
        <v>40</v>
      </c>
      <c r="Q22" s="15">
        <f t="shared" si="5"/>
        <v>0</v>
      </c>
      <c r="R22" s="15"/>
      <c r="T22" s="2" t="s">
        <v>155</v>
      </c>
      <c r="U22" s="15">
        <v>40</v>
      </c>
      <c r="W22" s="15">
        <f t="shared" si="1"/>
        <v>0</v>
      </c>
      <c r="X22" s="15"/>
      <c r="Z22" s="2" t="s">
        <v>155</v>
      </c>
      <c r="AA22" s="15">
        <v>40</v>
      </c>
      <c r="AC22" s="15">
        <f t="shared" si="2"/>
        <v>0</v>
      </c>
      <c r="AD22" s="15"/>
      <c r="AF22" s="2" t="s">
        <v>155</v>
      </c>
      <c r="AG22" s="15">
        <v>40</v>
      </c>
      <c r="AI22" s="15">
        <f t="shared" si="3"/>
        <v>0</v>
      </c>
      <c r="AJ22" s="15"/>
      <c r="AL22" s="2" t="s">
        <v>155</v>
      </c>
      <c r="AM22" s="15">
        <v>40</v>
      </c>
      <c r="AO22" s="15">
        <f t="shared" si="4"/>
        <v>0</v>
      </c>
      <c r="AP22" s="15"/>
    </row>
    <row r="23" spans="5:42" outlineLevel="1" x14ac:dyDescent="0.3">
      <c r="G23" s="28"/>
      <c r="H23" s="28"/>
      <c r="I23" s="28"/>
      <c r="J23" s="28"/>
      <c r="K23" s="28">
        <f>SUM(G23:J23)</f>
        <v>0</v>
      </c>
      <c r="M23" s="16"/>
      <c r="N23" s="2" t="s">
        <v>28</v>
      </c>
      <c r="O23" s="15">
        <v>40</v>
      </c>
      <c r="Q23" s="15">
        <f>O23*P23</f>
        <v>0</v>
      </c>
      <c r="R23" s="15"/>
      <c r="T23" s="2" t="s">
        <v>28</v>
      </c>
      <c r="U23" s="15">
        <v>40</v>
      </c>
      <c r="W23" s="15">
        <f>U23*V23</f>
        <v>0</v>
      </c>
      <c r="X23" s="15"/>
      <c r="Z23" s="2" t="s">
        <v>28</v>
      </c>
      <c r="AA23" s="15">
        <v>40</v>
      </c>
      <c r="AC23" s="15">
        <f>AA23*AB23</f>
        <v>0</v>
      </c>
      <c r="AD23" s="15"/>
      <c r="AF23" s="2" t="s">
        <v>28</v>
      </c>
      <c r="AG23" s="15">
        <v>40</v>
      </c>
      <c r="AI23" s="15">
        <f>AG23*AH23</f>
        <v>0</v>
      </c>
      <c r="AJ23" s="15"/>
      <c r="AL23" s="2" t="s">
        <v>28</v>
      </c>
      <c r="AM23" s="15">
        <v>40</v>
      </c>
      <c r="AO23" s="15">
        <f>AM23*AN23</f>
        <v>0</v>
      </c>
      <c r="AP23" s="15"/>
    </row>
    <row r="24" spans="5:42" outlineLevel="1" x14ac:dyDescent="0.3">
      <c r="G24" s="28"/>
      <c r="H24" s="28"/>
      <c r="I24" s="28"/>
      <c r="J24" s="28"/>
      <c r="K24" s="28">
        <f t="shared" ref="K24:K32" si="6">SUM(G24:J24)</f>
        <v>0</v>
      </c>
      <c r="M24" s="16"/>
      <c r="N24" s="2" t="s">
        <v>127</v>
      </c>
      <c r="O24" s="15">
        <f>110/$O$1</f>
        <v>100.91743119266054</v>
      </c>
      <c r="Q24" s="15">
        <f t="shared" ref="Q24:Q29" si="7">O24*P24</f>
        <v>0</v>
      </c>
      <c r="R24" s="15"/>
      <c r="T24" s="2" t="s">
        <v>127</v>
      </c>
      <c r="U24" s="15">
        <f>110/$O$1</f>
        <v>100.91743119266054</v>
      </c>
      <c r="W24" s="15">
        <f t="shared" ref="W24:W29" si="8">U24*V24</f>
        <v>0</v>
      </c>
      <c r="X24" s="15"/>
      <c r="Z24" s="2" t="s">
        <v>127</v>
      </c>
      <c r="AA24" s="15">
        <f>110/$O$1</f>
        <v>100.91743119266054</v>
      </c>
      <c r="AC24" s="15">
        <f t="shared" ref="AC24:AC29" si="9">AA24*AB24</f>
        <v>0</v>
      </c>
      <c r="AD24" s="15"/>
      <c r="AF24" s="2" t="s">
        <v>127</v>
      </c>
      <c r="AG24" s="15">
        <f>110/$O$1</f>
        <v>100.91743119266054</v>
      </c>
      <c r="AI24" s="15">
        <f t="shared" ref="AI24:AI29" si="10">AG24*AH24</f>
        <v>0</v>
      </c>
      <c r="AJ24" s="15"/>
      <c r="AL24" s="2" t="s">
        <v>127</v>
      </c>
      <c r="AM24" s="15">
        <f>110/$O$1</f>
        <v>100.91743119266054</v>
      </c>
      <c r="AO24" s="15">
        <f t="shared" ref="AO24:AO29" si="11">AM24*AN24</f>
        <v>0</v>
      </c>
      <c r="AP24" s="15"/>
    </row>
    <row r="25" spans="5:42" outlineLevel="1" x14ac:dyDescent="0.3">
      <c r="G25" s="28"/>
      <c r="H25" s="28"/>
      <c r="I25" s="28"/>
      <c r="J25" s="28"/>
      <c r="K25" s="28">
        <f t="shared" si="6"/>
        <v>0</v>
      </c>
      <c r="M25" s="16"/>
      <c r="N25" s="2" t="s">
        <v>128</v>
      </c>
      <c r="O25" s="15">
        <f>91/$O$1</f>
        <v>83.486238532110079</v>
      </c>
      <c r="P25" s="3">
        <v>42</v>
      </c>
      <c r="Q25" s="15">
        <f t="shared" si="7"/>
        <v>3506.4220183486232</v>
      </c>
      <c r="R25" s="15"/>
      <c r="T25" s="2" t="s">
        <v>128</v>
      </c>
      <c r="U25" s="15">
        <f>91/$O$1</f>
        <v>83.486238532110079</v>
      </c>
      <c r="W25" s="15">
        <f t="shared" si="8"/>
        <v>0</v>
      </c>
      <c r="X25" s="15"/>
      <c r="Z25" s="2" t="s">
        <v>128</v>
      </c>
      <c r="AA25" s="15">
        <f>91/$O$1</f>
        <v>83.486238532110079</v>
      </c>
      <c r="AC25" s="15">
        <f t="shared" si="9"/>
        <v>0</v>
      </c>
      <c r="AD25" s="15"/>
      <c r="AF25" s="2" t="s">
        <v>128</v>
      </c>
      <c r="AG25" s="15">
        <f>91/$O$1</f>
        <v>83.486238532110079</v>
      </c>
      <c r="AI25" s="15">
        <f t="shared" si="10"/>
        <v>0</v>
      </c>
      <c r="AJ25" s="15"/>
      <c r="AL25" s="2" t="s">
        <v>128</v>
      </c>
      <c r="AM25" s="15">
        <f>91/$O$1</f>
        <v>83.486238532110079</v>
      </c>
      <c r="AO25" s="15">
        <f t="shared" si="11"/>
        <v>0</v>
      </c>
      <c r="AP25" s="15"/>
    </row>
    <row r="26" spans="5:42" outlineLevel="1" x14ac:dyDescent="0.3">
      <c r="G26" s="28"/>
      <c r="H26" s="28"/>
      <c r="I26" s="28"/>
      <c r="J26" s="28"/>
      <c r="K26" s="28">
        <f t="shared" si="6"/>
        <v>0</v>
      </c>
      <c r="M26" s="16"/>
      <c r="N26" s="2" t="s">
        <v>157</v>
      </c>
      <c r="O26" s="15">
        <f>74/$O$1</f>
        <v>67.88990825688073</v>
      </c>
      <c r="P26" s="3">
        <v>42</v>
      </c>
      <c r="Q26" s="15">
        <f t="shared" si="7"/>
        <v>2851.3761467889908</v>
      </c>
      <c r="R26" s="15"/>
      <c r="T26" s="2" t="s">
        <v>157</v>
      </c>
      <c r="U26" s="15">
        <f>74/$O$1</f>
        <v>67.88990825688073</v>
      </c>
      <c r="W26" s="15">
        <f t="shared" si="8"/>
        <v>0</v>
      </c>
      <c r="X26" s="15"/>
      <c r="Z26" s="2" t="s">
        <v>157</v>
      </c>
      <c r="AA26" s="15">
        <f>74/$O$1</f>
        <v>67.88990825688073</v>
      </c>
      <c r="AC26" s="15">
        <f t="shared" si="9"/>
        <v>0</v>
      </c>
      <c r="AD26" s="15"/>
      <c r="AF26" s="2" t="s">
        <v>157</v>
      </c>
      <c r="AG26" s="15">
        <f>74/$O$1</f>
        <v>67.88990825688073</v>
      </c>
      <c r="AI26" s="15">
        <f t="shared" si="10"/>
        <v>0</v>
      </c>
      <c r="AJ26" s="15"/>
      <c r="AL26" s="2" t="s">
        <v>157</v>
      </c>
      <c r="AM26" s="15">
        <f>74/$O$1</f>
        <v>67.88990825688073</v>
      </c>
      <c r="AO26" s="15">
        <f t="shared" si="11"/>
        <v>0</v>
      </c>
      <c r="AP26" s="15"/>
    </row>
    <row r="27" spans="5:42" outlineLevel="1" x14ac:dyDescent="0.3">
      <c r="G27" s="28"/>
      <c r="H27" s="28"/>
      <c r="I27" s="28"/>
      <c r="J27" s="28"/>
      <c r="K27" s="28">
        <f t="shared" si="6"/>
        <v>0</v>
      </c>
      <c r="M27" s="16"/>
      <c r="N27" s="2" t="s">
        <v>129</v>
      </c>
      <c r="O27" s="15">
        <f>63/$O$1</f>
        <v>57.798165137614674</v>
      </c>
      <c r="Q27" s="15">
        <f t="shared" si="7"/>
        <v>0</v>
      </c>
      <c r="R27" s="15"/>
      <c r="T27" s="2" t="s">
        <v>129</v>
      </c>
      <c r="U27" s="15">
        <f>63/$O$1</f>
        <v>57.798165137614674</v>
      </c>
      <c r="W27" s="15">
        <f t="shared" si="8"/>
        <v>0</v>
      </c>
      <c r="X27" s="15"/>
      <c r="Z27" s="2" t="s">
        <v>129</v>
      </c>
      <c r="AA27" s="15">
        <f>63/$O$1</f>
        <v>57.798165137614674</v>
      </c>
      <c r="AC27" s="15">
        <f t="shared" si="9"/>
        <v>0</v>
      </c>
      <c r="AD27" s="15"/>
      <c r="AF27" s="2" t="s">
        <v>129</v>
      </c>
      <c r="AG27" s="15">
        <f>63/$O$1</f>
        <v>57.798165137614674</v>
      </c>
      <c r="AI27" s="15">
        <f t="shared" si="10"/>
        <v>0</v>
      </c>
      <c r="AJ27" s="15"/>
      <c r="AL27" s="2" t="s">
        <v>129</v>
      </c>
      <c r="AM27" s="15">
        <f>63/$O$1</f>
        <v>57.798165137614674</v>
      </c>
      <c r="AO27" s="15">
        <f t="shared" si="11"/>
        <v>0</v>
      </c>
      <c r="AP27" s="15"/>
    </row>
    <row r="28" spans="5:42" outlineLevel="1" x14ac:dyDescent="0.3">
      <c r="G28" s="28"/>
      <c r="H28" s="28"/>
      <c r="I28" s="28"/>
      <c r="J28" s="28"/>
      <c r="K28" s="28">
        <f t="shared" si="6"/>
        <v>0</v>
      </c>
      <c r="M28" s="16"/>
      <c r="N28" s="2" t="s">
        <v>156</v>
      </c>
      <c r="O28" s="15">
        <f>56/$O$1</f>
        <v>51.376146788990823</v>
      </c>
      <c r="Q28" s="15">
        <f t="shared" si="7"/>
        <v>0</v>
      </c>
      <c r="R28" s="15"/>
      <c r="T28" s="2" t="s">
        <v>156</v>
      </c>
      <c r="U28" s="15">
        <f>56/$O$1</f>
        <v>51.376146788990823</v>
      </c>
      <c r="W28" s="15">
        <f t="shared" si="8"/>
        <v>0</v>
      </c>
      <c r="X28" s="15"/>
      <c r="Z28" s="2" t="s">
        <v>156</v>
      </c>
      <c r="AA28" s="15">
        <f>56/$O$1</f>
        <v>51.376146788990823</v>
      </c>
      <c r="AC28" s="15">
        <f t="shared" si="9"/>
        <v>0</v>
      </c>
      <c r="AD28" s="15"/>
      <c r="AF28" s="2" t="s">
        <v>156</v>
      </c>
      <c r="AG28" s="15">
        <f>56/$O$1</f>
        <v>51.376146788990823</v>
      </c>
      <c r="AI28" s="15">
        <f t="shared" si="10"/>
        <v>0</v>
      </c>
      <c r="AJ28" s="15"/>
      <c r="AL28" s="2" t="s">
        <v>156</v>
      </c>
      <c r="AM28" s="15">
        <f>56/$O$1</f>
        <v>51.376146788990823</v>
      </c>
      <c r="AO28" s="15">
        <f t="shared" si="11"/>
        <v>0</v>
      </c>
      <c r="AP28" s="15"/>
    </row>
    <row r="29" spans="5:42" outlineLevel="1" x14ac:dyDescent="0.3">
      <c r="G29" s="28"/>
      <c r="H29" s="28"/>
      <c r="I29" s="28"/>
      <c r="J29" s="28"/>
      <c r="K29" s="28">
        <f t="shared" si="6"/>
        <v>0</v>
      </c>
      <c r="M29" s="16"/>
      <c r="N29" s="2" t="s">
        <v>131</v>
      </c>
      <c r="O29" s="15">
        <f>42/$O$1</f>
        <v>38.532110091743114</v>
      </c>
      <c r="Q29" s="15">
        <f t="shared" si="7"/>
        <v>0</v>
      </c>
      <c r="R29" s="15"/>
      <c r="T29" s="2" t="s">
        <v>131</v>
      </c>
      <c r="U29" s="15">
        <f>42/$O$1</f>
        <v>38.532110091743114</v>
      </c>
      <c r="W29" s="15">
        <f t="shared" si="8"/>
        <v>0</v>
      </c>
      <c r="X29" s="15"/>
      <c r="Z29" s="2" t="s">
        <v>131</v>
      </c>
      <c r="AA29" s="15">
        <f>42/$O$1</f>
        <v>38.532110091743114</v>
      </c>
      <c r="AC29" s="15">
        <f t="shared" si="9"/>
        <v>0</v>
      </c>
      <c r="AD29" s="15"/>
      <c r="AF29" s="2" t="s">
        <v>131</v>
      </c>
      <c r="AG29" s="15">
        <f>42/$O$1</f>
        <v>38.532110091743114</v>
      </c>
      <c r="AI29" s="15">
        <f t="shared" si="10"/>
        <v>0</v>
      </c>
      <c r="AJ29" s="15"/>
      <c r="AL29" s="2" t="s">
        <v>131</v>
      </c>
      <c r="AM29" s="15">
        <f>42/$O$1</f>
        <v>38.532110091743114</v>
      </c>
      <c r="AO29" s="15">
        <f t="shared" si="11"/>
        <v>0</v>
      </c>
      <c r="AP29" s="15"/>
    </row>
    <row r="30" spans="5:42" outlineLevel="1" x14ac:dyDescent="0.3">
      <c r="G30" s="28"/>
      <c r="H30" s="28"/>
      <c r="I30" s="28"/>
      <c r="J30" s="28"/>
      <c r="K30" s="28">
        <f t="shared" si="6"/>
        <v>0</v>
      </c>
      <c r="M30" s="16"/>
      <c r="O30" s="15"/>
      <c r="Q30" s="15"/>
      <c r="R30" s="15"/>
      <c r="U30" s="15"/>
      <c r="W30" s="15"/>
      <c r="X30" s="15"/>
      <c r="AA30" s="15"/>
      <c r="AC30" s="15"/>
      <c r="AD30" s="15"/>
      <c r="AG30" s="15"/>
      <c r="AI30" s="15"/>
      <c r="AJ30" s="15"/>
      <c r="AM30" s="15"/>
      <c r="AO30" s="15"/>
      <c r="AP30" s="15"/>
    </row>
    <row r="31" spans="5:42" outlineLevel="1" x14ac:dyDescent="0.3">
      <c r="G31" s="28"/>
      <c r="H31" s="28"/>
      <c r="I31" s="28"/>
      <c r="J31" s="28"/>
      <c r="K31" s="28">
        <f t="shared" si="6"/>
        <v>0</v>
      </c>
      <c r="M31" s="16"/>
      <c r="N31" s="1" t="s">
        <v>38</v>
      </c>
      <c r="O31" s="15"/>
      <c r="Q31" s="15"/>
      <c r="R31" s="15"/>
      <c r="T31" s="1" t="s">
        <v>38</v>
      </c>
      <c r="U31" s="15">
        <f>G34</f>
        <v>0</v>
      </c>
      <c r="W31" s="15"/>
      <c r="X31" s="15"/>
      <c r="Z31" s="1" t="s">
        <v>38</v>
      </c>
      <c r="AA31" s="15">
        <f>H34</f>
        <v>0</v>
      </c>
      <c r="AC31" s="15"/>
      <c r="AD31" s="15"/>
      <c r="AF31" s="1" t="s">
        <v>38</v>
      </c>
      <c r="AG31" s="15">
        <f>I34</f>
        <v>0</v>
      </c>
      <c r="AI31" s="15"/>
      <c r="AJ31" s="15"/>
      <c r="AL31" s="1" t="s">
        <v>38</v>
      </c>
      <c r="AM31" s="15">
        <f>J34</f>
        <v>0</v>
      </c>
      <c r="AO31" s="15"/>
      <c r="AP31" s="15"/>
    </row>
    <row r="32" spans="5:42" outlineLevel="1" x14ac:dyDescent="0.3">
      <c r="E32" s="15"/>
      <c r="G32" s="28"/>
      <c r="H32" s="28"/>
      <c r="I32" s="28"/>
      <c r="J32" s="28"/>
      <c r="K32" s="28">
        <f t="shared" si="6"/>
        <v>0</v>
      </c>
      <c r="L32" s="15"/>
      <c r="M32" s="18"/>
      <c r="Q32" s="15"/>
      <c r="R32" s="15"/>
      <c r="W32" s="15"/>
      <c r="X32" s="15"/>
      <c r="AC32" s="15"/>
      <c r="AD32" s="15"/>
    </row>
    <row r="33" spans="1:43" outlineLevel="1" x14ac:dyDescent="0.3">
      <c r="D33" s="26" t="s">
        <v>30</v>
      </c>
      <c r="E33" s="26" t="s">
        <v>31</v>
      </c>
      <c r="F33" s="26" t="s">
        <v>32</v>
      </c>
      <c r="G33" s="27" t="s">
        <v>124</v>
      </c>
      <c r="H33" s="27" t="s">
        <v>121</v>
      </c>
      <c r="I33" s="27" t="s">
        <v>122</v>
      </c>
      <c r="J33" s="27" t="s">
        <v>123</v>
      </c>
      <c r="K33" s="26" t="s">
        <v>125</v>
      </c>
      <c r="L33" s="26" t="s">
        <v>14</v>
      </c>
      <c r="M33" s="12"/>
    </row>
    <row r="34" spans="1:43" s="10" customFormat="1" x14ac:dyDescent="0.3">
      <c r="A34" s="22" t="str">
        <f>A5</f>
        <v>No</v>
      </c>
      <c r="B34" s="22" t="str">
        <f>B5</f>
        <v>None</v>
      </c>
      <c r="C34" s="33">
        <f>SUM(E34,K34)</f>
        <v>6357.798165137614</v>
      </c>
      <c r="D34" s="23">
        <f>SUM(P9:P29)+SUM(V9:V29)+SUM(AB9:AB29)+SUM(AH9:AH29)+SUM(AN9:AN29)</f>
        <v>84</v>
      </c>
      <c r="E34" s="24">
        <f>SUM(Q7+W7+AC7+AI7+AO7)</f>
        <v>6357.798165137614</v>
      </c>
      <c r="F34" s="23">
        <f>SUM(S9+Y9+AE9+AK9+AQ9)</f>
        <v>0</v>
      </c>
      <c r="G34" s="29">
        <f>SUM(G9:G32)</f>
        <v>0</v>
      </c>
      <c r="H34" s="29">
        <f>SUM(H9:H32)</f>
        <v>0</v>
      </c>
      <c r="I34" s="29">
        <f>SUM(I9:I32)</f>
        <v>0</v>
      </c>
      <c r="J34" s="29">
        <f>SUM(J9:J32)</f>
        <v>0</v>
      </c>
      <c r="K34" s="29">
        <f>SUM(K9:K32)</f>
        <v>0</v>
      </c>
      <c r="L34" s="19"/>
      <c r="M34" s="8"/>
      <c r="P34" s="20"/>
      <c r="Q34" s="19"/>
      <c r="R34" s="19"/>
      <c r="W34" s="19"/>
      <c r="X34" s="19"/>
      <c r="AC34" s="19"/>
      <c r="AD34" s="19"/>
    </row>
    <row r="35" spans="1:43" s="10" customFormat="1" x14ac:dyDescent="0.3">
      <c r="A35" s="6"/>
      <c r="B35" s="6"/>
      <c r="C35" s="6"/>
      <c r="D35" s="7"/>
      <c r="E35" s="8"/>
      <c r="F35" s="7"/>
      <c r="G35" s="30"/>
      <c r="H35" s="30"/>
      <c r="I35" s="30"/>
      <c r="J35" s="30"/>
      <c r="K35" s="8"/>
      <c r="L35" s="8"/>
      <c r="M35" s="8"/>
      <c r="N35" s="7"/>
      <c r="O35" s="7"/>
      <c r="P35" s="9"/>
      <c r="Q35" s="8"/>
      <c r="R35" s="8"/>
      <c r="S35" s="7"/>
      <c r="T35" s="7"/>
      <c r="U35" s="7"/>
      <c r="V35" s="7"/>
      <c r="W35" s="8"/>
      <c r="X35" s="8"/>
      <c r="Y35" s="7"/>
      <c r="Z35" s="7"/>
      <c r="AA35" s="7"/>
      <c r="AB35" s="7"/>
      <c r="AC35" s="8"/>
      <c r="AD35" s="8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</row>
    <row r="36" spans="1:43" outlineLevel="1" x14ac:dyDescent="0.3">
      <c r="A36" s="21" t="s">
        <v>53</v>
      </c>
      <c r="B36" s="21" t="s">
        <v>52</v>
      </c>
      <c r="C36" s="21"/>
      <c r="D36" s="1"/>
      <c r="E36" s="1"/>
      <c r="F36" s="1"/>
      <c r="G36" s="31"/>
      <c r="H36" s="31"/>
      <c r="I36" s="31"/>
      <c r="J36" s="31"/>
      <c r="K36" s="1"/>
      <c r="L36" s="1"/>
      <c r="M36" s="11"/>
      <c r="N36" s="1"/>
      <c r="O36" s="1"/>
      <c r="P36" s="26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</row>
    <row r="37" spans="1:43" outlineLevel="1" x14ac:dyDescent="0.3">
      <c r="A37" s="1"/>
      <c r="B37" s="1"/>
      <c r="C37" s="1"/>
      <c r="D37" s="1"/>
      <c r="E37" s="1"/>
      <c r="F37" s="26"/>
      <c r="G37" s="27"/>
      <c r="H37" s="27"/>
      <c r="I37" s="27"/>
      <c r="J37" s="27"/>
      <c r="K37" s="26"/>
      <c r="L37" s="26"/>
      <c r="M37" s="12"/>
      <c r="N37" s="66" t="s">
        <v>1</v>
      </c>
      <c r="O37" s="66"/>
      <c r="P37" s="66"/>
      <c r="Q37" s="66"/>
      <c r="R37" s="66"/>
      <c r="S37" s="66"/>
      <c r="T37" s="66" t="s">
        <v>7</v>
      </c>
      <c r="U37" s="66"/>
      <c r="V37" s="66"/>
      <c r="W37" s="66"/>
      <c r="X37" s="66"/>
      <c r="Y37" s="66"/>
      <c r="Z37" s="66" t="s">
        <v>6</v>
      </c>
      <c r="AA37" s="66"/>
      <c r="AB37" s="66"/>
      <c r="AC37" s="66"/>
      <c r="AD37" s="66"/>
      <c r="AE37" s="66"/>
      <c r="AF37" s="66" t="s">
        <v>40</v>
      </c>
      <c r="AG37" s="66"/>
      <c r="AH37" s="66"/>
      <c r="AI37" s="66"/>
      <c r="AJ37" s="66"/>
      <c r="AK37" s="66"/>
      <c r="AL37" s="66" t="s">
        <v>8</v>
      </c>
      <c r="AM37" s="66"/>
      <c r="AN37" s="66"/>
      <c r="AO37" s="66"/>
      <c r="AP37" s="66"/>
      <c r="AQ37" s="66"/>
    </row>
    <row r="38" spans="1:43" outlineLevel="1" x14ac:dyDescent="0.3">
      <c r="A38" s="66" t="s">
        <v>10</v>
      </c>
      <c r="B38" s="66"/>
      <c r="C38" s="66"/>
      <c r="D38" s="66"/>
      <c r="E38" s="26" t="s">
        <v>12</v>
      </c>
      <c r="F38" s="26" t="s">
        <v>14</v>
      </c>
      <c r="G38" s="5" t="s">
        <v>118</v>
      </c>
      <c r="H38" s="5" t="s">
        <v>6</v>
      </c>
      <c r="I38" s="5" t="s">
        <v>40</v>
      </c>
      <c r="J38" s="5" t="s">
        <v>39</v>
      </c>
      <c r="K38" s="1"/>
      <c r="L38" s="1"/>
      <c r="M38" s="11"/>
      <c r="N38" s="26" t="s">
        <v>2</v>
      </c>
      <c r="O38" s="13" t="s">
        <v>29</v>
      </c>
      <c r="P38" s="14"/>
      <c r="Q38" s="15">
        <f>SUM(Q40:Q60)</f>
        <v>0</v>
      </c>
      <c r="R38" s="26" t="s">
        <v>37</v>
      </c>
      <c r="S38" s="26" t="s">
        <v>4</v>
      </c>
      <c r="T38" s="26" t="s">
        <v>2</v>
      </c>
      <c r="U38" s="13" t="s">
        <v>29</v>
      </c>
      <c r="V38" s="14"/>
      <c r="W38" s="15">
        <f>SUM(W40:W60)</f>
        <v>0</v>
      </c>
      <c r="X38" s="26" t="s">
        <v>37</v>
      </c>
      <c r="Y38" s="26" t="s">
        <v>4</v>
      </c>
      <c r="Z38" s="26" t="s">
        <v>2</v>
      </c>
      <c r="AA38" s="13" t="s">
        <v>29</v>
      </c>
      <c r="AB38" s="14"/>
      <c r="AC38" s="15">
        <f>SUM(AC40:AC60)</f>
        <v>0</v>
      </c>
      <c r="AD38" s="26" t="s">
        <v>37</v>
      </c>
      <c r="AE38" s="26" t="s">
        <v>4</v>
      </c>
      <c r="AF38" s="26" t="s">
        <v>2</v>
      </c>
      <c r="AG38" s="13" t="s">
        <v>29</v>
      </c>
      <c r="AH38" s="14"/>
      <c r="AI38" s="15">
        <f>SUM(AI40:AI60)</f>
        <v>0</v>
      </c>
      <c r="AJ38" s="26" t="s">
        <v>37</v>
      </c>
      <c r="AK38" s="26" t="s">
        <v>4</v>
      </c>
      <c r="AL38" s="26" t="s">
        <v>2</v>
      </c>
      <c r="AM38" s="13" t="s">
        <v>29</v>
      </c>
      <c r="AN38" s="14"/>
      <c r="AO38" s="15">
        <f>SUM(AO40:AO60)</f>
        <v>0</v>
      </c>
      <c r="AP38" s="26" t="s">
        <v>37</v>
      </c>
      <c r="AQ38" s="26" t="s">
        <v>4</v>
      </c>
    </row>
    <row r="39" spans="1:43" outlineLevel="1" x14ac:dyDescent="0.3">
      <c r="A39" s="26" t="s">
        <v>0</v>
      </c>
      <c r="B39" s="26" t="s">
        <v>11</v>
      </c>
      <c r="C39" s="26"/>
      <c r="D39" s="26" t="s">
        <v>35</v>
      </c>
      <c r="E39" s="26" t="s">
        <v>13</v>
      </c>
      <c r="F39" s="26" t="s">
        <v>34</v>
      </c>
      <c r="G39" s="27"/>
      <c r="H39" s="27"/>
      <c r="I39" s="27"/>
      <c r="J39" s="27"/>
      <c r="K39" s="1"/>
      <c r="L39" s="1"/>
      <c r="M39" s="11"/>
      <c r="N39" s="26" t="s">
        <v>3</v>
      </c>
      <c r="O39" s="26" t="s">
        <v>43</v>
      </c>
      <c r="P39" s="26" t="s">
        <v>42</v>
      </c>
      <c r="Q39" s="26" t="s">
        <v>41</v>
      </c>
      <c r="R39" s="26" t="s">
        <v>36</v>
      </c>
      <c r="S39" s="26" t="s">
        <v>5</v>
      </c>
      <c r="T39" s="26" t="s">
        <v>3</v>
      </c>
      <c r="U39" s="26" t="s">
        <v>43</v>
      </c>
      <c r="V39" s="26" t="s">
        <v>42</v>
      </c>
      <c r="W39" s="26" t="s">
        <v>41</v>
      </c>
      <c r="X39" s="26" t="s">
        <v>36</v>
      </c>
      <c r="Y39" s="26" t="s">
        <v>5</v>
      </c>
      <c r="Z39" s="26" t="s">
        <v>3</v>
      </c>
      <c r="AA39" s="26" t="s">
        <v>43</v>
      </c>
      <c r="AB39" s="26" t="s">
        <v>42</v>
      </c>
      <c r="AC39" s="26" t="s">
        <v>41</v>
      </c>
      <c r="AD39" s="26" t="s">
        <v>36</v>
      </c>
      <c r="AE39" s="26" t="s">
        <v>5</v>
      </c>
      <c r="AF39" s="26" t="s">
        <v>3</v>
      </c>
      <c r="AG39" s="26" t="s">
        <v>43</v>
      </c>
      <c r="AH39" s="26" t="s">
        <v>42</v>
      </c>
      <c r="AI39" s="26" t="s">
        <v>41</v>
      </c>
      <c r="AJ39" s="26" t="s">
        <v>36</v>
      </c>
      <c r="AK39" s="26" t="s">
        <v>5</v>
      </c>
      <c r="AL39" s="26" t="s">
        <v>3</v>
      </c>
      <c r="AM39" s="26" t="s">
        <v>43</v>
      </c>
      <c r="AN39" s="26" t="s">
        <v>42</v>
      </c>
      <c r="AO39" s="26" t="s">
        <v>41</v>
      </c>
      <c r="AP39" s="26" t="s">
        <v>36</v>
      </c>
      <c r="AQ39" s="26" t="s">
        <v>5</v>
      </c>
    </row>
    <row r="40" spans="1:43" outlineLevel="1" x14ac:dyDescent="0.3">
      <c r="E40" s="15"/>
      <c r="G40" s="28"/>
      <c r="H40" s="28"/>
      <c r="I40" s="28"/>
      <c r="J40" s="28"/>
      <c r="K40" s="28">
        <f>SUM(G40:J40)</f>
        <v>0</v>
      </c>
      <c r="M40" s="16"/>
      <c r="N40" s="2" t="s">
        <v>15</v>
      </c>
      <c r="O40" s="15">
        <v>77</v>
      </c>
      <c r="Q40" s="15">
        <f>O40*P40</f>
        <v>0</v>
      </c>
      <c r="R40" s="15"/>
      <c r="T40" s="2" t="s">
        <v>15</v>
      </c>
      <c r="U40" s="15">
        <v>77</v>
      </c>
      <c r="W40" s="15">
        <f>U40*V40</f>
        <v>0</v>
      </c>
      <c r="X40" s="15"/>
      <c r="Z40" s="2" t="s">
        <v>15</v>
      </c>
      <c r="AA40" s="15">
        <v>77</v>
      </c>
      <c r="AC40" s="15">
        <f>AA40*AB40</f>
        <v>0</v>
      </c>
      <c r="AD40" s="15"/>
      <c r="AF40" s="2" t="s">
        <v>15</v>
      </c>
      <c r="AG40" s="15">
        <v>77</v>
      </c>
      <c r="AI40" s="15">
        <f>AG40*AH40</f>
        <v>0</v>
      </c>
      <c r="AJ40" s="15"/>
      <c r="AL40" s="2" t="s">
        <v>15</v>
      </c>
      <c r="AM40" s="15">
        <v>77</v>
      </c>
      <c r="AO40" s="15">
        <f>AM40*AN40</f>
        <v>0</v>
      </c>
      <c r="AP40" s="15"/>
    </row>
    <row r="41" spans="1:43" outlineLevel="1" x14ac:dyDescent="0.3">
      <c r="E41" s="15"/>
      <c r="G41" s="28"/>
      <c r="H41" s="28"/>
      <c r="I41" s="28"/>
      <c r="J41" s="28"/>
      <c r="K41" s="28">
        <f t="shared" ref="K41:K63" si="12">SUM(G41:J41)</f>
        <v>0</v>
      </c>
      <c r="M41" s="16"/>
      <c r="N41" s="2" t="s">
        <v>16</v>
      </c>
      <c r="O41" s="15">
        <v>60</v>
      </c>
      <c r="Q41" s="15">
        <f>O41*P41</f>
        <v>0</v>
      </c>
      <c r="R41" s="15"/>
      <c r="T41" s="2" t="s">
        <v>16</v>
      </c>
      <c r="U41" s="15">
        <v>60</v>
      </c>
      <c r="W41" s="15">
        <f t="shared" ref="W41:W53" si="13">U41*V41</f>
        <v>0</v>
      </c>
      <c r="X41" s="15"/>
      <c r="Z41" s="2" t="s">
        <v>16</v>
      </c>
      <c r="AA41" s="15">
        <v>60</v>
      </c>
      <c r="AC41" s="15">
        <f t="shared" ref="AC41:AC53" si="14">AA41*AB41</f>
        <v>0</v>
      </c>
      <c r="AD41" s="15"/>
      <c r="AF41" s="2" t="s">
        <v>16</v>
      </c>
      <c r="AG41" s="15">
        <v>60</v>
      </c>
      <c r="AI41" s="15">
        <f t="shared" ref="AI41:AI53" si="15">AG41*AH41</f>
        <v>0</v>
      </c>
      <c r="AJ41" s="15"/>
      <c r="AL41" s="2" t="s">
        <v>16</v>
      </c>
      <c r="AM41" s="15">
        <v>60</v>
      </c>
      <c r="AO41" s="15">
        <f t="shared" ref="AO41:AO53" si="16">AM41*AN41</f>
        <v>0</v>
      </c>
      <c r="AP41" s="15"/>
    </row>
    <row r="42" spans="1:43" outlineLevel="1" x14ac:dyDescent="0.3">
      <c r="E42" s="15"/>
      <c r="G42" s="28"/>
      <c r="H42" s="28"/>
      <c r="I42" s="28"/>
      <c r="J42" s="28"/>
      <c r="K42" s="28">
        <f t="shared" si="12"/>
        <v>0</v>
      </c>
      <c r="M42" s="16"/>
      <c r="N42" s="2" t="s">
        <v>17</v>
      </c>
      <c r="O42" s="15">
        <v>48</v>
      </c>
      <c r="Q42" s="15">
        <f t="shared" ref="Q42:Q53" si="17">O42*P42</f>
        <v>0</v>
      </c>
      <c r="R42" s="15"/>
      <c r="T42" s="2" t="s">
        <v>17</v>
      </c>
      <c r="U42" s="15">
        <v>48</v>
      </c>
      <c r="W42" s="15">
        <f t="shared" si="13"/>
        <v>0</v>
      </c>
      <c r="X42" s="15"/>
      <c r="Z42" s="2" t="s">
        <v>17</v>
      </c>
      <c r="AA42" s="15">
        <v>48</v>
      </c>
      <c r="AC42" s="15">
        <f t="shared" si="14"/>
        <v>0</v>
      </c>
      <c r="AD42" s="15"/>
      <c r="AF42" s="2" t="s">
        <v>17</v>
      </c>
      <c r="AG42" s="15">
        <v>48</v>
      </c>
      <c r="AI42" s="15">
        <f t="shared" si="15"/>
        <v>0</v>
      </c>
      <c r="AJ42" s="15"/>
      <c r="AL42" s="2" t="s">
        <v>17</v>
      </c>
      <c r="AM42" s="15">
        <v>48</v>
      </c>
      <c r="AO42" s="15">
        <f t="shared" si="16"/>
        <v>0</v>
      </c>
      <c r="AP42" s="15"/>
    </row>
    <row r="43" spans="1:43" outlineLevel="1" x14ac:dyDescent="0.3">
      <c r="E43" s="15"/>
      <c r="F43" s="17"/>
      <c r="G43" s="28"/>
      <c r="H43" s="28"/>
      <c r="I43" s="28"/>
      <c r="J43" s="28"/>
      <c r="K43" s="28">
        <f>SUM(G43:J43)</f>
        <v>0</v>
      </c>
      <c r="M43" s="16"/>
      <c r="N43" s="2" t="s">
        <v>18</v>
      </c>
      <c r="O43" s="15">
        <v>77</v>
      </c>
      <c r="Q43" s="15">
        <f t="shared" si="17"/>
        <v>0</v>
      </c>
      <c r="R43" s="15"/>
      <c r="T43" s="2" t="s">
        <v>18</v>
      </c>
      <c r="U43" s="15">
        <v>77</v>
      </c>
      <c r="W43" s="15">
        <f t="shared" si="13"/>
        <v>0</v>
      </c>
      <c r="X43" s="15"/>
      <c r="Z43" s="2" t="s">
        <v>18</v>
      </c>
      <c r="AA43" s="15">
        <v>77</v>
      </c>
      <c r="AC43" s="15">
        <f t="shared" si="14"/>
        <v>0</v>
      </c>
      <c r="AD43" s="15"/>
      <c r="AF43" s="2" t="s">
        <v>18</v>
      </c>
      <c r="AG43" s="15">
        <v>77</v>
      </c>
      <c r="AI43" s="15">
        <f t="shared" si="15"/>
        <v>0</v>
      </c>
      <c r="AJ43" s="15"/>
      <c r="AL43" s="2" t="s">
        <v>18</v>
      </c>
      <c r="AM43" s="15">
        <v>77</v>
      </c>
      <c r="AO43" s="15">
        <f t="shared" si="16"/>
        <v>0</v>
      </c>
      <c r="AP43" s="15"/>
    </row>
    <row r="44" spans="1:43" outlineLevel="1" x14ac:dyDescent="0.3">
      <c r="E44" s="15"/>
      <c r="F44" s="17"/>
      <c r="G44" s="28"/>
      <c r="H44" s="28"/>
      <c r="I44" s="28"/>
      <c r="J44" s="28"/>
      <c r="K44" s="28">
        <f t="shared" si="12"/>
        <v>0</v>
      </c>
      <c r="L44" s="15"/>
      <c r="M44" s="18"/>
      <c r="N44" s="2" t="s">
        <v>19</v>
      </c>
      <c r="O44" s="15">
        <v>60</v>
      </c>
      <c r="Q44" s="15">
        <f t="shared" si="17"/>
        <v>0</v>
      </c>
      <c r="R44" s="15"/>
      <c r="T44" s="2" t="s">
        <v>19</v>
      </c>
      <c r="U44" s="15">
        <v>60</v>
      </c>
      <c r="W44" s="15">
        <f t="shared" si="13"/>
        <v>0</v>
      </c>
      <c r="X44" s="15"/>
      <c r="Z44" s="2" t="s">
        <v>19</v>
      </c>
      <c r="AA44" s="15">
        <v>60</v>
      </c>
      <c r="AC44" s="15">
        <f t="shared" si="14"/>
        <v>0</v>
      </c>
      <c r="AD44" s="15"/>
      <c r="AF44" s="2" t="s">
        <v>19</v>
      </c>
      <c r="AG44" s="15">
        <v>60</v>
      </c>
      <c r="AI44" s="15">
        <f t="shared" si="15"/>
        <v>0</v>
      </c>
      <c r="AJ44" s="15"/>
      <c r="AL44" s="2" t="s">
        <v>19</v>
      </c>
      <c r="AM44" s="15">
        <v>60</v>
      </c>
      <c r="AO44" s="15">
        <f t="shared" si="16"/>
        <v>0</v>
      </c>
      <c r="AP44" s="15"/>
    </row>
    <row r="45" spans="1:43" outlineLevel="1" x14ac:dyDescent="0.3">
      <c r="E45" s="15"/>
      <c r="F45" s="17"/>
      <c r="G45" s="28"/>
      <c r="H45" s="28"/>
      <c r="I45" s="28"/>
      <c r="J45" s="28"/>
      <c r="K45" s="28">
        <f t="shared" si="12"/>
        <v>0</v>
      </c>
      <c r="M45" s="16"/>
      <c r="N45" s="2" t="s">
        <v>20</v>
      </c>
      <c r="O45" s="15">
        <v>48</v>
      </c>
      <c r="Q45" s="15">
        <f t="shared" si="17"/>
        <v>0</v>
      </c>
      <c r="R45" s="15"/>
      <c r="T45" s="2" t="s">
        <v>20</v>
      </c>
      <c r="U45" s="15">
        <v>48</v>
      </c>
      <c r="W45" s="15">
        <f t="shared" si="13"/>
        <v>0</v>
      </c>
      <c r="X45" s="15"/>
      <c r="Z45" s="2" t="s">
        <v>20</v>
      </c>
      <c r="AA45" s="15">
        <v>48</v>
      </c>
      <c r="AC45" s="15">
        <f t="shared" si="14"/>
        <v>0</v>
      </c>
      <c r="AD45" s="15"/>
      <c r="AF45" s="2" t="s">
        <v>20</v>
      </c>
      <c r="AG45" s="15">
        <v>48</v>
      </c>
      <c r="AI45" s="15">
        <f t="shared" si="15"/>
        <v>0</v>
      </c>
      <c r="AJ45" s="15"/>
      <c r="AL45" s="2" t="s">
        <v>20</v>
      </c>
      <c r="AM45" s="15">
        <v>48</v>
      </c>
      <c r="AO45" s="15">
        <f t="shared" si="16"/>
        <v>0</v>
      </c>
      <c r="AP45" s="15"/>
    </row>
    <row r="46" spans="1:43" outlineLevel="1" x14ac:dyDescent="0.3">
      <c r="F46" s="17"/>
      <c r="G46" s="28"/>
      <c r="H46" s="28"/>
      <c r="I46" s="28"/>
      <c r="J46" s="28"/>
      <c r="K46" s="28">
        <f t="shared" si="12"/>
        <v>0</v>
      </c>
      <c r="M46" s="16"/>
      <c r="N46" s="2" t="s">
        <v>21</v>
      </c>
      <c r="O46" s="15">
        <v>60</v>
      </c>
      <c r="Q46" s="15">
        <f t="shared" si="17"/>
        <v>0</v>
      </c>
      <c r="R46" s="15"/>
      <c r="T46" s="2" t="s">
        <v>21</v>
      </c>
      <c r="U46" s="15">
        <v>60</v>
      </c>
      <c r="W46" s="15">
        <f t="shared" si="13"/>
        <v>0</v>
      </c>
      <c r="X46" s="15"/>
      <c r="Z46" s="2" t="s">
        <v>21</v>
      </c>
      <c r="AA46" s="15">
        <v>60</v>
      </c>
      <c r="AC46" s="15">
        <f t="shared" si="14"/>
        <v>0</v>
      </c>
      <c r="AD46" s="15"/>
      <c r="AF46" s="2" t="s">
        <v>21</v>
      </c>
      <c r="AG46" s="15">
        <v>60</v>
      </c>
      <c r="AI46" s="15">
        <f t="shared" si="15"/>
        <v>0</v>
      </c>
      <c r="AJ46" s="15"/>
      <c r="AL46" s="2" t="s">
        <v>21</v>
      </c>
      <c r="AM46" s="15">
        <v>60</v>
      </c>
      <c r="AO46" s="15">
        <f t="shared" si="16"/>
        <v>0</v>
      </c>
      <c r="AP46" s="15"/>
    </row>
    <row r="47" spans="1:43" outlineLevel="1" x14ac:dyDescent="0.3">
      <c r="F47" s="17"/>
      <c r="G47" s="28"/>
      <c r="H47" s="28"/>
      <c r="I47" s="28"/>
      <c r="J47" s="28"/>
      <c r="K47" s="28">
        <f t="shared" si="12"/>
        <v>0</v>
      </c>
      <c r="M47" s="16"/>
      <c r="N47" s="2" t="s">
        <v>22</v>
      </c>
      <c r="O47" s="15">
        <v>48</v>
      </c>
      <c r="Q47" s="15">
        <f t="shared" si="17"/>
        <v>0</v>
      </c>
      <c r="R47" s="15"/>
      <c r="T47" s="2" t="s">
        <v>22</v>
      </c>
      <c r="U47" s="15">
        <v>48</v>
      </c>
      <c r="W47" s="15">
        <f t="shared" si="13"/>
        <v>0</v>
      </c>
      <c r="X47" s="15"/>
      <c r="Z47" s="2" t="s">
        <v>22</v>
      </c>
      <c r="AA47" s="15">
        <v>48</v>
      </c>
      <c r="AC47" s="15">
        <f t="shared" si="14"/>
        <v>0</v>
      </c>
      <c r="AD47" s="15"/>
      <c r="AF47" s="2" t="s">
        <v>22</v>
      </c>
      <c r="AG47" s="15">
        <v>48</v>
      </c>
      <c r="AI47" s="15">
        <f t="shared" si="15"/>
        <v>0</v>
      </c>
      <c r="AJ47" s="15"/>
      <c r="AL47" s="2" t="s">
        <v>22</v>
      </c>
      <c r="AM47" s="15">
        <v>48</v>
      </c>
      <c r="AO47" s="15">
        <f t="shared" si="16"/>
        <v>0</v>
      </c>
      <c r="AP47" s="15"/>
    </row>
    <row r="48" spans="1:43" outlineLevel="1" x14ac:dyDescent="0.3">
      <c r="G48" s="28"/>
      <c r="H48" s="28"/>
      <c r="I48" s="28"/>
      <c r="J48" s="28"/>
      <c r="K48" s="28">
        <f t="shared" si="12"/>
        <v>0</v>
      </c>
      <c r="M48" s="16"/>
      <c r="N48" s="2" t="s">
        <v>23</v>
      </c>
      <c r="O48" s="15">
        <v>40</v>
      </c>
      <c r="Q48" s="15">
        <f t="shared" si="17"/>
        <v>0</v>
      </c>
      <c r="R48" s="15"/>
      <c r="T48" s="2" t="s">
        <v>23</v>
      </c>
      <c r="U48" s="15">
        <v>40</v>
      </c>
      <c r="W48" s="15">
        <f t="shared" si="13"/>
        <v>0</v>
      </c>
      <c r="X48" s="15"/>
      <c r="Z48" s="2" t="s">
        <v>23</v>
      </c>
      <c r="AA48" s="15">
        <v>40</v>
      </c>
      <c r="AC48" s="15">
        <f t="shared" si="14"/>
        <v>0</v>
      </c>
      <c r="AD48" s="15"/>
      <c r="AF48" s="2" t="s">
        <v>23</v>
      </c>
      <c r="AG48" s="15">
        <v>40</v>
      </c>
      <c r="AI48" s="15">
        <f t="shared" si="15"/>
        <v>0</v>
      </c>
      <c r="AJ48" s="15"/>
      <c r="AL48" s="2" t="s">
        <v>23</v>
      </c>
      <c r="AM48" s="15">
        <v>40</v>
      </c>
      <c r="AO48" s="15">
        <f t="shared" si="16"/>
        <v>0</v>
      </c>
      <c r="AP48" s="15"/>
    </row>
    <row r="49" spans="4:42" outlineLevel="1" x14ac:dyDescent="0.3">
      <c r="G49" s="28"/>
      <c r="H49" s="28"/>
      <c r="I49" s="28"/>
      <c r="J49" s="28"/>
      <c r="K49" s="28">
        <f t="shared" si="12"/>
        <v>0</v>
      </c>
      <c r="M49" s="16"/>
      <c r="N49" s="2" t="s">
        <v>24</v>
      </c>
      <c r="O49" s="15">
        <v>48</v>
      </c>
      <c r="Q49" s="15">
        <f t="shared" si="17"/>
        <v>0</v>
      </c>
      <c r="R49" s="15"/>
      <c r="T49" s="2" t="s">
        <v>24</v>
      </c>
      <c r="U49" s="15">
        <v>48</v>
      </c>
      <c r="W49" s="15">
        <f t="shared" si="13"/>
        <v>0</v>
      </c>
      <c r="X49" s="15"/>
      <c r="Z49" s="2" t="s">
        <v>24</v>
      </c>
      <c r="AA49" s="15">
        <v>48</v>
      </c>
      <c r="AC49" s="15">
        <f t="shared" si="14"/>
        <v>0</v>
      </c>
      <c r="AD49" s="15"/>
      <c r="AF49" s="2" t="s">
        <v>24</v>
      </c>
      <c r="AG49" s="15">
        <v>48</v>
      </c>
      <c r="AI49" s="15">
        <f t="shared" si="15"/>
        <v>0</v>
      </c>
      <c r="AJ49" s="15"/>
      <c r="AL49" s="2" t="s">
        <v>24</v>
      </c>
      <c r="AM49" s="15">
        <v>48</v>
      </c>
      <c r="AO49" s="15">
        <f t="shared" si="16"/>
        <v>0</v>
      </c>
      <c r="AP49" s="15"/>
    </row>
    <row r="50" spans="4:42" outlineLevel="1" x14ac:dyDescent="0.3">
      <c r="G50" s="28"/>
      <c r="H50" s="28"/>
      <c r="I50" s="28"/>
      <c r="J50" s="28"/>
      <c r="K50" s="28">
        <f t="shared" si="12"/>
        <v>0</v>
      </c>
      <c r="M50" s="16"/>
      <c r="N50" s="2" t="s">
        <v>25</v>
      </c>
      <c r="O50" s="15">
        <v>68</v>
      </c>
      <c r="Q50" s="15">
        <f t="shared" si="17"/>
        <v>0</v>
      </c>
      <c r="R50" s="15"/>
      <c r="T50" s="2" t="s">
        <v>25</v>
      </c>
      <c r="U50" s="15">
        <v>68</v>
      </c>
      <c r="W50" s="15">
        <f t="shared" si="13"/>
        <v>0</v>
      </c>
      <c r="X50" s="15"/>
      <c r="Z50" s="2" t="s">
        <v>25</v>
      </c>
      <c r="AA50" s="15">
        <v>68</v>
      </c>
      <c r="AC50" s="15">
        <f t="shared" si="14"/>
        <v>0</v>
      </c>
      <c r="AD50" s="15"/>
      <c r="AF50" s="2" t="s">
        <v>25</v>
      </c>
      <c r="AG50" s="15">
        <v>68</v>
      </c>
      <c r="AI50" s="15">
        <f t="shared" si="15"/>
        <v>0</v>
      </c>
      <c r="AJ50" s="15"/>
      <c r="AL50" s="2" t="s">
        <v>25</v>
      </c>
      <c r="AM50" s="15">
        <v>68</v>
      </c>
      <c r="AO50" s="15">
        <f t="shared" si="16"/>
        <v>0</v>
      </c>
      <c r="AP50" s="15"/>
    </row>
    <row r="51" spans="4:42" outlineLevel="1" x14ac:dyDescent="0.3">
      <c r="G51" s="28"/>
      <c r="H51" s="28"/>
      <c r="I51" s="28"/>
      <c r="J51" s="28"/>
      <c r="K51" s="28">
        <f t="shared" si="12"/>
        <v>0</v>
      </c>
      <c r="M51" s="16"/>
      <c r="N51" s="2" t="s">
        <v>26</v>
      </c>
      <c r="O51" s="15">
        <v>95</v>
      </c>
      <c r="Q51" s="15">
        <f t="shared" si="17"/>
        <v>0</v>
      </c>
      <c r="R51" s="15"/>
      <c r="T51" s="2" t="s">
        <v>26</v>
      </c>
      <c r="U51" s="15">
        <v>95</v>
      </c>
      <c r="W51" s="15">
        <f t="shared" si="13"/>
        <v>0</v>
      </c>
      <c r="X51" s="15"/>
      <c r="Z51" s="2" t="s">
        <v>26</v>
      </c>
      <c r="AA51" s="15">
        <v>95</v>
      </c>
      <c r="AC51" s="15">
        <f t="shared" si="14"/>
        <v>0</v>
      </c>
      <c r="AD51" s="15"/>
      <c r="AF51" s="2" t="s">
        <v>26</v>
      </c>
      <c r="AG51" s="15">
        <v>95</v>
      </c>
      <c r="AI51" s="15">
        <f t="shared" si="15"/>
        <v>0</v>
      </c>
      <c r="AJ51" s="15"/>
      <c r="AL51" s="2" t="s">
        <v>26</v>
      </c>
      <c r="AM51" s="15">
        <v>95</v>
      </c>
      <c r="AO51" s="15">
        <f t="shared" si="16"/>
        <v>0</v>
      </c>
      <c r="AP51" s="15"/>
    </row>
    <row r="52" spans="4:42" outlineLevel="1" x14ac:dyDescent="0.3">
      <c r="G52" s="28"/>
      <c r="H52" s="28"/>
      <c r="I52" s="28"/>
      <c r="J52" s="28"/>
      <c r="K52" s="28">
        <f t="shared" si="12"/>
        <v>0</v>
      </c>
      <c r="M52" s="16"/>
      <c r="N52" s="2" t="s">
        <v>27</v>
      </c>
      <c r="O52" s="15">
        <v>40</v>
      </c>
      <c r="Q52" s="15">
        <f t="shared" si="17"/>
        <v>0</v>
      </c>
      <c r="R52" s="15"/>
      <c r="T52" s="2" t="s">
        <v>27</v>
      </c>
      <c r="U52" s="15">
        <v>40</v>
      </c>
      <c r="W52" s="15">
        <f t="shared" si="13"/>
        <v>0</v>
      </c>
      <c r="X52" s="15"/>
      <c r="Z52" s="2" t="s">
        <v>27</v>
      </c>
      <c r="AA52" s="15">
        <v>40</v>
      </c>
      <c r="AC52" s="15">
        <f t="shared" si="14"/>
        <v>0</v>
      </c>
      <c r="AD52" s="15"/>
      <c r="AF52" s="2" t="s">
        <v>27</v>
      </c>
      <c r="AG52" s="15">
        <v>40</v>
      </c>
      <c r="AI52" s="15">
        <f t="shared" si="15"/>
        <v>0</v>
      </c>
      <c r="AJ52" s="15"/>
      <c r="AL52" s="2" t="s">
        <v>27</v>
      </c>
      <c r="AM52" s="15">
        <v>40</v>
      </c>
      <c r="AO52" s="15">
        <f t="shared" si="16"/>
        <v>0</v>
      </c>
      <c r="AP52" s="15"/>
    </row>
    <row r="53" spans="4:42" outlineLevel="1" x14ac:dyDescent="0.3">
      <c r="G53" s="28"/>
      <c r="H53" s="28"/>
      <c r="I53" s="28"/>
      <c r="J53" s="28"/>
      <c r="K53" s="28">
        <f t="shared" si="12"/>
        <v>0</v>
      </c>
      <c r="M53" s="16"/>
      <c r="N53" s="2" t="s">
        <v>155</v>
      </c>
      <c r="O53" s="15">
        <v>40</v>
      </c>
      <c r="Q53" s="15">
        <f t="shared" si="17"/>
        <v>0</v>
      </c>
      <c r="R53" s="15"/>
      <c r="T53" s="2" t="s">
        <v>155</v>
      </c>
      <c r="U53" s="15">
        <v>40</v>
      </c>
      <c r="W53" s="15">
        <f t="shared" si="13"/>
        <v>0</v>
      </c>
      <c r="X53" s="15"/>
      <c r="Z53" s="2" t="s">
        <v>155</v>
      </c>
      <c r="AA53" s="15">
        <v>40</v>
      </c>
      <c r="AC53" s="15">
        <f t="shared" si="14"/>
        <v>0</v>
      </c>
      <c r="AD53" s="15"/>
      <c r="AF53" s="2" t="s">
        <v>155</v>
      </c>
      <c r="AG53" s="15">
        <v>40</v>
      </c>
      <c r="AI53" s="15">
        <f t="shared" si="15"/>
        <v>0</v>
      </c>
      <c r="AJ53" s="15"/>
      <c r="AL53" s="2" t="s">
        <v>155</v>
      </c>
      <c r="AM53" s="15">
        <v>40</v>
      </c>
      <c r="AO53" s="15">
        <f t="shared" si="16"/>
        <v>0</v>
      </c>
      <c r="AP53" s="15"/>
    </row>
    <row r="54" spans="4:42" outlineLevel="1" x14ac:dyDescent="0.3">
      <c r="G54" s="28"/>
      <c r="H54" s="28"/>
      <c r="I54" s="28"/>
      <c r="J54" s="28"/>
      <c r="K54" s="28">
        <f t="shared" si="12"/>
        <v>0</v>
      </c>
      <c r="M54" s="16"/>
      <c r="N54" s="2" t="s">
        <v>28</v>
      </c>
      <c r="O54" s="15">
        <v>40</v>
      </c>
      <c r="Q54" s="15">
        <f>O54*P54</f>
        <v>0</v>
      </c>
      <c r="R54" s="15"/>
      <c r="T54" s="2" t="s">
        <v>28</v>
      </c>
      <c r="U54" s="15">
        <v>40</v>
      </c>
      <c r="W54" s="15">
        <f>U54*V54</f>
        <v>0</v>
      </c>
      <c r="X54" s="15"/>
      <c r="Z54" s="2" t="s">
        <v>28</v>
      </c>
      <c r="AA54" s="15">
        <v>40</v>
      </c>
      <c r="AC54" s="15">
        <f>AA54*AB54</f>
        <v>0</v>
      </c>
      <c r="AD54" s="15"/>
      <c r="AF54" s="2" t="s">
        <v>28</v>
      </c>
      <c r="AG54" s="15">
        <v>40</v>
      </c>
      <c r="AI54" s="15">
        <f>AG54*AH54</f>
        <v>0</v>
      </c>
      <c r="AJ54" s="15"/>
      <c r="AL54" s="2" t="s">
        <v>28</v>
      </c>
      <c r="AM54" s="15">
        <v>40</v>
      </c>
      <c r="AO54" s="15">
        <f>AM54*AN54</f>
        <v>0</v>
      </c>
      <c r="AP54" s="15"/>
    </row>
    <row r="55" spans="4:42" outlineLevel="1" x14ac:dyDescent="0.3">
      <c r="G55" s="28"/>
      <c r="H55" s="28"/>
      <c r="I55" s="28"/>
      <c r="J55" s="28"/>
      <c r="K55" s="28">
        <f t="shared" si="12"/>
        <v>0</v>
      </c>
      <c r="M55" s="16"/>
      <c r="N55" s="2" t="s">
        <v>127</v>
      </c>
      <c r="O55" s="15">
        <f>110/$O$1</f>
        <v>100.91743119266054</v>
      </c>
      <c r="Q55" s="15">
        <f t="shared" ref="Q55:Q60" si="18">O55*P55</f>
        <v>0</v>
      </c>
      <c r="R55" s="15"/>
      <c r="T55" s="2" t="s">
        <v>127</v>
      </c>
      <c r="U55" s="15">
        <f>110/$O$1</f>
        <v>100.91743119266054</v>
      </c>
      <c r="W55" s="15">
        <f t="shared" ref="W55:W60" si="19">U55*V55</f>
        <v>0</v>
      </c>
      <c r="X55" s="15"/>
      <c r="Z55" s="2" t="s">
        <v>127</v>
      </c>
      <c r="AA55" s="15">
        <f>110/$O$1</f>
        <v>100.91743119266054</v>
      </c>
      <c r="AC55" s="15">
        <f t="shared" ref="AC55:AC60" si="20">AA55*AB55</f>
        <v>0</v>
      </c>
      <c r="AD55" s="15"/>
      <c r="AF55" s="2" t="s">
        <v>127</v>
      </c>
      <c r="AG55" s="15">
        <f>110/$O$1</f>
        <v>100.91743119266054</v>
      </c>
      <c r="AI55" s="15">
        <f t="shared" ref="AI55:AI60" si="21">AG55*AH55</f>
        <v>0</v>
      </c>
      <c r="AJ55" s="15"/>
      <c r="AL55" s="2" t="s">
        <v>127</v>
      </c>
      <c r="AM55" s="15">
        <f>110/$O$1</f>
        <v>100.91743119266054</v>
      </c>
      <c r="AO55" s="15">
        <f t="shared" ref="AO55:AO60" si="22">AM55*AN55</f>
        <v>0</v>
      </c>
      <c r="AP55" s="15"/>
    </row>
    <row r="56" spans="4:42" outlineLevel="1" x14ac:dyDescent="0.3">
      <c r="G56" s="28"/>
      <c r="H56" s="28"/>
      <c r="I56" s="28"/>
      <c r="J56" s="28"/>
      <c r="K56" s="28">
        <f t="shared" si="12"/>
        <v>0</v>
      </c>
      <c r="M56" s="16"/>
      <c r="N56" s="2" t="s">
        <v>128</v>
      </c>
      <c r="O56" s="15">
        <f>91/$O$1</f>
        <v>83.486238532110079</v>
      </c>
      <c r="Q56" s="15">
        <f t="shared" si="18"/>
        <v>0</v>
      </c>
      <c r="R56" s="15"/>
      <c r="T56" s="2" t="s">
        <v>128</v>
      </c>
      <c r="U56" s="15">
        <f>91/$O$1</f>
        <v>83.486238532110079</v>
      </c>
      <c r="W56" s="15">
        <f t="shared" si="19"/>
        <v>0</v>
      </c>
      <c r="X56" s="15"/>
      <c r="Z56" s="2" t="s">
        <v>128</v>
      </c>
      <c r="AA56" s="15">
        <f>91/$O$1</f>
        <v>83.486238532110079</v>
      </c>
      <c r="AC56" s="15">
        <f t="shared" si="20"/>
        <v>0</v>
      </c>
      <c r="AD56" s="15"/>
      <c r="AF56" s="2" t="s">
        <v>128</v>
      </c>
      <c r="AG56" s="15">
        <f>91/$O$1</f>
        <v>83.486238532110079</v>
      </c>
      <c r="AI56" s="15">
        <f t="shared" si="21"/>
        <v>0</v>
      </c>
      <c r="AJ56" s="15"/>
      <c r="AL56" s="2" t="s">
        <v>128</v>
      </c>
      <c r="AM56" s="15">
        <f>91/$O$1</f>
        <v>83.486238532110079</v>
      </c>
      <c r="AO56" s="15">
        <f t="shared" si="22"/>
        <v>0</v>
      </c>
      <c r="AP56" s="15"/>
    </row>
    <row r="57" spans="4:42" outlineLevel="1" x14ac:dyDescent="0.3">
      <c r="G57" s="28"/>
      <c r="H57" s="28"/>
      <c r="I57" s="28"/>
      <c r="J57" s="28"/>
      <c r="K57" s="28">
        <f t="shared" si="12"/>
        <v>0</v>
      </c>
      <c r="M57" s="16"/>
      <c r="N57" s="2" t="s">
        <v>157</v>
      </c>
      <c r="O57" s="15">
        <f>74/$O$1</f>
        <v>67.88990825688073</v>
      </c>
      <c r="Q57" s="15">
        <f t="shared" si="18"/>
        <v>0</v>
      </c>
      <c r="R57" s="15"/>
      <c r="T57" s="2" t="s">
        <v>157</v>
      </c>
      <c r="U57" s="15">
        <f>74/$O$1</f>
        <v>67.88990825688073</v>
      </c>
      <c r="W57" s="15">
        <f t="shared" si="19"/>
        <v>0</v>
      </c>
      <c r="X57" s="15"/>
      <c r="Z57" s="2" t="s">
        <v>157</v>
      </c>
      <c r="AA57" s="15">
        <f>74/$O$1</f>
        <v>67.88990825688073</v>
      </c>
      <c r="AC57" s="15">
        <f t="shared" si="20"/>
        <v>0</v>
      </c>
      <c r="AD57" s="15"/>
      <c r="AF57" s="2" t="s">
        <v>157</v>
      </c>
      <c r="AG57" s="15">
        <f>74/$O$1</f>
        <v>67.88990825688073</v>
      </c>
      <c r="AI57" s="15">
        <f t="shared" si="21"/>
        <v>0</v>
      </c>
      <c r="AJ57" s="15"/>
      <c r="AL57" s="2" t="s">
        <v>157</v>
      </c>
      <c r="AM57" s="15">
        <f>74/$O$1</f>
        <v>67.88990825688073</v>
      </c>
      <c r="AO57" s="15">
        <f t="shared" si="22"/>
        <v>0</v>
      </c>
      <c r="AP57" s="15"/>
    </row>
    <row r="58" spans="4:42" outlineLevel="1" x14ac:dyDescent="0.3">
      <c r="G58" s="28"/>
      <c r="H58" s="28"/>
      <c r="I58" s="28"/>
      <c r="J58" s="28"/>
      <c r="K58" s="28">
        <f t="shared" si="12"/>
        <v>0</v>
      </c>
      <c r="M58" s="16"/>
      <c r="N58" s="2" t="s">
        <v>129</v>
      </c>
      <c r="O58" s="15">
        <f>63/$O$1</f>
        <v>57.798165137614674</v>
      </c>
      <c r="Q58" s="15">
        <f t="shared" si="18"/>
        <v>0</v>
      </c>
      <c r="R58" s="15"/>
      <c r="T58" s="2" t="s">
        <v>129</v>
      </c>
      <c r="U58" s="15">
        <f>63/$O$1</f>
        <v>57.798165137614674</v>
      </c>
      <c r="W58" s="15">
        <f t="shared" si="19"/>
        <v>0</v>
      </c>
      <c r="X58" s="15"/>
      <c r="Z58" s="2" t="s">
        <v>129</v>
      </c>
      <c r="AA58" s="15">
        <f>63/$O$1</f>
        <v>57.798165137614674</v>
      </c>
      <c r="AC58" s="15">
        <f t="shared" si="20"/>
        <v>0</v>
      </c>
      <c r="AD58" s="15"/>
      <c r="AF58" s="2" t="s">
        <v>129</v>
      </c>
      <c r="AG58" s="15">
        <f>63/$O$1</f>
        <v>57.798165137614674</v>
      </c>
      <c r="AI58" s="15">
        <f t="shared" si="21"/>
        <v>0</v>
      </c>
      <c r="AJ58" s="15"/>
      <c r="AL58" s="2" t="s">
        <v>129</v>
      </c>
      <c r="AM58" s="15">
        <f>63/$O$1</f>
        <v>57.798165137614674</v>
      </c>
      <c r="AO58" s="15">
        <f t="shared" si="22"/>
        <v>0</v>
      </c>
      <c r="AP58" s="15"/>
    </row>
    <row r="59" spans="4:42" outlineLevel="1" x14ac:dyDescent="0.3">
      <c r="G59" s="28"/>
      <c r="H59" s="28"/>
      <c r="I59" s="28"/>
      <c r="J59" s="28"/>
      <c r="K59" s="28">
        <f t="shared" si="12"/>
        <v>0</v>
      </c>
      <c r="M59" s="16"/>
      <c r="N59" s="2" t="s">
        <v>156</v>
      </c>
      <c r="O59" s="15">
        <f>56/$O$1</f>
        <v>51.376146788990823</v>
      </c>
      <c r="Q59" s="15">
        <f t="shared" si="18"/>
        <v>0</v>
      </c>
      <c r="R59" s="15"/>
      <c r="T59" s="2" t="s">
        <v>156</v>
      </c>
      <c r="U59" s="15">
        <f>56/$O$1</f>
        <v>51.376146788990823</v>
      </c>
      <c r="W59" s="15">
        <f t="shared" si="19"/>
        <v>0</v>
      </c>
      <c r="X59" s="15"/>
      <c r="Z59" s="2" t="s">
        <v>156</v>
      </c>
      <c r="AA59" s="15">
        <f>56/$O$1</f>
        <v>51.376146788990823</v>
      </c>
      <c r="AC59" s="15">
        <f t="shared" si="20"/>
        <v>0</v>
      </c>
      <c r="AD59" s="15"/>
      <c r="AF59" s="2" t="s">
        <v>156</v>
      </c>
      <c r="AG59" s="15">
        <f>56/$O$1</f>
        <v>51.376146788990823</v>
      </c>
      <c r="AI59" s="15">
        <f t="shared" si="21"/>
        <v>0</v>
      </c>
      <c r="AJ59" s="15"/>
      <c r="AL59" s="2" t="s">
        <v>156</v>
      </c>
      <c r="AM59" s="15">
        <f>56/$O$1</f>
        <v>51.376146788990823</v>
      </c>
      <c r="AO59" s="15">
        <f t="shared" si="22"/>
        <v>0</v>
      </c>
      <c r="AP59" s="15"/>
    </row>
    <row r="60" spans="4:42" outlineLevel="1" x14ac:dyDescent="0.3">
      <c r="G60" s="28"/>
      <c r="H60" s="28"/>
      <c r="I60" s="28"/>
      <c r="J60" s="28"/>
      <c r="K60" s="28">
        <f t="shared" si="12"/>
        <v>0</v>
      </c>
      <c r="M60" s="16"/>
      <c r="N60" s="2" t="s">
        <v>131</v>
      </c>
      <c r="O60" s="15">
        <f>42/$O$1</f>
        <v>38.532110091743114</v>
      </c>
      <c r="Q60" s="15">
        <f t="shared" si="18"/>
        <v>0</v>
      </c>
      <c r="R60" s="15"/>
      <c r="T60" s="2" t="s">
        <v>131</v>
      </c>
      <c r="U60" s="15">
        <f>42/$O$1</f>
        <v>38.532110091743114</v>
      </c>
      <c r="W60" s="15">
        <f t="shared" si="19"/>
        <v>0</v>
      </c>
      <c r="X60" s="15"/>
      <c r="Z60" s="2" t="s">
        <v>131</v>
      </c>
      <c r="AA60" s="15">
        <f>42/$O$1</f>
        <v>38.532110091743114</v>
      </c>
      <c r="AC60" s="15">
        <f t="shared" si="20"/>
        <v>0</v>
      </c>
      <c r="AD60" s="15"/>
      <c r="AF60" s="2" t="s">
        <v>131</v>
      </c>
      <c r="AG60" s="15">
        <f>42/$O$1</f>
        <v>38.532110091743114</v>
      </c>
      <c r="AI60" s="15">
        <f t="shared" si="21"/>
        <v>0</v>
      </c>
      <c r="AJ60" s="15"/>
      <c r="AL60" s="2" t="s">
        <v>131</v>
      </c>
      <c r="AM60" s="15">
        <f>42/$O$1</f>
        <v>38.532110091743114</v>
      </c>
      <c r="AO60" s="15">
        <f t="shared" si="22"/>
        <v>0</v>
      </c>
      <c r="AP60" s="15"/>
    </row>
    <row r="61" spans="4:42" outlineLevel="1" x14ac:dyDescent="0.3">
      <c r="G61" s="28"/>
      <c r="H61" s="28"/>
      <c r="I61" s="28"/>
      <c r="J61" s="28"/>
      <c r="K61" s="28">
        <f t="shared" si="12"/>
        <v>0</v>
      </c>
      <c r="M61" s="16"/>
      <c r="O61" s="15"/>
      <c r="Q61" s="15"/>
      <c r="R61" s="15"/>
      <c r="U61" s="15"/>
      <c r="W61" s="15"/>
      <c r="X61" s="15"/>
      <c r="AA61" s="15"/>
      <c r="AC61" s="15"/>
      <c r="AD61" s="15"/>
      <c r="AG61" s="15"/>
      <c r="AI61" s="15"/>
      <c r="AJ61" s="15"/>
      <c r="AM61" s="15"/>
      <c r="AO61" s="15"/>
      <c r="AP61" s="15"/>
    </row>
    <row r="62" spans="4:42" outlineLevel="1" x14ac:dyDescent="0.3">
      <c r="G62" s="28"/>
      <c r="H62" s="28"/>
      <c r="I62" s="28"/>
      <c r="J62" s="28"/>
      <c r="K62" s="28">
        <f t="shared" si="12"/>
        <v>0</v>
      </c>
      <c r="M62" s="16"/>
      <c r="N62" s="1" t="s">
        <v>38</v>
      </c>
      <c r="O62" s="15"/>
      <c r="Q62" s="15"/>
      <c r="R62" s="15"/>
      <c r="T62" s="1" t="s">
        <v>38</v>
      </c>
      <c r="U62" s="15">
        <f>G65</f>
        <v>0</v>
      </c>
      <c r="W62" s="15"/>
      <c r="X62" s="15"/>
      <c r="Z62" s="1" t="s">
        <v>38</v>
      </c>
      <c r="AA62" s="15">
        <f>H65</f>
        <v>0</v>
      </c>
      <c r="AC62" s="15"/>
      <c r="AD62" s="15"/>
      <c r="AF62" s="1" t="s">
        <v>38</v>
      </c>
      <c r="AG62" s="15">
        <f>I65</f>
        <v>0</v>
      </c>
      <c r="AI62" s="15"/>
      <c r="AJ62" s="15"/>
      <c r="AL62" s="1" t="s">
        <v>38</v>
      </c>
      <c r="AM62" s="15">
        <f>J65</f>
        <v>0</v>
      </c>
      <c r="AO62" s="15"/>
      <c r="AP62" s="15"/>
    </row>
    <row r="63" spans="4:42" outlineLevel="1" x14ac:dyDescent="0.3">
      <c r="E63" s="15"/>
      <c r="G63" s="28"/>
      <c r="H63" s="28"/>
      <c r="I63" s="28"/>
      <c r="J63" s="28"/>
      <c r="K63" s="28">
        <f t="shared" si="12"/>
        <v>0</v>
      </c>
      <c r="L63" s="15"/>
      <c r="M63" s="18"/>
      <c r="Q63" s="15"/>
      <c r="R63" s="15"/>
      <c r="W63" s="15"/>
      <c r="X63" s="15"/>
      <c r="AC63" s="15"/>
      <c r="AD63" s="15"/>
      <c r="AF63" s="1"/>
      <c r="AL63" s="1"/>
    </row>
    <row r="64" spans="4:42" outlineLevel="1" x14ac:dyDescent="0.3">
      <c r="D64" s="26" t="s">
        <v>30</v>
      </c>
      <c r="E64" s="26" t="s">
        <v>31</v>
      </c>
      <c r="F64" s="26" t="s">
        <v>32</v>
      </c>
      <c r="G64" s="27" t="s">
        <v>124</v>
      </c>
      <c r="H64" s="27" t="s">
        <v>121</v>
      </c>
      <c r="I64" s="27" t="s">
        <v>122</v>
      </c>
      <c r="J64" s="27" t="s">
        <v>123</v>
      </c>
      <c r="K64" s="26" t="s">
        <v>33</v>
      </c>
      <c r="L64" s="26" t="s">
        <v>14</v>
      </c>
      <c r="M64" s="12"/>
    </row>
    <row r="65" spans="1:43" x14ac:dyDescent="0.3">
      <c r="A65" s="25" t="str">
        <f>A36</f>
        <v>No</v>
      </c>
      <c r="B65" s="25" t="str">
        <f>B36</f>
        <v>None</v>
      </c>
      <c r="C65" s="34">
        <f>SUM(E65,K65)</f>
        <v>0</v>
      </c>
      <c r="D65" s="23">
        <f>SUM(P40:P60)+SUM(V40:V60)+SUM(AB40:AB60)+SUM(AH40:AH60)+SUM(AN40:AN60)</f>
        <v>0</v>
      </c>
      <c r="E65" s="24">
        <f>SUM(Q38+W38+AC38+AI38+AO38)</f>
        <v>0</v>
      </c>
      <c r="F65" s="23">
        <f>SUM(S40+Y40+AE40+AK40+AQ40)</f>
        <v>0</v>
      </c>
      <c r="G65" s="29">
        <f>SUM(G40:G63)</f>
        <v>0</v>
      </c>
      <c r="H65" s="29">
        <f t="shared" ref="H65:J65" si="23">SUM(H40:H63)</f>
        <v>0</v>
      </c>
      <c r="I65" s="29">
        <f t="shared" si="23"/>
        <v>0</v>
      </c>
      <c r="J65" s="29">
        <f t="shared" si="23"/>
        <v>0</v>
      </c>
      <c r="K65" s="29">
        <f>SUM(K40:K63)</f>
        <v>0</v>
      </c>
      <c r="L65" s="19"/>
      <c r="M65" s="8"/>
      <c r="N65" s="10"/>
      <c r="O65" s="10"/>
      <c r="P65" s="20"/>
      <c r="Q65" s="19"/>
      <c r="R65" s="19"/>
      <c r="S65" s="10"/>
      <c r="T65" s="10"/>
      <c r="U65" s="10"/>
      <c r="V65" s="10"/>
      <c r="W65" s="19"/>
      <c r="X65" s="19"/>
      <c r="Y65" s="10"/>
      <c r="Z65" s="10"/>
      <c r="AA65" s="10"/>
      <c r="AB65" s="10"/>
      <c r="AC65" s="19"/>
      <c r="AD65" s="19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</row>
    <row r="66" spans="1:43" s="10" customFormat="1" x14ac:dyDescent="0.3">
      <c r="A66" s="6"/>
      <c r="B66" s="6"/>
      <c r="C66" s="6"/>
      <c r="D66" s="7"/>
      <c r="E66" s="8"/>
      <c r="F66" s="7"/>
      <c r="G66" s="30"/>
      <c r="H66" s="30"/>
      <c r="I66" s="30"/>
      <c r="J66" s="30"/>
      <c r="K66" s="8"/>
      <c r="L66" s="8"/>
      <c r="M66" s="8"/>
      <c r="N66" s="7"/>
      <c r="O66" s="7"/>
      <c r="P66" s="9"/>
      <c r="Q66" s="8"/>
      <c r="R66" s="8"/>
      <c r="S66" s="7"/>
      <c r="T66" s="7"/>
      <c r="U66" s="7"/>
      <c r="V66" s="7"/>
      <c r="W66" s="8"/>
      <c r="X66" s="8"/>
      <c r="Y66" s="7"/>
      <c r="Z66" s="7"/>
      <c r="AA66" s="7"/>
      <c r="AB66" s="7"/>
      <c r="AC66" s="8"/>
      <c r="AD66" s="8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</row>
    <row r="67" spans="1:43" outlineLevel="1" x14ac:dyDescent="0.3">
      <c r="A67" s="21" t="s">
        <v>53</v>
      </c>
      <c r="B67" s="21" t="s">
        <v>52</v>
      </c>
      <c r="C67" s="21"/>
      <c r="D67" s="1"/>
      <c r="E67" s="1"/>
      <c r="F67" s="1"/>
      <c r="G67" s="31"/>
      <c r="H67" s="31"/>
      <c r="I67" s="31"/>
      <c r="J67" s="31"/>
      <c r="K67" s="1"/>
      <c r="L67" s="1"/>
      <c r="M67" s="11"/>
      <c r="N67" s="1"/>
      <c r="O67" s="1"/>
      <c r="P67" s="26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</row>
    <row r="68" spans="1:43" outlineLevel="1" x14ac:dyDescent="0.3">
      <c r="A68" s="1"/>
      <c r="B68" s="1"/>
      <c r="C68" s="1"/>
      <c r="D68" s="1"/>
      <c r="E68" s="1"/>
      <c r="F68" s="26"/>
      <c r="G68" s="27"/>
      <c r="H68" s="27"/>
      <c r="I68" s="27"/>
      <c r="J68" s="27"/>
      <c r="K68" s="26"/>
      <c r="L68" s="26"/>
      <c r="M68" s="12"/>
      <c r="N68" s="66" t="s">
        <v>1</v>
      </c>
      <c r="O68" s="66"/>
      <c r="P68" s="66"/>
      <c r="Q68" s="66"/>
      <c r="R68" s="66"/>
      <c r="S68" s="66"/>
      <c r="T68" s="66" t="s">
        <v>7</v>
      </c>
      <c r="U68" s="66"/>
      <c r="V68" s="66"/>
      <c r="W68" s="66"/>
      <c r="X68" s="66"/>
      <c r="Y68" s="66"/>
      <c r="Z68" s="66" t="s">
        <v>6</v>
      </c>
      <c r="AA68" s="66"/>
      <c r="AB68" s="66"/>
      <c r="AC68" s="66"/>
      <c r="AD68" s="66"/>
      <c r="AE68" s="66"/>
      <c r="AF68" s="66" t="s">
        <v>40</v>
      </c>
      <c r="AG68" s="66"/>
      <c r="AH68" s="66"/>
      <c r="AI68" s="66"/>
      <c r="AJ68" s="66"/>
      <c r="AK68" s="66"/>
      <c r="AL68" s="66" t="s">
        <v>8</v>
      </c>
      <c r="AM68" s="66"/>
      <c r="AN68" s="66"/>
      <c r="AO68" s="66"/>
      <c r="AP68" s="66"/>
      <c r="AQ68" s="66"/>
    </row>
    <row r="69" spans="1:43" outlineLevel="1" x14ac:dyDescent="0.3">
      <c r="A69" s="66" t="s">
        <v>10</v>
      </c>
      <c r="B69" s="66"/>
      <c r="C69" s="66"/>
      <c r="D69" s="66"/>
      <c r="E69" s="26" t="s">
        <v>12</v>
      </c>
      <c r="F69" s="26" t="s">
        <v>14</v>
      </c>
      <c r="G69" s="5" t="s">
        <v>118</v>
      </c>
      <c r="H69" s="5" t="s">
        <v>6</v>
      </c>
      <c r="I69" s="5" t="s">
        <v>40</v>
      </c>
      <c r="J69" s="5" t="s">
        <v>39</v>
      </c>
      <c r="K69" s="1"/>
      <c r="L69" s="1"/>
      <c r="M69" s="11"/>
      <c r="N69" s="26" t="s">
        <v>2</v>
      </c>
      <c r="O69" s="13" t="s">
        <v>29</v>
      </c>
      <c r="P69" s="14"/>
      <c r="Q69" s="15">
        <f>SUM(Q71:Q91)</f>
        <v>0</v>
      </c>
      <c r="R69" s="26" t="s">
        <v>37</v>
      </c>
      <c r="S69" s="26" t="s">
        <v>4</v>
      </c>
      <c r="T69" s="26" t="s">
        <v>2</v>
      </c>
      <c r="U69" s="13" t="s">
        <v>29</v>
      </c>
      <c r="V69" s="14"/>
      <c r="W69" s="15">
        <f>SUM(W71:W91)</f>
        <v>0</v>
      </c>
      <c r="X69" s="26" t="s">
        <v>37</v>
      </c>
      <c r="Y69" s="26" t="s">
        <v>4</v>
      </c>
      <c r="Z69" s="26" t="s">
        <v>2</v>
      </c>
      <c r="AA69" s="13" t="s">
        <v>29</v>
      </c>
      <c r="AB69" s="14"/>
      <c r="AC69" s="15">
        <f>SUM(AC71:AC91)</f>
        <v>0</v>
      </c>
      <c r="AD69" s="26" t="s">
        <v>37</v>
      </c>
      <c r="AE69" s="26" t="s">
        <v>4</v>
      </c>
      <c r="AF69" s="26" t="s">
        <v>2</v>
      </c>
      <c r="AG69" s="13" t="s">
        <v>29</v>
      </c>
      <c r="AH69" s="14"/>
      <c r="AI69" s="15">
        <f>SUM(AI71:AI91)</f>
        <v>0</v>
      </c>
      <c r="AJ69" s="26" t="s">
        <v>37</v>
      </c>
      <c r="AK69" s="26" t="s">
        <v>4</v>
      </c>
      <c r="AL69" s="26" t="s">
        <v>2</v>
      </c>
      <c r="AM69" s="13" t="s">
        <v>29</v>
      </c>
      <c r="AN69" s="14"/>
      <c r="AO69" s="15">
        <f>SUM(AO71:AO91)</f>
        <v>0</v>
      </c>
      <c r="AP69" s="26" t="s">
        <v>37</v>
      </c>
      <c r="AQ69" s="26" t="s">
        <v>4</v>
      </c>
    </row>
    <row r="70" spans="1:43" outlineLevel="1" x14ac:dyDescent="0.3">
      <c r="A70" s="26" t="s">
        <v>0</v>
      </c>
      <c r="B70" s="26" t="s">
        <v>11</v>
      </c>
      <c r="C70" s="26"/>
      <c r="D70" s="26" t="s">
        <v>35</v>
      </c>
      <c r="E70" s="26" t="s">
        <v>13</v>
      </c>
      <c r="F70" s="26" t="s">
        <v>34</v>
      </c>
      <c r="G70" s="27"/>
      <c r="H70" s="27"/>
      <c r="I70" s="27"/>
      <c r="J70" s="27"/>
      <c r="K70" s="1"/>
      <c r="L70" s="1"/>
      <c r="M70" s="11"/>
      <c r="N70" s="26" t="s">
        <v>3</v>
      </c>
      <c r="O70" s="26" t="s">
        <v>43</v>
      </c>
      <c r="P70" s="26" t="s">
        <v>42</v>
      </c>
      <c r="Q70" s="26" t="s">
        <v>41</v>
      </c>
      <c r="R70" s="26" t="s">
        <v>36</v>
      </c>
      <c r="S70" s="26" t="s">
        <v>5</v>
      </c>
      <c r="T70" s="26" t="s">
        <v>3</v>
      </c>
      <c r="U70" s="26" t="s">
        <v>43</v>
      </c>
      <c r="V70" s="26" t="s">
        <v>42</v>
      </c>
      <c r="W70" s="26" t="s">
        <v>41</v>
      </c>
      <c r="X70" s="26" t="s">
        <v>36</v>
      </c>
      <c r="Y70" s="26" t="s">
        <v>5</v>
      </c>
      <c r="Z70" s="26" t="s">
        <v>3</v>
      </c>
      <c r="AA70" s="26" t="s">
        <v>43</v>
      </c>
      <c r="AB70" s="26" t="s">
        <v>42</v>
      </c>
      <c r="AC70" s="26" t="s">
        <v>41</v>
      </c>
      <c r="AD70" s="26" t="s">
        <v>36</v>
      </c>
      <c r="AE70" s="26" t="s">
        <v>5</v>
      </c>
      <c r="AF70" s="26" t="s">
        <v>3</v>
      </c>
      <c r="AG70" s="26" t="s">
        <v>43</v>
      </c>
      <c r="AH70" s="26" t="s">
        <v>42</v>
      </c>
      <c r="AI70" s="26" t="s">
        <v>41</v>
      </c>
      <c r="AJ70" s="26" t="s">
        <v>36</v>
      </c>
      <c r="AK70" s="26" t="s">
        <v>5</v>
      </c>
      <c r="AL70" s="26" t="s">
        <v>3</v>
      </c>
      <c r="AM70" s="26" t="s">
        <v>43</v>
      </c>
      <c r="AN70" s="26" t="s">
        <v>42</v>
      </c>
      <c r="AO70" s="26" t="s">
        <v>41</v>
      </c>
      <c r="AP70" s="26" t="s">
        <v>36</v>
      </c>
      <c r="AQ70" s="26" t="s">
        <v>5</v>
      </c>
    </row>
    <row r="71" spans="1:43" outlineLevel="1" x14ac:dyDescent="0.3">
      <c r="E71" s="15"/>
      <c r="G71" s="28"/>
      <c r="H71" s="28"/>
      <c r="I71" s="28"/>
      <c r="J71" s="28"/>
      <c r="K71" s="28">
        <f>SUM(G71:J71)</f>
        <v>0</v>
      </c>
      <c r="M71" s="16"/>
      <c r="N71" s="2" t="s">
        <v>15</v>
      </c>
      <c r="O71" s="15">
        <v>77</v>
      </c>
      <c r="Q71" s="15">
        <f>O71*P71</f>
        <v>0</v>
      </c>
      <c r="R71" s="15"/>
      <c r="T71" s="2" t="s">
        <v>15</v>
      </c>
      <c r="U71" s="15">
        <v>77</v>
      </c>
      <c r="W71" s="15">
        <f>U71*V71</f>
        <v>0</v>
      </c>
      <c r="X71" s="15"/>
      <c r="Z71" s="2" t="s">
        <v>15</v>
      </c>
      <c r="AA71" s="15">
        <v>77</v>
      </c>
      <c r="AC71" s="15">
        <f>AA71*AB71</f>
        <v>0</v>
      </c>
      <c r="AD71" s="15"/>
      <c r="AF71" s="2" t="s">
        <v>15</v>
      </c>
      <c r="AG71" s="15">
        <v>77</v>
      </c>
      <c r="AI71" s="15">
        <f>AG71*AH71</f>
        <v>0</v>
      </c>
      <c r="AJ71" s="15"/>
      <c r="AL71" s="2" t="s">
        <v>15</v>
      </c>
      <c r="AM71" s="15">
        <v>77</v>
      </c>
      <c r="AO71" s="15">
        <f>AM71*AN71</f>
        <v>0</v>
      </c>
      <c r="AP71" s="15"/>
    </row>
    <row r="72" spans="1:43" outlineLevel="1" x14ac:dyDescent="0.3">
      <c r="E72" s="15"/>
      <c r="G72" s="28"/>
      <c r="H72" s="28"/>
      <c r="I72" s="28"/>
      <c r="J72" s="28"/>
      <c r="K72" s="28">
        <f t="shared" ref="K72:K73" si="24">SUM(G72:J72)</f>
        <v>0</v>
      </c>
      <c r="M72" s="16"/>
      <c r="N72" s="2" t="s">
        <v>16</v>
      </c>
      <c r="O72" s="15">
        <v>60</v>
      </c>
      <c r="Q72" s="15">
        <f>O72*P72</f>
        <v>0</v>
      </c>
      <c r="R72" s="15"/>
      <c r="T72" s="2" t="s">
        <v>16</v>
      </c>
      <c r="U72" s="15">
        <v>60</v>
      </c>
      <c r="W72" s="15">
        <f t="shared" ref="W72:W84" si="25">U72*V72</f>
        <v>0</v>
      </c>
      <c r="X72" s="15"/>
      <c r="Z72" s="2" t="s">
        <v>16</v>
      </c>
      <c r="AA72" s="15">
        <v>60</v>
      </c>
      <c r="AC72" s="15">
        <f t="shared" ref="AC72:AC84" si="26">AA72*AB72</f>
        <v>0</v>
      </c>
      <c r="AD72" s="15"/>
      <c r="AF72" s="2" t="s">
        <v>16</v>
      </c>
      <c r="AG72" s="15">
        <v>60</v>
      </c>
      <c r="AI72" s="15">
        <f t="shared" ref="AI72:AI84" si="27">AG72*AH72</f>
        <v>0</v>
      </c>
      <c r="AJ72" s="15"/>
      <c r="AL72" s="2" t="s">
        <v>16</v>
      </c>
      <c r="AM72" s="15">
        <v>60</v>
      </c>
      <c r="AO72" s="15">
        <f t="shared" ref="AO72:AO84" si="28">AM72*AN72</f>
        <v>0</v>
      </c>
      <c r="AP72" s="15"/>
    </row>
    <row r="73" spans="1:43" outlineLevel="1" x14ac:dyDescent="0.3">
      <c r="E73" s="15"/>
      <c r="G73" s="28"/>
      <c r="H73" s="28"/>
      <c r="I73" s="28"/>
      <c r="J73" s="28"/>
      <c r="K73" s="28">
        <f t="shared" si="24"/>
        <v>0</v>
      </c>
      <c r="M73" s="16"/>
      <c r="N73" s="2" t="s">
        <v>17</v>
      </c>
      <c r="O73" s="15">
        <v>48</v>
      </c>
      <c r="Q73" s="15">
        <f t="shared" ref="Q73:Q84" si="29">O73*P73</f>
        <v>0</v>
      </c>
      <c r="R73" s="15"/>
      <c r="T73" s="2" t="s">
        <v>17</v>
      </c>
      <c r="U73" s="15">
        <v>48</v>
      </c>
      <c r="W73" s="15">
        <f t="shared" si="25"/>
        <v>0</v>
      </c>
      <c r="X73" s="15"/>
      <c r="Z73" s="2" t="s">
        <v>17</v>
      </c>
      <c r="AA73" s="15">
        <v>48</v>
      </c>
      <c r="AC73" s="15">
        <f t="shared" si="26"/>
        <v>0</v>
      </c>
      <c r="AD73" s="15"/>
      <c r="AF73" s="2" t="s">
        <v>17</v>
      </c>
      <c r="AG73" s="15">
        <v>48</v>
      </c>
      <c r="AI73" s="15">
        <f t="shared" si="27"/>
        <v>0</v>
      </c>
      <c r="AJ73" s="15"/>
      <c r="AL73" s="2" t="s">
        <v>17</v>
      </c>
      <c r="AM73" s="15">
        <v>48</v>
      </c>
      <c r="AO73" s="15">
        <f t="shared" si="28"/>
        <v>0</v>
      </c>
      <c r="AP73" s="15"/>
    </row>
    <row r="74" spans="1:43" outlineLevel="1" x14ac:dyDescent="0.3">
      <c r="E74" s="15"/>
      <c r="F74" s="17"/>
      <c r="G74" s="28"/>
      <c r="H74" s="28"/>
      <c r="I74" s="28"/>
      <c r="J74" s="28"/>
      <c r="K74" s="28">
        <f>SUM(G74:J74)</f>
        <v>0</v>
      </c>
      <c r="M74" s="16"/>
      <c r="N74" s="2" t="s">
        <v>18</v>
      </c>
      <c r="O74" s="15">
        <v>77</v>
      </c>
      <c r="Q74" s="15">
        <f t="shared" si="29"/>
        <v>0</v>
      </c>
      <c r="R74" s="15"/>
      <c r="T74" s="2" t="s">
        <v>18</v>
      </c>
      <c r="U74" s="15">
        <v>77</v>
      </c>
      <c r="W74" s="15">
        <f t="shared" si="25"/>
        <v>0</v>
      </c>
      <c r="X74" s="15"/>
      <c r="Z74" s="2" t="s">
        <v>18</v>
      </c>
      <c r="AA74" s="15">
        <v>77</v>
      </c>
      <c r="AC74" s="15">
        <f t="shared" si="26"/>
        <v>0</v>
      </c>
      <c r="AD74" s="15"/>
      <c r="AF74" s="2" t="s">
        <v>18</v>
      </c>
      <c r="AG74" s="15">
        <v>77</v>
      </c>
      <c r="AI74" s="15">
        <f t="shared" si="27"/>
        <v>0</v>
      </c>
      <c r="AJ74" s="15"/>
      <c r="AL74" s="2" t="s">
        <v>18</v>
      </c>
      <c r="AM74" s="15">
        <v>77</v>
      </c>
      <c r="AO74" s="15">
        <f t="shared" si="28"/>
        <v>0</v>
      </c>
      <c r="AP74" s="15"/>
    </row>
    <row r="75" spans="1:43" outlineLevel="1" x14ac:dyDescent="0.3">
      <c r="G75" s="28"/>
      <c r="H75" s="28"/>
      <c r="I75" s="28"/>
      <c r="J75" s="28"/>
      <c r="K75" s="28">
        <f t="shared" ref="K75:K94" si="30">SUM(G75:J75)</f>
        <v>0</v>
      </c>
      <c r="L75" s="15"/>
      <c r="M75" s="18"/>
      <c r="N75" s="2" t="s">
        <v>19</v>
      </c>
      <c r="O75" s="15">
        <v>60</v>
      </c>
      <c r="Q75" s="15">
        <f t="shared" si="29"/>
        <v>0</v>
      </c>
      <c r="R75" s="15"/>
      <c r="T75" s="2" t="s">
        <v>19</v>
      </c>
      <c r="U75" s="15">
        <v>60</v>
      </c>
      <c r="W75" s="15">
        <f t="shared" si="25"/>
        <v>0</v>
      </c>
      <c r="X75" s="15"/>
      <c r="Z75" s="2" t="s">
        <v>19</v>
      </c>
      <c r="AA75" s="15">
        <v>60</v>
      </c>
      <c r="AC75" s="15">
        <f t="shared" si="26"/>
        <v>0</v>
      </c>
      <c r="AD75" s="15"/>
      <c r="AF75" s="2" t="s">
        <v>19</v>
      </c>
      <c r="AG75" s="15">
        <v>60</v>
      </c>
      <c r="AI75" s="15">
        <f t="shared" si="27"/>
        <v>0</v>
      </c>
      <c r="AJ75" s="15"/>
      <c r="AL75" s="2" t="s">
        <v>19</v>
      </c>
      <c r="AM75" s="15">
        <v>60</v>
      </c>
      <c r="AO75" s="15">
        <f t="shared" si="28"/>
        <v>0</v>
      </c>
      <c r="AP75" s="15"/>
    </row>
    <row r="76" spans="1:43" outlineLevel="1" x14ac:dyDescent="0.3">
      <c r="E76" s="15"/>
      <c r="F76" s="17"/>
      <c r="G76" s="28"/>
      <c r="H76" s="28"/>
      <c r="I76" s="28"/>
      <c r="J76" s="28"/>
      <c r="K76" s="28">
        <f t="shared" si="30"/>
        <v>0</v>
      </c>
      <c r="M76" s="16"/>
      <c r="N76" s="2" t="s">
        <v>20</v>
      </c>
      <c r="O76" s="15">
        <v>48</v>
      </c>
      <c r="Q76" s="15">
        <f t="shared" si="29"/>
        <v>0</v>
      </c>
      <c r="R76" s="15"/>
      <c r="T76" s="2" t="s">
        <v>20</v>
      </c>
      <c r="U76" s="15">
        <v>48</v>
      </c>
      <c r="W76" s="15">
        <f t="shared" si="25"/>
        <v>0</v>
      </c>
      <c r="X76" s="15"/>
      <c r="Z76" s="2" t="s">
        <v>20</v>
      </c>
      <c r="AA76" s="15">
        <v>48</v>
      </c>
      <c r="AC76" s="15">
        <f t="shared" si="26"/>
        <v>0</v>
      </c>
      <c r="AD76" s="15"/>
      <c r="AF76" s="2" t="s">
        <v>20</v>
      </c>
      <c r="AG76" s="15">
        <v>48</v>
      </c>
      <c r="AI76" s="15">
        <f t="shared" si="27"/>
        <v>0</v>
      </c>
      <c r="AJ76" s="15"/>
      <c r="AL76" s="2" t="s">
        <v>20</v>
      </c>
      <c r="AM76" s="15">
        <v>48</v>
      </c>
      <c r="AO76" s="15">
        <f t="shared" si="28"/>
        <v>0</v>
      </c>
      <c r="AP76" s="15"/>
    </row>
    <row r="77" spans="1:43" outlineLevel="1" x14ac:dyDescent="0.3">
      <c r="F77" s="17"/>
      <c r="G77" s="28"/>
      <c r="H77" s="28"/>
      <c r="I77" s="28"/>
      <c r="J77" s="28"/>
      <c r="K77" s="28">
        <f t="shared" si="30"/>
        <v>0</v>
      </c>
      <c r="M77" s="16"/>
      <c r="N77" s="2" t="s">
        <v>21</v>
      </c>
      <c r="O77" s="15">
        <v>60</v>
      </c>
      <c r="Q77" s="15">
        <f t="shared" si="29"/>
        <v>0</v>
      </c>
      <c r="R77" s="15"/>
      <c r="T77" s="2" t="s">
        <v>21</v>
      </c>
      <c r="U77" s="15">
        <v>60</v>
      </c>
      <c r="W77" s="15">
        <f t="shared" si="25"/>
        <v>0</v>
      </c>
      <c r="X77" s="15"/>
      <c r="Z77" s="2" t="s">
        <v>21</v>
      </c>
      <c r="AA77" s="15">
        <v>60</v>
      </c>
      <c r="AC77" s="15">
        <f t="shared" si="26"/>
        <v>0</v>
      </c>
      <c r="AD77" s="15"/>
      <c r="AF77" s="2" t="s">
        <v>21</v>
      </c>
      <c r="AG77" s="15">
        <v>60</v>
      </c>
      <c r="AI77" s="15">
        <f t="shared" si="27"/>
        <v>0</v>
      </c>
      <c r="AJ77" s="15"/>
      <c r="AL77" s="2" t="s">
        <v>21</v>
      </c>
      <c r="AM77" s="15">
        <v>60</v>
      </c>
      <c r="AO77" s="15">
        <f t="shared" si="28"/>
        <v>0</v>
      </c>
      <c r="AP77" s="15"/>
    </row>
    <row r="78" spans="1:43" outlineLevel="1" x14ac:dyDescent="0.3">
      <c r="F78" s="17"/>
      <c r="G78" s="28"/>
      <c r="H78" s="28"/>
      <c r="I78" s="28"/>
      <c r="J78" s="28"/>
      <c r="K78" s="28">
        <f t="shared" si="30"/>
        <v>0</v>
      </c>
      <c r="M78" s="16"/>
      <c r="N78" s="2" t="s">
        <v>22</v>
      </c>
      <c r="O78" s="15">
        <v>48</v>
      </c>
      <c r="Q78" s="15">
        <f t="shared" si="29"/>
        <v>0</v>
      </c>
      <c r="R78" s="15"/>
      <c r="T78" s="2" t="s">
        <v>22</v>
      </c>
      <c r="U78" s="15">
        <v>48</v>
      </c>
      <c r="W78" s="15">
        <f t="shared" si="25"/>
        <v>0</v>
      </c>
      <c r="X78" s="15"/>
      <c r="Z78" s="2" t="s">
        <v>22</v>
      </c>
      <c r="AA78" s="15">
        <v>48</v>
      </c>
      <c r="AC78" s="15">
        <f t="shared" si="26"/>
        <v>0</v>
      </c>
      <c r="AD78" s="15"/>
      <c r="AF78" s="2" t="s">
        <v>22</v>
      </c>
      <c r="AG78" s="15">
        <v>48</v>
      </c>
      <c r="AI78" s="15">
        <f t="shared" si="27"/>
        <v>0</v>
      </c>
      <c r="AJ78" s="15"/>
      <c r="AL78" s="2" t="s">
        <v>22</v>
      </c>
      <c r="AM78" s="15">
        <v>48</v>
      </c>
      <c r="AO78" s="15">
        <f t="shared" si="28"/>
        <v>0</v>
      </c>
      <c r="AP78" s="15"/>
    </row>
    <row r="79" spans="1:43" outlineLevel="1" x14ac:dyDescent="0.3">
      <c r="G79" s="28"/>
      <c r="H79" s="28"/>
      <c r="I79" s="28"/>
      <c r="J79" s="28"/>
      <c r="K79" s="28">
        <f t="shared" si="30"/>
        <v>0</v>
      </c>
      <c r="M79" s="16"/>
      <c r="N79" s="2" t="s">
        <v>23</v>
      </c>
      <c r="O79" s="15">
        <v>40</v>
      </c>
      <c r="Q79" s="15">
        <f t="shared" si="29"/>
        <v>0</v>
      </c>
      <c r="R79" s="15"/>
      <c r="T79" s="2" t="s">
        <v>23</v>
      </c>
      <c r="U79" s="15">
        <v>40</v>
      </c>
      <c r="W79" s="15">
        <f t="shared" si="25"/>
        <v>0</v>
      </c>
      <c r="X79" s="15"/>
      <c r="Z79" s="2" t="s">
        <v>23</v>
      </c>
      <c r="AA79" s="15">
        <v>40</v>
      </c>
      <c r="AC79" s="15">
        <f t="shared" si="26"/>
        <v>0</v>
      </c>
      <c r="AD79" s="15"/>
      <c r="AF79" s="2" t="s">
        <v>23</v>
      </c>
      <c r="AG79" s="15">
        <v>40</v>
      </c>
      <c r="AI79" s="15">
        <f t="shared" si="27"/>
        <v>0</v>
      </c>
      <c r="AJ79" s="15"/>
      <c r="AL79" s="2" t="s">
        <v>23</v>
      </c>
      <c r="AM79" s="15">
        <v>40</v>
      </c>
      <c r="AO79" s="15">
        <f t="shared" si="28"/>
        <v>0</v>
      </c>
      <c r="AP79" s="15"/>
    </row>
    <row r="80" spans="1:43" outlineLevel="1" x14ac:dyDescent="0.3">
      <c r="G80" s="28"/>
      <c r="H80" s="28"/>
      <c r="I80" s="28"/>
      <c r="J80" s="28"/>
      <c r="K80" s="28">
        <f t="shared" si="30"/>
        <v>0</v>
      </c>
      <c r="M80" s="16"/>
      <c r="N80" s="2" t="s">
        <v>24</v>
      </c>
      <c r="O80" s="15">
        <v>48</v>
      </c>
      <c r="Q80" s="15">
        <f t="shared" si="29"/>
        <v>0</v>
      </c>
      <c r="R80" s="15"/>
      <c r="T80" s="2" t="s">
        <v>24</v>
      </c>
      <c r="U80" s="15">
        <v>48</v>
      </c>
      <c r="W80" s="15">
        <f t="shared" si="25"/>
        <v>0</v>
      </c>
      <c r="X80" s="15"/>
      <c r="Z80" s="2" t="s">
        <v>24</v>
      </c>
      <c r="AA80" s="15">
        <v>48</v>
      </c>
      <c r="AC80" s="15">
        <f t="shared" si="26"/>
        <v>0</v>
      </c>
      <c r="AD80" s="15"/>
      <c r="AF80" s="2" t="s">
        <v>24</v>
      </c>
      <c r="AG80" s="15">
        <v>48</v>
      </c>
      <c r="AI80" s="15">
        <f t="shared" si="27"/>
        <v>0</v>
      </c>
      <c r="AJ80" s="15"/>
      <c r="AL80" s="2" t="s">
        <v>24</v>
      </c>
      <c r="AM80" s="15">
        <v>48</v>
      </c>
      <c r="AO80" s="15">
        <f t="shared" si="28"/>
        <v>0</v>
      </c>
      <c r="AP80" s="15"/>
    </row>
    <row r="81" spans="1:43" outlineLevel="1" x14ac:dyDescent="0.3">
      <c r="G81" s="28"/>
      <c r="H81" s="28"/>
      <c r="I81" s="28"/>
      <c r="J81" s="28"/>
      <c r="K81" s="28">
        <f t="shared" si="30"/>
        <v>0</v>
      </c>
      <c r="M81" s="16"/>
      <c r="N81" s="2" t="s">
        <v>25</v>
      </c>
      <c r="O81" s="15">
        <v>68</v>
      </c>
      <c r="Q81" s="15">
        <f t="shared" si="29"/>
        <v>0</v>
      </c>
      <c r="R81" s="15"/>
      <c r="T81" s="2" t="s">
        <v>25</v>
      </c>
      <c r="U81" s="15">
        <v>68</v>
      </c>
      <c r="W81" s="15">
        <f t="shared" si="25"/>
        <v>0</v>
      </c>
      <c r="X81" s="15"/>
      <c r="Z81" s="2" t="s">
        <v>25</v>
      </c>
      <c r="AA81" s="15">
        <v>68</v>
      </c>
      <c r="AC81" s="15">
        <f t="shared" si="26"/>
        <v>0</v>
      </c>
      <c r="AD81" s="15"/>
      <c r="AF81" s="2" t="s">
        <v>25</v>
      </c>
      <c r="AG81" s="15">
        <v>68</v>
      </c>
      <c r="AI81" s="15">
        <f t="shared" si="27"/>
        <v>0</v>
      </c>
      <c r="AJ81" s="15"/>
      <c r="AL81" s="2" t="s">
        <v>25</v>
      </c>
      <c r="AM81" s="15">
        <v>68</v>
      </c>
      <c r="AO81" s="15">
        <f t="shared" si="28"/>
        <v>0</v>
      </c>
      <c r="AP81" s="15"/>
    </row>
    <row r="82" spans="1:43" outlineLevel="1" x14ac:dyDescent="0.3">
      <c r="G82" s="28"/>
      <c r="H82" s="28"/>
      <c r="I82" s="28"/>
      <c r="J82" s="28"/>
      <c r="K82" s="28">
        <f t="shared" si="30"/>
        <v>0</v>
      </c>
      <c r="M82" s="16"/>
      <c r="N82" s="2" t="s">
        <v>26</v>
      </c>
      <c r="O82" s="15">
        <v>95</v>
      </c>
      <c r="Q82" s="15">
        <f t="shared" si="29"/>
        <v>0</v>
      </c>
      <c r="R82" s="15"/>
      <c r="T82" s="2" t="s">
        <v>26</v>
      </c>
      <c r="U82" s="15">
        <v>95</v>
      </c>
      <c r="W82" s="15">
        <f t="shared" si="25"/>
        <v>0</v>
      </c>
      <c r="X82" s="15"/>
      <c r="Z82" s="2" t="s">
        <v>26</v>
      </c>
      <c r="AA82" s="15">
        <v>95</v>
      </c>
      <c r="AC82" s="15">
        <f t="shared" si="26"/>
        <v>0</v>
      </c>
      <c r="AD82" s="15"/>
      <c r="AF82" s="2" t="s">
        <v>26</v>
      </c>
      <c r="AG82" s="15">
        <v>95</v>
      </c>
      <c r="AI82" s="15">
        <f t="shared" si="27"/>
        <v>0</v>
      </c>
      <c r="AJ82" s="15"/>
      <c r="AL82" s="2" t="s">
        <v>26</v>
      </c>
      <c r="AM82" s="15">
        <v>95</v>
      </c>
      <c r="AO82" s="15">
        <f t="shared" si="28"/>
        <v>0</v>
      </c>
      <c r="AP82" s="15"/>
    </row>
    <row r="83" spans="1:43" outlineLevel="1" x14ac:dyDescent="0.3">
      <c r="G83" s="28"/>
      <c r="H83" s="28"/>
      <c r="I83" s="28"/>
      <c r="J83" s="28"/>
      <c r="K83" s="28">
        <f t="shared" si="30"/>
        <v>0</v>
      </c>
      <c r="M83" s="16"/>
      <c r="N83" s="2" t="s">
        <v>27</v>
      </c>
      <c r="O83" s="15">
        <v>40</v>
      </c>
      <c r="Q83" s="15">
        <f t="shared" si="29"/>
        <v>0</v>
      </c>
      <c r="R83" s="15"/>
      <c r="T83" s="2" t="s">
        <v>27</v>
      </c>
      <c r="U83" s="15">
        <v>40</v>
      </c>
      <c r="W83" s="15">
        <f t="shared" si="25"/>
        <v>0</v>
      </c>
      <c r="X83" s="15"/>
      <c r="Z83" s="2" t="s">
        <v>27</v>
      </c>
      <c r="AA83" s="15">
        <v>40</v>
      </c>
      <c r="AC83" s="15">
        <f t="shared" si="26"/>
        <v>0</v>
      </c>
      <c r="AD83" s="15"/>
      <c r="AF83" s="2" t="s">
        <v>27</v>
      </c>
      <c r="AG83" s="15">
        <v>40</v>
      </c>
      <c r="AI83" s="15">
        <f t="shared" si="27"/>
        <v>0</v>
      </c>
      <c r="AJ83" s="15"/>
      <c r="AL83" s="2" t="s">
        <v>27</v>
      </c>
      <c r="AM83" s="15">
        <v>40</v>
      </c>
      <c r="AO83" s="15">
        <f t="shared" si="28"/>
        <v>0</v>
      </c>
      <c r="AP83" s="15"/>
    </row>
    <row r="84" spans="1:43" outlineLevel="1" x14ac:dyDescent="0.3">
      <c r="G84" s="28"/>
      <c r="H84" s="28"/>
      <c r="I84" s="28"/>
      <c r="J84" s="28"/>
      <c r="K84" s="28">
        <f t="shared" si="30"/>
        <v>0</v>
      </c>
      <c r="M84" s="16"/>
      <c r="N84" s="2" t="s">
        <v>155</v>
      </c>
      <c r="O84" s="15">
        <v>40</v>
      </c>
      <c r="Q84" s="15">
        <f t="shared" si="29"/>
        <v>0</v>
      </c>
      <c r="R84" s="15"/>
      <c r="T84" s="2" t="s">
        <v>155</v>
      </c>
      <c r="U84" s="15">
        <v>40</v>
      </c>
      <c r="W84" s="15">
        <f t="shared" si="25"/>
        <v>0</v>
      </c>
      <c r="X84" s="15"/>
      <c r="Z84" s="2" t="s">
        <v>155</v>
      </c>
      <c r="AA84" s="15">
        <v>40</v>
      </c>
      <c r="AC84" s="15">
        <f t="shared" si="26"/>
        <v>0</v>
      </c>
      <c r="AD84" s="15"/>
      <c r="AF84" s="2" t="s">
        <v>155</v>
      </c>
      <c r="AG84" s="15">
        <v>40</v>
      </c>
      <c r="AI84" s="15">
        <f t="shared" si="27"/>
        <v>0</v>
      </c>
      <c r="AJ84" s="15"/>
      <c r="AL84" s="2" t="s">
        <v>155</v>
      </c>
      <c r="AM84" s="15">
        <v>40</v>
      </c>
      <c r="AO84" s="15">
        <f t="shared" si="28"/>
        <v>0</v>
      </c>
      <c r="AP84" s="15"/>
    </row>
    <row r="85" spans="1:43" outlineLevel="1" x14ac:dyDescent="0.3">
      <c r="G85" s="28"/>
      <c r="H85" s="28"/>
      <c r="I85" s="28"/>
      <c r="J85" s="28"/>
      <c r="K85" s="28">
        <f t="shared" si="30"/>
        <v>0</v>
      </c>
      <c r="M85" s="16"/>
      <c r="N85" s="2" t="s">
        <v>28</v>
      </c>
      <c r="O85" s="15">
        <v>40</v>
      </c>
      <c r="Q85" s="15">
        <f>O85*P85</f>
        <v>0</v>
      </c>
      <c r="R85" s="15"/>
      <c r="T85" s="2" t="s">
        <v>28</v>
      </c>
      <c r="U85" s="15">
        <v>40</v>
      </c>
      <c r="W85" s="15">
        <f>U85*V85</f>
        <v>0</v>
      </c>
      <c r="X85" s="15"/>
      <c r="Z85" s="2" t="s">
        <v>28</v>
      </c>
      <c r="AA85" s="15">
        <v>40</v>
      </c>
      <c r="AC85" s="15">
        <f>AA85*AB85</f>
        <v>0</v>
      </c>
      <c r="AD85" s="15"/>
      <c r="AF85" s="2" t="s">
        <v>28</v>
      </c>
      <c r="AG85" s="15">
        <v>40</v>
      </c>
      <c r="AI85" s="15">
        <f>AG85*AH85</f>
        <v>0</v>
      </c>
      <c r="AJ85" s="15"/>
      <c r="AL85" s="2" t="s">
        <v>28</v>
      </c>
      <c r="AM85" s="15">
        <v>40</v>
      </c>
      <c r="AO85" s="15">
        <f>AM85*AN85</f>
        <v>0</v>
      </c>
      <c r="AP85" s="15"/>
    </row>
    <row r="86" spans="1:43" outlineLevel="1" x14ac:dyDescent="0.3">
      <c r="G86" s="28"/>
      <c r="H86" s="28"/>
      <c r="I86" s="28"/>
      <c r="J86" s="28"/>
      <c r="K86" s="28">
        <f t="shared" si="30"/>
        <v>0</v>
      </c>
      <c r="M86" s="16"/>
      <c r="N86" s="2" t="s">
        <v>127</v>
      </c>
      <c r="O86" s="15">
        <f>110/$O$1</f>
        <v>100.91743119266054</v>
      </c>
      <c r="Q86" s="15">
        <f t="shared" ref="Q86:Q91" si="31">O86*P86</f>
        <v>0</v>
      </c>
      <c r="R86" s="15"/>
      <c r="T86" s="2" t="s">
        <v>127</v>
      </c>
      <c r="U86" s="15">
        <f>110/$O$1</f>
        <v>100.91743119266054</v>
      </c>
      <c r="W86" s="15">
        <f t="shared" ref="W86:W91" si="32">U86*V86</f>
        <v>0</v>
      </c>
      <c r="X86" s="15"/>
      <c r="Z86" s="2" t="s">
        <v>127</v>
      </c>
      <c r="AA86" s="15">
        <f>110/$O$1</f>
        <v>100.91743119266054</v>
      </c>
      <c r="AC86" s="15">
        <f t="shared" ref="AC86:AC91" si="33">AA86*AB86</f>
        <v>0</v>
      </c>
      <c r="AD86" s="15"/>
      <c r="AF86" s="2" t="s">
        <v>127</v>
      </c>
      <c r="AG86" s="15">
        <f>110/$O$1</f>
        <v>100.91743119266054</v>
      </c>
      <c r="AI86" s="15">
        <f t="shared" ref="AI86:AI91" si="34">AG86*AH86</f>
        <v>0</v>
      </c>
      <c r="AJ86" s="15"/>
      <c r="AL86" s="2" t="s">
        <v>127</v>
      </c>
      <c r="AM86" s="15">
        <f>110/$O$1</f>
        <v>100.91743119266054</v>
      </c>
      <c r="AO86" s="15">
        <f t="shared" ref="AO86:AO91" si="35">AM86*AN86</f>
        <v>0</v>
      </c>
      <c r="AP86" s="15"/>
    </row>
    <row r="87" spans="1:43" outlineLevel="1" x14ac:dyDescent="0.3">
      <c r="G87" s="28"/>
      <c r="H87" s="28"/>
      <c r="I87" s="28"/>
      <c r="J87" s="28"/>
      <c r="K87" s="28">
        <f t="shared" si="30"/>
        <v>0</v>
      </c>
      <c r="M87" s="16"/>
      <c r="N87" s="2" t="s">
        <v>128</v>
      </c>
      <c r="O87" s="15">
        <f>91/$O$1</f>
        <v>83.486238532110079</v>
      </c>
      <c r="Q87" s="15">
        <f t="shared" si="31"/>
        <v>0</v>
      </c>
      <c r="R87" s="15"/>
      <c r="T87" s="2" t="s">
        <v>128</v>
      </c>
      <c r="U87" s="15">
        <f>91/$O$1</f>
        <v>83.486238532110079</v>
      </c>
      <c r="W87" s="15">
        <f t="shared" si="32"/>
        <v>0</v>
      </c>
      <c r="X87" s="15"/>
      <c r="Z87" s="2" t="s">
        <v>128</v>
      </c>
      <c r="AA87" s="15">
        <f>91/$O$1</f>
        <v>83.486238532110079</v>
      </c>
      <c r="AC87" s="15">
        <f t="shared" si="33"/>
        <v>0</v>
      </c>
      <c r="AD87" s="15"/>
      <c r="AF87" s="2" t="s">
        <v>128</v>
      </c>
      <c r="AG87" s="15">
        <f>91/$O$1</f>
        <v>83.486238532110079</v>
      </c>
      <c r="AI87" s="15">
        <f t="shared" si="34"/>
        <v>0</v>
      </c>
      <c r="AJ87" s="15"/>
      <c r="AL87" s="2" t="s">
        <v>128</v>
      </c>
      <c r="AM87" s="15">
        <f>91/$O$1</f>
        <v>83.486238532110079</v>
      </c>
      <c r="AO87" s="15">
        <f t="shared" si="35"/>
        <v>0</v>
      </c>
      <c r="AP87" s="15"/>
    </row>
    <row r="88" spans="1:43" outlineLevel="1" x14ac:dyDescent="0.3">
      <c r="G88" s="28"/>
      <c r="H88" s="28"/>
      <c r="I88" s="28"/>
      <c r="J88" s="28"/>
      <c r="K88" s="28">
        <f t="shared" si="30"/>
        <v>0</v>
      </c>
      <c r="M88" s="16"/>
      <c r="N88" s="2" t="s">
        <v>157</v>
      </c>
      <c r="O88" s="15">
        <f>74/$O$1</f>
        <v>67.88990825688073</v>
      </c>
      <c r="Q88" s="15">
        <f t="shared" si="31"/>
        <v>0</v>
      </c>
      <c r="R88" s="15"/>
      <c r="T88" s="2" t="s">
        <v>157</v>
      </c>
      <c r="U88" s="15">
        <f>74/$O$1</f>
        <v>67.88990825688073</v>
      </c>
      <c r="W88" s="15">
        <f t="shared" si="32"/>
        <v>0</v>
      </c>
      <c r="X88" s="15"/>
      <c r="Z88" s="2" t="s">
        <v>157</v>
      </c>
      <c r="AA88" s="15">
        <f>74/$O$1</f>
        <v>67.88990825688073</v>
      </c>
      <c r="AC88" s="15">
        <f t="shared" si="33"/>
        <v>0</v>
      </c>
      <c r="AD88" s="15"/>
      <c r="AF88" s="2" t="s">
        <v>157</v>
      </c>
      <c r="AG88" s="15">
        <f>74/$O$1</f>
        <v>67.88990825688073</v>
      </c>
      <c r="AI88" s="15">
        <f t="shared" si="34"/>
        <v>0</v>
      </c>
      <c r="AJ88" s="15"/>
      <c r="AL88" s="2" t="s">
        <v>157</v>
      </c>
      <c r="AM88" s="15">
        <f>74/$O$1</f>
        <v>67.88990825688073</v>
      </c>
      <c r="AO88" s="15">
        <f t="shared" si="35"/>
        <v>0</v>
      </c>
      <c r="AP88" s="15"/>
    </row>
    <row r="89" spans="1:43" outlineLevel="1" x14ac:dyDescent="0.3">
      <c r="G89" s="28"/>
      <c r="H89" s="28"/>
      <c r="I89" s="28"/>
      <c r="J89" s="28"/>
      <c r="K89" s="28">
        <f t="shared" si="30"/>
        <v>0</v>
      </c>
      <c r="M89" s="16"/>
      <c r="N89" s="2" t="s">
        <v>129</v>
      </c>
      <c r="O89" s="15">
        <f>63/$O$1</f>
        <v>57.798165137614674</v>
      </c>
      <c r="Q89" s="15">
        <f t="shared" si="31"/>
        <v>0</v>
      </c>
      <c r="R89" s="15"/>
      <c r="T89" s="2" t="s">
        <v>129</v>
      </c>
      <c r="U89" s="15">
        <f>63/$O$1</f>
        <v>57.798165137614674</v>
      </c>
      <c r="W89" s="15">
        <f t="shared" si="32"/>
        <v>0</v>
      </c>
      <c r="X89" s="15"/>
      <c r="Z89" s="2" t="s">
        <v>129</v>
      </c>
      <c r="AA89" s="15">
        <f>63/$O$1</f>
        <v>57.798165137614674</v>
      </c>
      <c r="AC89" s="15">
        <f t="shared" si="33"/>
        <v>0</v>
      </c>
      <c r="AD89" s="15"/>
      <c r="AF89" s="2" t="s">
        <v>129</v>
      </c>
      <c r="AG89" s="15">
        <f>63/$O$1</f>
        <v>57.798165137614674</v>
      </c>
      <c r="AI89" s="15">
        <f t="shared" si="34"/>
        <v>0</v>
      </c>
      <c r="AJ89" s="15"/>
      <c r="AL89" s="2" t="s">
        <v>129</v>
      </c>
      <c r="AM89" s="15">
        <f>63/$O$1</f>
        <v>57.798165137614674</v>
      </c>
      <c r="AO89" s="15">
        <f t="shared" si="35"/>
        <v>0</v>
      </c>
      <c r="AP89" s="15"/>
    </row>
    <row r="90" spans="1:43" outlineLevel="1" x14ac:dyDescent="0.3">
      <c r="G90" s="28"/>
      <c r="H90" s="28"/>
      <c r="I90" s="28"/>
      <c r="J90" s="28"/>
      <c r="K90" s="28">
        <f t="shared" si="30"/>
        <v>0</v>
      </c>
      <c r="M90" s="16"/>
      <c r="N90" s="2" t="s">
        <v>156</v>
      </c>
      <c r="O90" s="15">
        <f>56/$O$1</f>
        <v>51.376146788990823</v>
      </c>
      <c r="Q90" s="15">
        <f t="shared" si="31"/>
        <v>0</v>
      </c>
      <c r="R90" s="15"/>
      <c r="T90" s="2" t="s">
        <v>156</v>
      </c>
      <c r="U90" s="15">
        <f>56/$O$1</f>
        <v>51.376146788990823</v>
      </c>
      <c r="W90" s="15">
        <f t="shared" si="32"/>
        <v>0</v>
      </c>
      <c r="X90" s="15"/>
      <c r="Z90" s="2" t="s">
        <v>156</v>
      </c>
      <c r="AA90" s="15">
        <f>56/$O$1</f>
        <v>51.376146788990823</v>
      </c>
      <c r="AC90" s="15">
        <f t="shared" si="33"/>
        <v>0</v>
      </c>
      <c r="AD90" s="15"/>
      <c r="AF90" s="2" t="s">
        <v>156</v>
      </c>
      <c r="AG90" s="15">
        <f>56/$O$1</f>
        <v>51.376146788990823</v>
      </c>
      <c r="AI90" s="15">
        <f t="shared" si="34"/>
        <v>0</v>
      </c>
      <c r="AJ90" s="15"/>
      <c r="AL90" s="2" t="s">
        <v>156</v>
      </c>
      <c r="AM90" s="15">
        <f>56/$O$1</f>
        <v>51.376146788990823</v>
      </c>
      <c r="AO90" s="15">
        <f t="shared" si="35"/>
        <v>0</v>
      </c>
      <c r="AP90" s="15"/>
    </row>
    <row r="91" spans="1:43" outlineLevel="1" x14ac:dyDescent="0.3">
      <c r="G91" s="28"/>
      <c r="H91" s="28"/>
      <c r="I91" s="28"/>
      <c r="J91" s="28"/>
      <c r="K91" s="28">
        <f t="shared" si="30"/>
        <v>0</v>
      </c>
      <c r="M91" s="16"/>
      <c r="N91" s="2" t="s">
        <v>131</v>
      </c>
      <c r="O91" s="15">
        <f>42/$O$1</f>
        <v>38.532110091743114</v>
      </c>
      <c r="Q91" s="15">
        <f t="shared" si="31"/>
        <v>0</v>
      </c>
      <c r="R91" s="15"/>
      <c r="T91" s="2" t="s">
        <v>131</v>
      </c>
      <c r="U91" s="15">
        <f>42/$O$1</f>
        <v>38.532110091743114</v>
      </c>
      <c r="W91" s="15">
        <f t="shared" si="32"/>
        <v>0</v>
      </c>
      <c r="X91" s="15"/>
      <c r="Z91" s="2" t="s">
        <v>131</v>
      </c>
      <c r="AA91" s="15">
        <f>42/$O$1</f>
        <v>38.532110091743114</v>
      </c>
      <c r="AC91" s="15">
        <f t="shared" si="33"/>
        <v>0</v>
      </c>
      <c r="AD91" s="15"/>
      <c r="AF91" s="2" t="s">
        <v>131</v>
      </c>
      <c r="AG91" s="15">
        <f>42/$O$1</f>
        <v>38.532110091743114</v>
      </c>
      <c r="AI91" s="15">
        <f t="shared" si="34"/>
        <v>0</v>
      </c>
      <c r="AJ91" s="15"/>
      <c r="AL91" s="2" t="s">
        <v>131</v>
      </c>
      <c r="AM91" s="15">
        <f>42/$O$1</f>
        <v>38.532110091743114</v>
      </c>
      <c r="AO91" s="15">
        <f t="shared" si="35"/>
        <v>0</v>
      </c>
      <c r="AP91" s="15"/>
    </row>
    <row r="92" spans="1:43" outlineLevel="1" x14ac:dyDescent="0.3">
      <c r="G92" s="28"/>
      <c r="H92" s="28"/>
      <c r="I92" s="28"/>
      <c r="J92" s="28"/>
      <c r="K92" s="28">
        <f t="shared" si="30"/>
        <v>0</v>
      </c>
      <c r="M92" s="16"/>
      <c r="O92" s="15"/>
      <c r="Q92" s="15"/>
      <c r="R92" s="15"/>
      <c r="U92" s="15"/>
      <c r="W92" s="15"/>
      <c r="X92" s="15"/>
      <c r="AA92" s="15"/>
      <c r="AC92" s="15"/>
      <c r="AD92" s="15"/>
      <c r="AG92" s="15"/>
      <c r="AI92" s="15"/>
      <c r="AJ92" s="15"/>
      <c r="AM92" s="15"/>
      <c r="AO92" s="15"/>
      <c r="AP92" s="15"/>
    </row>
    <row r="93" spans="1:43" outlineLevel="1" x14ac:dyDescent="0.3">
      <c r="G93" s="28"/>
      <c r="H93" s="28"/>
      <c r="I93" s="28"/>
      <c r="J93" s="28"/>
      <c r="K93" s="28">
        <f t="shared" si="30"/>
        <v>0</v>
      </c>
      <c r="M93" s="16"/>
      <c r="N93" s="1" t="s">
        <v>38</v>
      </c>
      <c r="O93" s="15"/>
      <c r="Q93" s="15"/>
      <c r="R93" s="15"/>
      <c r="T93" s="1" t="s">
        <v>38</v>
      </c>
      <c r="U93" s="15">
        <f>G96</f>
        <v>0</v>
      </c>
      <c r="W93" s="15"/>
      <c r="X93" s="15"/>
      <c r="Z93" s="1" t="s">
        <v>38</v>
      </c>
      <c r="AA93" s="15">
        <f>H96</f>
        <v>0</v>
      </c>
      <c r="AC93" s="15"/>
      <c r="AD93" s="15"/>
      <c r="AF93" s="1" t="s">
        <v>38</v>
      </c>
      <c r="AG93" s="15">
        <f>I96</f>
        <v>0</v>
      </c>
      <c r="AI93" s="15"/>
      <c r="AJ93" s="15"/>
      <c r="AL93" s="1" t="s">
        <v>38</v>
      </c>
      <c r="AM93" s="15">
        <f>J96</f>
        <v>0</v>
      </c>
      <c r="AO93" s="15"/>
      <c r="AP93" s="15"/>
    </row>
    <row r="94" spans="1:43" outlineLevel="1" x14ac:dyDescent="0.3">
      <c r="E94" s="15"/>
      <c r="G94" s="28"/>
      <c r="H94" s="28"/>
      <c r="I94" s="28"/>
      <c r="J94" s="28"/>
      <c r="K94" s="28">
        <f t="shared" si="30"/>
        <v>0</v>
      </c>
      <c r="L94" s="15"/>
      <c r="M94" s="18"/>
      <c r="Q94" s="15"/>
      <c r="R94" s="15"/>
      <c r="W94" s="15"/>
      <c r="X94" s="15"/>
      <c r="AC94" s="15"/>
      <c r="AD94" s="15"/>
      <c r="AF94" s="1"/>
      <c r="AL94" s="1"/>
    </row>
    <row r="95" spans="1:43" outlineLevel="1" x14ac:dyDescent="0.3">
      <c r="D95" s="26" t="s">
        <v>30</v>
      </c>
      <c r="E95" s="26" t="s">
        <v>31</v>
      </c>
      <c r="F95" s="26" t="s">
        <v>32</v>
      </c>
      <c r="G95" s="28" t="s">
        <v>124</v>
      </c>
      <c r="H95" s="28" t="s">
        <v>121</v>
      </c>
      <c r="I95" s="28" t="s">
        <v>122</v>
      </c>
      <c r="J95" s="28" t="s">
        <v>123</v>
      </c>
      <c r="K95" s="26" t="s">
        <v>33</v>
      </c>
      <c r="L95" s="26" t="s">
        <v>14</v>
      </c>
      <c r="M95" s="12"/>
    </row>
    <row r="96" spans="1:43" x14ac:dyDescent="0.3">
      <c r="A96" s="25" t="str">
        <f>A67</f>
        <v>No</v>
      </c>
      <c r="B96" s="25" t="str">
        <f>B67</f>
        <v>None</v>
      </c>
      <c r="C96" s="34">
        <f>SUM(E96,K96)</f>
        <v>0</v>
      </c>
      <c r="D96" s="23">
        <f>SUM(P71:P85)+SUM(V71:V85)+SUM(AB71:AB91)+SUM(AH71:AH91)+SUM(AN71:AN91)</f>
        <v>0</v>
      </c>
      <c r="E96" s="24">
        <f>SUM(Q69+W69+AC69+AI69+AO69)</f>
        <v>0</v>
      </c>
      <c r="F96" s="23">
        <f>SUM(S71+Y71+AE71+AK71+AQ71)</f>
        <v>0</v>
      </c>
      <c r="G96" s="29">
        <f>SUM(G71:G94)</f>
        <v>0</v>
      </c>
      <c r="H96" s="29">
        <f t="shared" ref="H96:J96" si="36">SUM(H71:H94)</f>
        <v>0</v>
      </c>
      <c r="I96" s="29">
        <f t="shared" si="36"/>
        <v>0</v>
      </c>
      <c r="J96" s="29">
        <f t="shared" si="36"/>
        <v>0</v>
      </c>
      <c r="K96" s="29">
        <f>SUM(K71:K94)</f>
        <v>0</v>
      </c>
      <c r="L96" s="19"/>
      <c r="M96" s="8"/>
      <c r="N96" s="10"/>
      <c r="O96" s="10"/>
      <c r="P96" s="20"/>
      <c r="Q96" s="19"/>
      <c r="R96" s="19"/>
      <c r="S96" s="10"/>
      <c r="T96" s="10"/>
      <c r="U96" s="10"/>
      <c r="V96" s="10"/>
      <c r="W96" s="19"/>
      <c r="X96" s="19"/>
      <c r="Y96" s="10"/>
      <c r="Z96" s="10"/>
      <c r="AA96" s="10"/>
      <c r="AB96" s="10"/>
      <c r="AC96" s="19"/>
      <c r="AD96" s="19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</row>
    <row r="97" spans="1:43" s="10" customFormat="1" x14ac:dyDescent="0.3">
      <c r="A97" s="6"/>
      <c r="B97" s="6"/>
      <c r="C97" s="6"/>
      <c r="D97" s="7"/>
      <c r="E97" s="8"/>
      <c r="F97" s="7"/>
      <c r="G97" s="7"/>
      <c r="H97" s="7"/>
      <c r="I97" s="7"/>
      <c r="J97" s="7"/>
      <c r="K97" s="8"/>
      <c r="L97" s="8"/>
      <c r="M97" s="8"/>
      <c r="N97" s="7"/>
      <c r="O97" s="7"/>
      <c r="P97" s="9"/>
      <c r="Q97" s="8"/>
      <c r="R97" s="8"/>
      <c r="S97" s="7"/>
      <c r="T97" s="7"/>
      <c r="U97" s="7"/>
      <c r="V97" s="7"/>
      <c r="W97" s="8"/>
      <c r="X97" s="8"/>
      <c r="Y97" s="7"/>
      <c r="Z97" s="7"/>
      <c r="AA97" s="7"/>
      <c r="AB97" s="7"/>
      <c r="AC97" s="8"/>
      <c r="AD97" s="8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</row>
    <row r="103" spans="1:43" x14ac:dyDescent="0.3">
      <c r="C103" s="15"/>
    </row>
  </sheetData>
  <mergeCells count="19">
    <mergeCell ref="AL6:AQ6"/>
    <mergeCell ref="G3:J3"/>
    <mergeCell ref="N6:S6"/>
    <mergeCell ref="T6:Y6"/>
    <mergeCell ref="Z6:AE6"/>
    <mergeCell ref="AF6:AK6"/>
    <mergeCell ref="AF68:AK68"/>
    <mergeCell ref="AL68:AQ68"/>
    <mergeCell ref="A7:D7"/>
    <mergeCell ref="N37:S37"/>
    <mergeCell ref="T37:Y37"/>
    <mergeCell ref="Z37:AE37"/>
    <mergeCell ref="AF37:AK37"/>
    <mergeCell ref="AL37:AQ37"/>
    <mergeCell ref="A69:D69"/>
    <mergeCell ref="A38:D38"/>
    <mergeCell ref="N68:S68"/>
    <mergeCell ref="T68:Y68"/>
    <mergeCell ref="Z68:AE6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Overview</vt:lpstr>
      <vt:lpstr>Detail Sheet 1</vt:lpstr>
      <vt:lpstr>Detail Sheet 2</vt:lpstr>
      <vt:lpstr>Detail Sheet 3</vt:lpstr>
      <vt:lpstr>Detail Sheet 4</vt:lpstr>
      <vt:lpstr>Detail Sheet 5</vt:lpstr>
      <vt:lpstr>Detail Sheet 6</vt:lpstr>
      <vt:lpstr>Detail Sheet 7</vt:lpstr>
      <vt:lpstr>Detail Sheet - TEMPLATE</vt:lpstr>
    </vt:vector>
  </TitlesOfParts>
  <Company>European Spallation Source ESS AB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Connatser</dc:creator>
  <cp:lastModifiedBy>Artur Gregor Glavic </cp:lastModifiedBy>
  <cp:lastPrinted>2016-06-22T17:23:32Z</cp:lastPrinted>
  <dcterms:created xsi:type="dcterms:W3CDTF">2014-06-24T07:28:44Z</dcterms:created>
  <dcterms:modified xsi:type="dcterms:W3CDTF">2016-07-18T10:46:30Z</dcterms:modified>
</cp:coreProperties>
</file>