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8" windowWidth="19392" windowHeight="10992"/>
  </bookViews>
  <sheets>
    <sheet name="full scope" sheetId="1" r:id="rId1"/>
    <sheet name="no high res" sheetId="6" r:id="rId2"/>
  </sheets>
  <calcPr calcId="145621"/>
</workbook>
</file>

<file path=xl/calcChain.xml><?xml version="1.0" encoding="utf-8"?>
<calcChain xmlns="http://schemas.openxmlformats.org/spreadsheetml/2006/main">
  <c r="I12" i="6" l="1"/>
  <c r="I23" i="6"/>
  <c r="G19" i="6"/>
  <c r="I19" i="6" s="1"/>
  <c r="I18" i="6"/>
  <c r="I17" i="6"/>
  <c r="I16" i="6"/>
  <c r="I15" i="6"/>
  <c r="I10" i="6"/>
  <c r="G9" i="6"/>
  <c r="I9" i="6" s="1"/>
  <c r="I8" i="6"/>
  <c r="G8" i="6"/>
  <c r="I7" i="6"/>
  <c r="G6" i="6"/>
  <c r="I6" i="6" s="1"/>
  <c r="G5" i="6"/>
  <c r="I5" i="6" s="1"/>
  <c r="I4" i="6"/>
  <c r="G4" i="6"/>
  <c r="I3" i="6"/>
  <c r="H29" i="1"/>
  <c r="H31" i="1" s="1"/>
  <c r="I21" i="6" l="1"/>
  <c r="I31" i="1"/>
  <c r="I26" i="6" l="1"/>
  <c r="H26" i="6" s="1"/>
  <c r="H29" i="6" s="1"/>
  <c r="H31" i="6" s="1"/>
  <c r="I29" i="6" l="1"/>
  <c r="I31" i="6"/>
  <c r="H26" i="1" l="1"/>
  <c r="G9" i="1" l="1"/>
  <c r="G8" i="1"/>
  <c r="G6" i="1"/>
  <c r="G5" i="1"/>
  <c r="G4" i="1"/>
  <c r="G19" i="1"/>
  <c r="I16" i="1"/>
  <c r="I19" i="1"/>
  <c r="I15" i="1"/>
  <c r="I17" i="1"/>
  <c r="I18" i="1"/>
  <c r="I21" i="1"/>
  <c r="I3" i="1"/>
  <c r="I4" i="1"/>
  <c r="I5" i="1"/>
  <c r="I6" i="1"/>
  <c r="I8" i="1"/>
  <c r="I9" i="1"/>
  <c r="I10" i="1"/>
  <c r="I7" i="1"/>
  <c r="I12" i="1"/>
  <c r="I23" i="1"/>
  <c r="I26" i="1"/>
  <c r="I29" i="1"/>
</calcChain>
</file>

<file path=xl/sharedStrings.xml><?xml version="1.0" encoding="utf-8"?>
<sst xmlns="http://schemas.openxmlformats.org/spreadsheetml/2006/main" count="106" uniqueCount="41">
  <si>
    <t>WFM1</t>
  </si>
  <si>
    <t>WFM2</t>
  </si>
  <si>
    <t>FOC1</t>
  </si>
  <si>
    <t>FOC2</t>
  </si>
  <si>
    <t>FOC3</t>
  </si>
  <si>
    <t>WBC1</t>
  </si>
  <si>
    <t>WBC2</t>
  </si>
  <si>
    <t>WBC3</t>
  </si>
  <si>
    <t>Disc Dia (m)</t>
  </si>
  <si>
    <t>Speed (Hz)</t>
  </si>
  <si>
    <t>ESS cost book</t>
  </si>
  <si>
    <t>CHIM</t>
  </si>
  <si>
    <t>Type</t>
  </si>
  <si>
    <t>single disc</t>
  </si>
  <si>
    <t>double disc</t>
  </si>
  <si>
    <t>pillar</t>
  </si>
  <si>
    <t>over under pillar</t>
  </si>
  <si>
    <t>CHIM arrangement</t>
  </si>
  <si>
    <t>CHIM large rotor chopper</t>
  </si>
  <si>
    <t>Chopper cost</t>
  </si>
  <si>
    <t>CHIC</t>
  </si>
  <si>
    <t>Control Rack Master</t>
  </si>
  <si>
    <t>4 drives per rack</t>
  </si>
  <si>
    <t>Control rack Slave</t>
  </si>
  <si>
    <t>8 drives per rack</t>
  </si>
  <si>
    <t>QTY</t>
  </si>
  <si>
    <t>Total</t>
  </si>
  <si>
    <t>Chopper Drive</t>
  </si>
  <si>
    <t>Condition Monitoring</t>
  </si>
  <si>
    <t>External Power</t>
  </si>
  <si>
    <t>1 drive per axis</t>
  </si>
  <si>
    <t>for all drives</t>
  </si>
  <si>
    <t>TOTAL</t>
  </si>
  <si>
    <t>Vacuum System</t>
  </si>
  <si>
    <t>Cost per chopper</t>
  </si>
  <si>
    <t>N.B.  11 CHOPPER DISCS IN TOTAL</t>
  </si>
  <si>
    <t>UPS and cables.</t>
  </si>
  <si>
    <t>Total ESS costbook</t>
  </si>
  <si>
    <t>Development costs</t>
  </si>
  <si>
    <t>Carbon fibre blade (per blade)</t>
  </si>
  <si>
    <t>N.B.  6 CHOPPER DISCS IN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</si>
</sst>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[$€k-2]* #,##0_-;\-[$€k-2]* #,##0_-;_-[$€k-2]* &quot;-&quot;_-;_-@_-"/>
    <numFmt numFmtId="165" formatCode="_-[$€k-2]* #,##0.0_-;\-[$€k-2]* #,##0.0_-;_-[$€k-2]* &quot;-&quot;_-;_-@_-"/>
    <numFmt numFmtId="166" formatCode="_-&quot;£&quot;* #,##0_-;\-&quot;£&quot;* #,##0_-;_-&quot;£&quot;* &quot;-&quot;??_-;_-@_-"/>
    <numFmt numFmtId="167" formatCode="_-&quot;£&quot;\k* #,##0_-;\-&quot;£&quot;\k* #,##0_-;_-&quot;£&quot;\k* &quot;-&quot;_-;_-@_-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0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164" fontId="1" fillId="0" borderId="1" xfId="0" applyNumberFormat="1" applyFont="1" applyBorder="1"/>
    <xf numFmtId="164" fontId="2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165" fontId="1" fillId="0" borderId="2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" fillId="4" borderId="0" xfId="0" applyFont="1" applyFill="1"/>
    <xf numFmtId="0" fontId="0" fillId="4" borderId="0" xfId="0" applyFill="1"/>
    <xf numFmtId="167" fontId="3" fillId="4" borderId="1" xfId="0" applyNumberFormat="1" applyFont="1" applyFill="1" applyBorder="1"/>
    <xf numFmtId="164" fontId="3" fillId="4" borderId="1" xfId="0" applyNumberFormat="1" applyFont="1" applyFill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165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3" fillId="4" borderId="0" xfId="0" applyFont="1" applyFill="1" applyAlignment="1"/>
    <xf numFmtId="0" fontId="3" fillId="4" borderId="4" xfId="0" applyFont="1" applyFill="1" applyBorder="1" applyAlignment="1"/>
    <xf numFmtId="0" fontId="1" fillId="4" borderId="0" xfId="0" applyFont="1" applyFill="1" applyAlignment="1"/>
    <xf numFmtId="0" fontId="1" fillId="0" borderId="0" xfId="0" applyFont="1" applyFill="1" applyAlignment="1"/>
    <xf numFmtId="0" fontId="3" fillId="0" borderId="0" xfId="0" applyNumberFormat="1" applyFont="1" applyFill="1" applyBorder="1" applyAlignment="1">
      <alignment horizontal="right"/>
    </xf>
    <xf numFmtId="0" fontId="0" fillId="0" borderId="0" xfId="0" applyFill="1"/>
    <xf numFmtId="0" fontId="3" fillId="0" borderId="0" xfId="0" applyFont="1" applyFill="1" applyAlignment="1">
      <alignment horizontal="right"/>
    </xf>
    <xf numFmtId="166" fontId="3" fillId="4" borderId="1" xfId="0" applyNumberFormat="1" applyFont="1" applyFill="1" applyBorder="1" applyAlignment="1">
      <alignment horizontal="left"/>
    </xf>
    <xf numFmtId="0" fontId="1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31"/>
  <sheetViews>
    <sheetView tabSelected="1" topLeftCell="A5" zoomScale="70" zoomScaleNormal="70" workbookViewId="0">
      <selection activeCell="C5" sqref="C5"/>
    </sheetView>
  </sheetViews>
  <sheetFormatPr defaultRowHeight="14.4" x14ac:dyDescent="0.55000000000000004"/>
  <cols>
    <col min="3" max="3" width="19.15625" customWidth="1"/>
    <col min="4" max="4" width="16.578125" customWidth="1"/>
    <col min="5" max="5" width="26.83984375" customWidth="1"/>
    <col min="6" max="6" width="34.68359375" customWidth="1"/>
    <col min="7" max="7" width="23.83984375" style="1" customWidth="1"/>
    <col min="8" max="8" width="22.26171875" customWidth="1"/>
    <col min="9" max="9" width="23.83984375" customWidth="1"/>
    <col min="10" max="10" width="3.68359375" customWidth="1"/>
    <col min="11" max="11" width="22.83984375" customWidth="1"/>
  </cols>
  <sheetData>
    <row r="1" spans="1:10" ht="18.75" x14ac:dyDescent="0.3">
      <c r="B1" s="2"/>
      <c r="C1" s="2"/>
      <c r="D1" s="2"/>
      <c r="E1" s="2"/>
      <c r="F1" s="2"/>
      <c r="G1" s="28" t="s">
        <v>10</v>
      </c>
      <c r="H1" s="28"/>
      <c r="I1" s="28"/>
    </row>
    <row r="2" spans="1:10" ht="18.75" x14ac:dyDescent="0.3">
      <c r="B2" s="2"/>
      <c r="C2" s="10" t="s">
        <v>8</v>
      </c>
      <c r="D2" s="10" t="s">
        <v>9</v>
      </c>
      <c r="E2" s="10" t="s">
        <v>12</v>
      </c>
      <c r="F2" s="10" t="s">
        <v>17</v>
      </c>
      <c r="G2" s="10" t="s">
        <v>19</v>
      </c>
      <c r="H2" s="10" t="s">
        <v>11</v>
      </c>
      <c r="I2" s="10" t="s">
        <v>26</v>
      </c>
    </row>
    <row r="3" spans="1:10" ht="18.75" x14ac:dyDescent="0.3">
      <c r="A3" s="5">
        <v>1</v>
      </c>
      <c r="B3" s="6" t="s">
        <v>0</v>
      </c>
      <c r="C3" s="5">
        <v>1.3</v>
      </c>
      <c r="D3" s="5">
        <v>56</v>
      </c>
      <c r="E3" s="5" t="s">
        <v>13</v>
      </c>
      <c r="F3" s="5" t="s">
        <v>18</v>
      </c>
      <c r="G3" s="7">
        <v>165</v>
      </c>
      <c r="H3" s="7">
        <v>41</v>
      </c>
      <c r="I3" s="8">
        <f>G3+H3</f>
        <v>206</v>
      </c>
    </row>
    <row r="4" spans="1:10" ht="18.75" x14ac:dyDescent="0.3">
      <c r="A4" s="5">
        <v>2</v>
      </c>
      <c r="B4" s="6" t="s">
        <v>1</v>
      </c>
      <c r="C4" s="5">
        <v>1.3</v>
      </c>
      <c r="D4" s="5">
        <v>56</v>
      </c>
      <c r="E4" s="5" t="s">
        <v>13</v>
      </c>
      <c r="F4" s="5" t="s">
        <v>18</v>
      </c>
      <c r="G4" s="7">
        <f>150*1.1</f>
        <v>165</v>
      </c>
      <c r="H4" s="7">
        <v>41</v>
      </c>
      <c r="I4" s="8">
        <f t="shared" ref="I4:I10" si="0">G4+H4</f>
        <v>206</v>
      </c>
    </row>
    <row r="5" spans="1:10" ht="18.75" x14ac:dyDescent="0.3">
      <c r="A5" s="5">
        <v>3</v>
      </c>
      <c r="B5" s="6" t="s">
        <v>2</v>
      </c>
      <c r="C5" s="5">
        <v>1.3</v>
      </c>
      <c r="D5" s="5">
        <v>56</v>
      </c>
      <c r="E5" s="5" t="s">
        <v>13</v>
      </c>
      <c r="F5" s="5" t="s">
        <v>18</v>
      </c>
      <c r="G5" s="7">
        <f>150*1.1</f>
        <v>165</v>
      </c>
      <c r="H5" s="7">
        <v>41</v>
      </c>
      <c r="I5" s="8">
        <f t="shared" si="0"/>
        <v>206</v>
      </c>
    </row>
    <row r="6" spans="1:10" ht="18.75" x14ac:dyDescent="0.3">
      <c r="A6" s="5">
        <v>4</v>
      </c>
      <c r="B6" s="6" t="s">
        <v>3</v>
      </c>
      <c r="C6" s="5">
        <v>1.3</v>
      </c>
      <c r="D6" s="5">
        <v>42</v>
      </c>
      <c r="E6" s="5" t="s">
        <v>13</v>
      </c>
      <c r="F6" s="5" t="s">
        <v>18</v>
      </c>
      <c r="G6" s="7">
        <f>150*1.1</f>
        <v>165</v>
      </c>
      <c r="H6" s="7">
        <v>41</v>
      </c>
      <c r="I6" s="8">
        <f t="shared" si="0"/>
        <v>206</v>
      </c>
    </row>
    <row r="7" spans="1:10" ht="18.75" x14ac:dyDescent="0.3">
      <c r="A7" s="5">
        <v>5</v>
      </c>
      <c r="B7" s="6" t="s">
        <v>4</v>
      </c>
      <c r="C7" s="5">
        <v>1.5</v>
      </c>
      <c r="D7" s="5">
        <v>28</v>
      </c>
      <c r="E7" s="5" t="s">
        <v>13</v>
      </c>
      <c r="F7" s="5" t="s">
        <v>18</v>
      </c>
      <c r="G7" s="7">
        <v>200</v>
      </c>
      <c r="H7" s="7">
        <v>41</v>
      </c>
      <c r="I7" s="8">
        <f t="shared" si="0"/>
        <v>241</v>
      </c>
    </row>
    <row r="8" spans="1:10" ht="18.75" x14ac:dyDescent="0.3">
      <c r="A8" s="5">
        <v>6</v>
      </c>
      <c r="B8" s="6" t="s">
        <v>5</v>
      </c>
      <c r="C8" s="5">
        <v>1</v>
      </c>
      <c r="D8" s="5">
        <v>14</v>
      </c>
      <c r="E8" s="5" t="s">
        <v>14</v>
      </c>
      <c r="F8" s="5" t="s">
        <v>15</v>
      </c>
      <c r="G8" s="7">
        <f>280*1.1</f>
        <v>308</v>
      </c>
      <c r="H8" s="7">
        <v>41</v>
      </c>
      <c r="I8" s="8">
        <f t="shared" si="0"/>
        <v>349</v>
      </c>
    </row>
    <row r="9" spans="1:10" ht="18.75" x14ac:dyDescent="0.3">
      <c r="A9" s="5">
        <v>7</v>
      </c>
      <c r="B9" s="6" t="s">
        <v>6</v>
      </c>
      <c r="C9" s="5">
        <v>1</v>
      </c>
      <c r="D9" s="5">
        <v>14</v>
      </c>
      <c r="E9" s="5" t="s">
        <v>14</v>
      </c>
      <c r="F9" s="5" t="s">
        <v>15</v>
      </c>
      <c r="G9" s="7">
        <f>280*1.1</f>
        <v>308</v>
      </c>
      <c r="H9" s="7">
        <v>41</v>
      </c>
      <c r="I9" s="8">
        <f t="shared" si="0"/>
        <v>349</v>
      </c>
    </row>
    <row r="10" spans="1:10" ht="18.75" x14ac:dyDescent="0.3">
      <c r="A10" s="5">
        <v>8</v>
      </c>
      <c r="B10" s="6" t="s">
        <v>7</v>
      </c>
      <c r="C10" s="5">
        <v>1</v>
      </c>
      <c r="D10" s="5">
        <v>14</v>
      </c>
      <c r="E10" s="5" t="s">
        <v>14</v>
      </c>
      <c r="F10" s="5" t="s">
        <v>16</v>
      </c>
      <c r="G10" s="7">
        <v>280</v>
      </c>
      <c r="H10" s="7">
        <v>41</v>
      </c>
      <c r="I10" s="8">
        <f t="shared" si="0"/>
        <v>321</v>
      </c>
    </row>
    <row r="11" spans="1:10" ht="15.75" thickBot="1" x14ac:dyDescent="0.3"/>
    <row r="12" spans="1:10" ht="19.5" thickBot="1" x14ac:dyDescent="0.35">
      <c r="C12" s="12" t="s">
        <v>35</v>
      </c>
      <c r="D12" s="13"/>
      <c r="E12" s="13"/>
      <c r="I12" s="3">
        <f>SUM(I3:I11)</f>
        <v>2084</v>
      </c>
    </row>
    <row r="14" spans="1:10" ht="18.75" x14ac:dyDescent="0.3">
      <c r="G14" s="10" t="s">
        <v>20</v>
      </c>
      <c r="H14" s="10" t="s">
        <v>25</v>
      </c>
      <c r="I14" s="10" t="s">
        <v>32</v>
      </c>
    </row>
    <row r="15" spans="1:10" ht="18.75" x14ac:dyDescent="0.3">
      <c r="E15" s="6" t="s">
        <v>21</v>
      </c>
      <c r="F15" s="5" t="s">
        <v>22</v>
      </c>
      <c r="G15" s="7">
        <v>16.2</v>
      </c>
      <c r="H15" s="9">
        <v>3</v>
      </c>
      <c r="I15" s="8">
        <f>G15*H15</f>
        <v>48.599999999999994</v>
      </c>
      <c r="J15" s="2"/>
    </row>
    <row r="16" spans="1:10" ht="18.75" x14ac:dyDescent="0.3">
      <c r="E16" s="6" t="s">
        <v>23</v>
      </c>
      <c r="F16" s="5" t="s">
        <v>24</v>
      </c>
      <c r="G16" s="7">
        <v>6.9</v>
      </c>
      <c r="H16" s="9">
        <v>0</v>
      </c>
      <c r="I16" s="8">
        <f t="shared" ref="I16:I19" si="1">G16*H16</f>
        <v>0</v>
      </c>
      <c r="J16" s="2"/>
    </row>
    <row r="17" spans="5:10" ht="18.75" x14ac:dyDescent="0.3">
      <c r="E17" s="6" t="s">
        <v>27</v>
      </c>
      <c r="F17" s="5" t="s">
        <v>30</v>
      </c>
      <c r="G17" s="7">
        <v>18</v>
      </c>
      <c r="H17" s="9">
        <v>11</v>
      </c>
      <c r="I17" s="8">
        <f t="shared" si="1"/>
        <v>198</v>
      </c>
      <c r="J17" s="2"/>
    </row>
    <row r="18" spans="5:10" ht="18.75" x14ac:dyDescent="0.3">
      <c r="E18" s="6" t="s">
        <v>28</v>
      </c>
      <c r="F18" s="5" t="s">
        <v>31</v>
      </c>
      <c r="G18" s="7">
        <v>9</v>
      </c>
      <c r="H18" s="9">
        <v>1</v>
      </c>
      <c r="I18" s="8">
        <f t="shared" si="1"/>
        <v>9</v>
      </c>
      <c r="J18" s="2"/>
    </row>
    <row r="19" spans="5:10" ht="18.75" x14ac:dyDescent="0.3">
      <c r="E19" s="6" t="s">
        <v>29</v>
      </c>
      <c r="F19" s="5" t="s">
        <v>36</v>
      </c>
      <c r="G19" s="7">
        <f>6.5 + (6.5*0.2)</f>
        <v>7.8</v>
      </c>
      <c r="H19" s="9">
        <v>3</v>
      </c>
      <c r="I19" s="8">
        <f t="shared" si="1"/>
        <v>23.4</v>
      </c>
      <c r="J19" s="2"/>
    </row>
    <row r="20" spans="5:10" ht="15.75" thickBot="1" x14ac:dyDescent="0.3"/>
    <row r="21" spans="5:10" ht="21.75" thickBot="1" x14ac:dyDescent="0.4">
      <c r="I21" s="4">
        <f>SUM(I15:I20)</f>
        <v>279</v>
      </c>
    </row>
    <row r="22" spans="5:10" ht="15.75" thickBot="1" x14ac:dyDescent="0.3"/>
    <row r="23" spans="5:10" ht="19.5" thickBot="1" x14ac:dyDescent="0.35">
      <c r="E23" s="6" t="s">
        <v>33</v>
      </c>
      <c r="F23" s="6" t="s">
        <v>34</v>
      </c>
      <c r="G23" s="7">
        <v>5</v>
      </c>
      <c r="H23" s="9">
        <v>8</v>
      </c>
      <c r="I23" s="11">
        <f t="shared" ref="I23" si="2">G23*H23</f>
        <v>40</v>
      </c>
    </row>
    <row r="25" spans="5:10" ht="15.75" thickBot="1" x14ac:dyDescent="0.3"/>
    <row r="26" spans="5:10" ht="24" thickBot="1" x14ac:dyDescent="0.4">
      <c r="F26" s="20" t="s">
        <v>37</v>
      </c>
      <c r="G26" s="21"/>
      <c r="H26" s="14">
        <f>I26/1.11</f>
        <v>2164.8648648648646</v>
      </c>
      <c r="I26" s="15">
        <f>I12+I21+I23</f>
        <v>2403</v>
      </c>
    </row>
    <row r="27" spans="5:10" ht="15.75" thickBot="1" x14ac:dyDescent="0.3"/>
    <row r="28" spans="5:10" ht="24" thickBot="1" x14ac:dyDescent="0.4">
      <c r="F28" s="22" t="s">
        <v>38</v>
      </c>
      <c r="G28" s="14">
        <v>300</v>
      </c>
    </row>
    <row r="29" spans="5:10" ht="23.4" thickBot="1" x14ac:dyDescent="0.9">
      <c r="F29" s="23"/>
      <c r="G29" s="24" t="s">
        <v>26</v>
      </c>
      <c r="H29" s="14">
        <f>H26+G28</f>
        <v>2464.8648648648646</v>
      </c>
      <c r="I29" s="15">
        <f>H29*1.11</f>
        <v>2736</v>
      </c>
    </row>
    <row r="30" spans="5:10" ht="23.4" thickBot="1" x14ac:dyDescent="0.9">
      <c r="F30" s="22" t="s">
        <v>39</v>
      </c>
      <c r="G30" s="14">
        <v>15</v>
      </c>
    </row>
    <row r="31" spans="5:10" ht="23.4" thickBot="1" x14ac:dyDescent="0.9">
      <c r="F31" s="25"/>
      <c r="G31" s="26" t="s">
        <v>26</v>
      </c>
      <c r="H31" s="27">
        <f>H29+(11*G30)</f>
        <v>2629.8648648648646</v>
      </c>
      <c r="I31" s="15">
        <f>H31*1.11</f>
        <v>2919.15</v>
      </c>
    </row>
  </sheetData>
  <mergeCells count="1">
    <mergeCell ref="G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opLeftCell="A5" zoomScaleNormal="100" workbookViewId="0">
      <selection activeCell="C32" sqref="C32"/>
    </sheetView>
  </sheetViews>
  <sheetFormatPr defaultRowHeight="14.4" x14ac:dyDescent="0.55000000000000004"/>
  <cols>
    <col min="3" max="3" width="19.15625" customWidth="1"/>
    <col min="4" max="4" width="16.578125" customWidth="1"/>
    <col min="5" max="5" width="26.83984375" customWidth="1"/>
    <col min="6" max="6" width="34.68359375" customWidth="1"/>
    <col min="7" max="7" width="23.83984375" style="1" customWidth="1"/>
    <col min="8" max="8" width="22.26171875" customWidth="1"/>
    <col min="9" max="9" width="23.83984375" customWidth="1"/>
    <col min="10" max="10" width="3.68359375" customWidth="1"/>
    <col min="11" max="11" width="22.83984375" customWidth="1"/>
  </cols>
  <sheetData>
    <row r="1" spans="1:10" ht="18.75" x14ac:dyDescent="0.3">
      <c r="B1" s="2"/>
      <c r="C1" s="2"/>
      <c r="D1" s="2"/>
      <c r="E1" s="2"/>
      <c r="F1" s="2"/>
      <c r="G1" s="28" t="s">
        <v>10</v>
      </c>
      <c r="H1" s="28"/>
      <c r="I1" s="28"/>
    </row>
    <row r="2" spans="1:10" ht="18.75" x14ac:dyDescent="0.3">
      <c r="B2" s="2"/>
      <c r="C2" s="10" t="s">
        <v>8</v>
      </c>
      <c r="D2" s="10" t="s">
        <v>9</v>
      </c>
      <c r="E2" s="10" t="s">
        <v>12</v>
      </c>
      <c r="F2" s="10" t="s">
        <v>17</v>
      </c>
      <c r="G2" s="10" t="s">
        <v>19</v>
      </c>
      <c r="H2" s="10" t="s">
        <v>11</v>
      </c>
      <c r="I2" s="10" t="s">
        <v>26</v>
      </c>
    </row>
    <row r="3" spans="1:10" ht="18.75" x14ac:dyDescent="0.3">
      <c r="A3" s="16">
        <v>1</v>
      </c>
      <c r="B3" s="17" t="s">
        <v>0</v>
      </c>
      <c r="C3" s="16">
        <v>1.3</v>
      </c>
      <c r="D3" s="16">
        <v>56</v>
      </c>
      <c r="E3" s="16" t="s">
        <v>13</v>
      </c>
      <c r="F3" s="16" t="s">
        <v>18</v>
      </c>
      <c r="G3" s="18">
        <v>165</v>
      </c>
      <c r="H3" s="18">
        <v>41</v>
      </c>
      <c r="I3" s="19">
        <f>G3+H3</f>
        <v>206</v>
      </c>
    </row>
    <row r="4" spans="1:10" ht="18.75" x14ac:dyDescent="0.3">
      <c r="A4" s="16">
        <v>2</v>
      </c>
      <c r="B4" s="17" t="s">
        <v>1</v>
      </c>
      <c r="C4" s="16">
        <v>1.3</v>
      </c>
      <c r="D4" s="16">
        <v>56</v>
      </c>
      <c r="E4" s="16" t="s">
        <v>13</v>
      </c>
      <c r="F4" s="16" t="s">
        <v>18</v>
      </c>
      <c r="G4" s="18">
        <f>150*1.1</f>
        <v>165</v>
      </c>
      <c r="H4" s="18">
        <v>41</v>
      </c>
      <c r="I4" s="19">
        <f t="shared" ref="I4:I10" si="0">G4+H4</f>
        <v>206</v>
      </c>
    </row>
    <row r="5" spans="1:10" ht="18.75" x14ac:dyDescent="0.3">
      <c r="A5" s="16">
        <v>3</v>
      </c>
      <c r="B5" s="17" t="s">
        <v>2</v>
      </c>
      <c r="C5" s="16">
        <v>1.3</v>
      </c>
      <c r="D5" s="16">
        <v>56</v>
      </c>
      <c r="E5" s="16" t="s">
        <v>13</v>
      </c>
      <c r="F5" s="16" t="s">
        <v>18</v>
      </c>
      <c r="G5" s="18">
        <f>150*1.1</f>
        <v>165</v>
      </c>
      <c r="H5" s="18">
        <v>41</v>
      </c>
      <c r="I5" s="19">
        <f t="shared" si="0"/>
        <v>206</v>
      </c>
    </row>
    <row r="6" spans="1:10" ht="18.75" x14ac:dyDescent="0.3">
      <c r="A6" s="16">
        <v>4</v>
      </c>
      <c r="B6" s="17" t="s">
        <v>3</v>
      </c>
      <c r="C6" s="16">
        <v>1.3</v>
      </c>
      <c r="D6" s="16">
        <v>42</v>
      </c>
      <c r="E6" s="16" t="s">
        <v>13</v>
      </c>
      <c r="F6" s="16" t="s">
        <v>18</v>
      </c>
      <c r="G6" s="18">
        <f>150*1.1</f>
        <v>165</v>
      </c>
      <c r="H6" s="18">
        <v>41</v>
      </c>
      <c r="I6" s="19">
        <f t="shared" si="0"/>
        <v>206</v>
      </c>
    </row>
    <row r="7" spans="1:10" ht="18.75" x14ac:dyDescent="0.3">
      <c r="A7" s="16">
        <v>5</v>
      </c>
      <c r="B7" s="17" t="s">
        <v>4</v>
      </c>
      <c r="C7" s="16">
        <v>1.5</v>
      </c>
      <c r="D7" s="16">
        <v>28</v>
      </c>
      <c r="E7" s="16" t="s">
        <v>13</v>
      </c>
      <c r="F7" s="16" t="s">
        <v>18</v>
      </c>
      <c r="G7" s="18">
        <v>200</v>
      </c>
      <c r="H7" s="18">
        <v>41</v>
      </c>
      <c r="I7" s="19">
        <f t="shared" si="0"/>
        <v>241</v>
      </c>
    </row>
    <row r="8" spans="1:10" ht="18.75" x14ac:dyDescent="0.3">
      <c r="A8" s="5">
        <v>6</v>
      </c>
      <c r="B8" s="6" t="s">
        <v>5</v>
      </c>
      <c r="C8" s="5">
        <v>1</v>
      </c>
      <c r="D8" s="5">
        <v>14</v>
      </c>
      <c r="E8" s="5" t="s">
        <v>14</v>
      </c>
      <c r="F8" s="5" t="s">
        <v>15</v>
      </c>
      <c r="G8" s="7">
        <f>280*1.1</f>
        <v>308</v>
      </c>
      <c r="H8" s="7">
        <v>41</v>
      </c>
      <c r="I8" s="8">
        <f t="shared" si="0"/>
        <v>349</v>
      </c>
    </row>
    <row r="9" spans="1:10" ht="18.75" x14ac:dyDescent="0.3">
      <c r="A9" s="5">
        <v>7</v>
      </c>
      <c r="B9" s="6" t="s">
        <v>6</v>
      </c>
      <c r="C9" s="5">
        <v>1</v>
      </c>
      <c r="D9" s="5">
        <v>14</v>
      </c>
      <c r="E9" s="5" t="s">
        <v>14</v>
      </c>
      <c r="F9" s="5" t="s">
        <v>15</v>
      </c>
      <c r="G9" s="7">
        <f>280*1.1</f>
        <v>308</v>
      </c>
      <c r="H9" s="7">
        <v>41</v>
      </c>
      <c r="I9" s="8">
        <f t="shared" si="0"/>
        <v>349</v>
      </c>
    </row>
    <row r="10" spans="1:10" ht="18.75" x14ac:dyDescent="0.3">
      <c r="A10" s="5">
        <v>8</v>
      </c>
      <c r="B10" s="6" t="s">
        <v>7</v>
      </c>
      <c r="C10" s="5">
        <v>1</v>
      </c>
      <c r="D10" s="5">
        <v>14</v>
      </c>
      <c r="E10" s="5" t="s">
        <v>14</v>
      </c>
      <c r="F10" s="5" t="s">
        <v>16</v>
      </c>
      <c r="G10" s="7">
        <v>280</v>
      </c>
      <c r="H10" s="7">
        <v>41</v>
      </c>
      <c r="I10" s="8">
        <f t="shared" si="0"/>
        <v>321</v>
      </c>
    </row>
    <row r="11" spans="1:10" ht="15.75" thickBot="1" x14ac:dyDescent="0.3"/>
    <row r="12" spans="1:10" ht="19.5" thickBot="1" x14ac:dyDescent="0.35">
      <c r="C12" s="12" t="s">
        <v>40</v>
      </c>
      <c r="D12" s="13"/>
      <c r="E12" s="13"/>
      <c r="I12" s="3">
        <f>SUM(I8:I11)</f>
        <v>1019</v>
      </c>
    </row>
    <row r="14" spans="1:10" ht="18.75" x14ac:dyDescent="0.3">
      <c r="G14" s="10" t="s">
        <v>20</v>
      </c>
      <c r="H14" s="10" t="s">
        <v>25</v>
      </c>
      <c r="I14" s="10" t="s">
        <v>32</v>
      </c>
    </row>
    <row r="15" spans="1:10" ht="18.75" x14ac:dyDescent="0.3">
      <c r="E15" s="6" t="s">
        <v>21</v>
      </c>
      <c r="F15" s="5" t="s">
        <v>22</v>
      </c>
      <c r="G15" s="7">
        <v>16.2</v>
      </c>
      <c r="H15" s="9">
        <v>2</v>
      </c>
      <c r="I15" s="8">
        <f>G15*H15</f>
        <v>32.4</v>
      </c>
      <c r="J15" s="2"/>
    </row>
    <row r="16" spans="1:10" ht="18.75" x14ac:dyDescent="0.3">
      <c r="E16" s="6" t="s">
        <v>23</v>
      </c>
      <c r="F16" s="5" t="s">
        <v>24</v>
      </c>
      <c r="G16" s="7">
        <v>6.9</v>
      </c>
      <c r="H16" s="9">
        <v>0</v>
      </c>
      <c r="I16" s="8">
        <f t="shared" ref="I16:I19" si="1">G16*H16</f>
        <v>0</v>
      </c>
      <c r="J16" s="2"/>
    </row>
    <row r="17" spans="5:10" ht="18.75" x14ac:dyDescent="0.3">
      <c r="E17" s="6" t="s">
        <v>27</v>
      </c>
      <c r="F17" s="5" t="s">
        <v>30</v>
      </c>
      <c r="G17" s="7">
        <v>18</v>
      </c>
      <c r="H17" s="9">
        <v>6</v>
      </c>
      <c r="I17" s="8">
        <f t="shared" si="1"/>
        <v>108</v>
      </c>
      <c r="J17" s="2"/>
    </row>
    <row r="18" spans="5:10" ht="18.75" x14ac:dyDescent="0.3">
      <c r="E18" s="6" t="s">
        <v>28</v>
      </c>
      <c r="F18" s="5" t="s">
        <v>31</v>
      </c>
      <c r="G18" s="7">
        <v>9</v>
      </c>
      <c r="H18" s="9">
        <v>1</v>
      </c>
      <c r="I18" s="8">
        <f t="shared" si="1"/>
        <v>9</v>
      </c>
      <c r="J18" s="2"/>
    </row>
    <row r="19" spans="5:10" ht="18.75" x14ac:dyDescent="0.3">
      <c r="E19" s="6" t="s">
        <v>29</v>
      </c>
      <c r="F19" s="5" t="s">
        <v>36</v>
      </c>
      <c r="G19" s="7">
        <f>6.5 + (6.5*0.2)</f>
        <v>7.8</v>
      </c>
      <c r="H19" s="9">
        <v>2</v>
      </c>
      <c r="I19" s="8">
        <f t="shared" si="1"/>
        <v>15.6</v>
      </c>
      <c r="J19" s="2"/>
    </row>
    <row r="20" spans="5:10" ht="15.75" thickBot="1" x14ac:dyDescent="0.3"/>
    <row r="21" spans="5:10" ht="21.75" thickBot="1" x14ac:dyDescent="0.4">
      <c r="I21" s="4">
        <f>SUM(I15:I20)</f>
        <v>165</v>
      </c>
    </row>
    <row r="22" spans="5:10" ht="15.75" thickBot="1" x14ac:dyDescent="0.3"/>
    <row r="23" spans="5:10" ht="19.5" thickBot="1" x14ac:dyDescent="0.35">
      <c r="E23" s="6" t="s">
        <v>33</v>
      </c>
      <c r="F23" s="6" t="s">
        <v>34</v>
      </c>
      <c r="G23" s="7">
        <v>5</v>
      </c>
      <c r="H23" s="9">
        <v>3</v>
      </c>
      <c r="I23" s="11">
        <f t="shared" ref="I23" si="2">G23*H23</f>
        <v>15</v>
      </c>
    </row>
    <row r="25" spans="5:10" ht="15.75" thickBot="1" x14ac:dyDescent="0.3"/>
    <row r="26" spans="5:10" ht="24" thickBot="1" x14ac:dyDescent="0.4">
      <c r="F26" s="20" t="s">
        <v>37</v>
      </c>
      <c r="G26" s="21"/>
      <c r="H26" s="14">
        <f>I26/1.11</f>
        <v>1080.1801801801801</v>
      </c>
      <c r="I26" s="15">
        <f>I12+I21+I23</f>
        <v>1199</v>
      </c>
    </row>
    <row r="27" spans="5:10" ht="15.75" thickBot="1" x14ac:dyDescent="0.3"/>
    <row r="28" spans="5:10" ht="24" thickBot="1" x14ac:dyDescent="0.4">
      <c r="F28" s="22" t="s">
        <v>38</v>
      </c>
      <c r="G28" s="14">
        <v>50</v>
      </c>
    </row>
    <row r="29" spans="5:10" ht="24" thickBot="1" x14ac:dyDescent="0.4">
      <c r="F29" s="23"/>
      <c r="G29" s="24" t="s">
        <v>26</v>
      </c>
      <c r="H29" s="14">
        <f>H26+G28</f>
        <v>1130.1801801801801</v>
      </c>
      <c r="I29" s="15">
        <f>H29*1.11</f>
        <v>1254.5</v>
      </c>
    </row>
    <row r="30" spans="5:10" ht="24" thickBot="1" x14ac:dyDescent="0.4">
      <c r="F30" s="22" t="s">
        <v>39</v>
      </c>
      <c r="G30" s="14">
        <v>15</v>
      </c>
    </row>
    <row r="31" spans="5:10" ht="24" thickBot="1" x14ac:dyDescent="0.4">
      <c r="F31" s="25"/>
      <c r="G31" s="26" t="s">
        <v>26</v>
      </c>
      <c r="H31" s="27">
        <f>H29+(6*G30)</f>
        <v>1220.1801801801801</v>
      </c>
      <c r="I31" s="15">
        <f>H31*1.11</f>
        <v>1354.4</v>
      </c>
    </row>
  </sheetData>
  <mergeCells count="1">
    <mergeCell ref="G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full scope</vt:lpstr>
      <vt:lpstr>no high res</vt:lpstr>
    </vt:vector>
  </TitlesOfParts>
  <Company>STFC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Nightingale, Jim (STFC,RAL,ISIS)</dc:creator>
  <cp:lastModifiedBy>Nightingale, Jim (STFC,RAL,ISIS)</cp:lastModifiedBy>
  <dcterms:created xsi:type="dcterms:W3CDTF">2016-09-28T07:52:37Z</dcterms:created>
  <dcterms:modified xsi:type="dcterms:W3CDTF">2016-10-17T10:52:19Z</dcterms:modified>
</cp:coreProperties>
</file>