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tu-storage\rasp\Desktop\Bifrost_Doc\Budget\"/>
    </mc:Choice>
  </mc:AlternateContent>
  <bookViews>
    <workbookView xWindow="0" yWindow="0" windowWidth="28800" windowHeight="14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20" i="1" l="1"/>
  <c r="U121" i="1"/>
  <c r="U122" i="1"/>
  <c r="U123" i="1"/>
  <c r="U128" i="1"/>
  <c r="G40" i="1" l="1"/>
  <c r="J38" i="1"/>
  <c r="J62" i="1" l="1"/>
  <c r="J37" i="1" l="1"/>
  <c r="J92" i="1"/>
  <c r="J91" i="1"/>
  <c r="J90" i="1"/>
  <c r="J36" i="1"/>
  <c r="J35" i="1"/>
  <c r="J61" i="1"/>
  <c r="J95" i="1" l="1"/>
  <c r="J134" i="1"/>
  <c r="J93" i="1"/>
  <c r="J127" i="1"/>
  <c r="G119" i="1"/>
  <c r="G64" i="1"/>
  <c r="G100" i="1"/>
  <c r="J89" i="1"/>
  <c r="J88" i="1"/>
  <c r="J94" i="1"/>
  <c r="J96" i="1"/>
  <c r="J87" i="1"/>
  <c r="J60" i="1"/>
  <c r="J66" i="1" s="1"/>
  <c r="S122" i="1" s="1"/>
  <c r="J34" i="1"/>
  <c r="G127" i="1" l="1"/>
  <c r="J121" i="1"/>
  <c r="S127" i="1" s="1"/>
  <c r="U127" i="1" s="1"/>
  <c r="J102" i="1"/>
  <c r="S123" i="1" s="1"/>
  <c r="J42" i="1"/>
  <c r="S121" i="1" s="1"/>
  <c r="J19" i="1" l="1"/>
  <c r="J125" i="1" l="1"/>
  <c r="J144" i="1" s="1"/>
  <c r="S120" i="1"/>
  <c r="U125" i="1" l="1"/>
  <c r="U130" i="1" s="1"/>
  <c r="S130" i="1"/>
</calcChain>
</file>

<file path=xl/sharedStrings.xml><?xml version="1.0" encoding="utf-8"?>
<sst xmlns="http://schemas.openxmlformats.org/spreadsheetml/2006/main" count="110" uniqueCount="89">
  <si>
    <t>Overview of in-kind contribution - Bifrost</t>
  </si>
  <si>
    <t>PSI:</t>
  </si>
  <si>
    <t>Hardware:</t>
  </si>
  <si>
    <t>Guide</t>
  </si>
  <si>
    <t>Price [k€]</t>
  </si>
  <si>
    <t>Vacuum vessels</t>
  </si>
  <si>
    <t>Workforce:</t>
  </si>
  <si>
    <t>PG</t>
  </si>
  <si>
    <t>Be-filter</t>
  </si>
  <si>
    <t>Total</t>
  </si>
  <si>
    <t>mounts</t>
  </si>
  <si>
    <t>LLB:</t>
  </si>
  <si>
    <t>Detectors</t>
  </si>
  <si>
    <t>Detector electronics</t>
  </si>
  <si>
    <t>Choppers</t>
  </si>
  <si>
    <t>Salary [hour]</t>
  </si>
  <si>
    <t>Hours</t>
  </si>
  <si>
    <t>Beam monitors</t>
  </si>
  <si>
    <t>Detector safety</t>
  </si>
  <si>
    <t>IFE:</t>
  </si>
  <si>
    <t>Rodion</t>
  </si>
  <si>
    <t>Bunker Mirrorbor+Feedthrough</t>
  </si>
  <si>
    <t>D03 steel</t>
  </si>
  <si>
    <t>Concrete</t>
  </si>
  <si>
    <t>Lead near cave</t>
  </si>
  <si>
    <t>Chopper pit</t>
  </si>
  <si>
    <t>Cave</t>
  </si>
  <si>
    <t>Tungsten</t>
  </si>
  <si>
    <t>Get-lost tube and beamstop</t>
  </si>
  <si>
    <t>(Will the IFE cover this?)</t>
  </si>
  <si>
    <t xml:space="preserve"> (To be reduced and moved to LLB+PSI)</t>
  </si>
  <si>
    <t>(To be reduced and moved to LLB+PSI)</t>
  </si>
  <si>
    <t>Electronics design (Sylvain?)</t>
  </si>
  <si>
    <t>Supplier guide installation (part of quote)</t>
  </si>
  <si>
    <t>Denmark:</t>
  </si>
  <si>
    <t>Gamma shutter customization</t>
  </si>
  <si>
    <t>guide simulations</t>
  </si>
  <si>
    <t>Cryostat</t>
  </si>
  <si>
    <t>Activation sticks</t>
  </si>
  <si>
    <t>Sample table</t>
  </si>
  <si>
    <t>Rasmus and Liam</t>
  </si>
  <si>
    <t xml:space="preserve">Travel </t>
  </si>
  <si>
    <t>Mechanical design rails+colli+filter</t>
  </si>
  <si>
    <t>vacuum tank</t>
  </si>
  <si>
    <t>Cross talk shielding</t>
  </si>
  <si>
    <t>Tank frame+rail+motor</t>
  </si>
  <si>
    <t>Detector installation</t>
  </si>
  <si>
    <t>Detector cold commissioning</t>
  </si>
  <si>
    <t>motion control hardware</t>
  </si>
  <si>
    <t>Motion control, design, installation comissionsing</t>
  </si>
  <si>
    <t>Light shutter</t>
  </si>
  <si>
    <t xml:space="preserve"> </t>
  </si>
  <si>
    <t xml:space="preserve">Homeless tasks: </t>
  </si>
  <si>
    <t>Divergence jaws</t>
  </si>
  <si>
    <t>Radial colli</t>
  </si>
  <si>
    <t>Table, colli, filter installation</t>
  </si>
  <si>
    <t>design of infrastructure</t>
  </si>
  <si>
    <t>control hutch</t>
  </si>
  <si>
    <t xml:space="preserve">infrastructure </t>
  </si>
  <si>
    <t>infrastructre installation</t>
  </si>
  <si>
    <t>PSS</t>
  </si>
  <si>
    <t>PSS design. Installation and comm.</t>
  </si>
  <si>
    <t>Total sum</t>
  </si>
  <si>
    <t xml:space="preserve">Total workforce: </t>
  </si>
  <si>
    <t>(To be reduced and used on PG)</t>
  </si>
  <si>
    <t xml:space="preserve">Total workforce </t>
  </si>
  <si>
    <t xml:space="preserve">Workforce Sum </t>
  </si>
  <si>
    <t>Total workforce [MY]</t>
  </si>
  <si>
    <t>motion control design and procurement</t>
  </si>
  <si>
    <t>Phase I</t>
  </si>
  <si>
    <t>Proposed contingency distribution</t>
  </si>
  <si>
    <t>PSI</t>
  </si>
  <si>
    <t>LLB</t>
  </si>
  <si>
    <t>IFE</t>
  </si>
  <si>
    <t>DK</t>
  </si>
  <si>
    <t>Sum</t>
  </si>
  <si>
    <t>Costbook Contingency</t>
  </si>
  <si>
    <t xml:space="preserve">Resulting institute total: </t>
  </si>
  <si>
    <t>Homeless</t>
  </si>
  <si>
    <t>Total PSI</t>
  </si>
  <si>
    <t>Total LLB</t>
  </si>
  <si>
    <t>Total IFE</t>
  </si>
  <si>
    <t>Total Denmark</t>
  </si>
  <si>
    <t>Distributed percentage of total</t>
  </si>
  <si>
    <t xml:space="preserve">Chopper installation and CC </t>
  </si>
  <si>
    <t>Erection of shielding+Cave (pay ESS?)</t>
  </si>
  <si>
    <t>Shielding procurement</t>
  </si>
  <si>
    <t>Procurement and filter production</t>
  </si>
  <si>
    <t>Procurement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</si>
</sst>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/>
    <xf numFmtId="0" fontId="2" fillId="2" borderId="0" xfId="0" applyFont="1" applyFill="1" applyBorder="1"/>
    <xf numFmtId="0" fontId="4" fillId="2" borderId="0" xfId="0" applyFont="1" applyFill="1" applyBorder="1"/>
    <xf numFmtId="0" fontId="0" fillId="2" borderId="0" xfId="0" applyFill="1"/>
    <xf numFmtId="0" fontId="5" fillId="0" borderId="0" xfId="0" applyFont="1"/>
    <xf numFmtId="0" fontId="6" fillId="0" borderId="0" xfId="0" applyFont="1"/>
    <xf numFmtId="0" fontId="4" fillId="3" borderId="0" xfId="0" applyFont="1" applyFill="1" applyBorder="1"/>
    <xf numFmtId="0" fontId="2" fillId="3" borderId="0" xfId="0" applyFont="1" applyFill="1" applyBorder="1"/>
    <xf numFmtId="0" fontId="2" fillId="3" borderId="0" xfId="0" applyFont="1" applyFill="1"/>
    <xf numFmtId="0" fontId="7" fillId="0" borderId="0" xfId="0" applyFont="1"/>
    <xf numFmtId="0" fontId="3" fillId="4" borderId="0" xfId="0" applyFont="1" applyFill="1"/>
    <xf numFmtId="0" fontId="4" fillId="3" borderId="0" xfId="0" applyFont="1" applyFill="1"/>
    <xf numFmtId="0" fontId="1" fillId="2" borderId="0" xfId="0" applyFont="1" applyFill="1"/>
    <xf numFmtId="0" fontId="3" fillId="4" borderId="1" xfId="0" applyFont="1" applyFill="1" applyBorder="1"/>
    <xf numFmtId="0" fontId="3" fillId="4" borderId="2" xfId="0" applyFont="1" applyFill="1" applyBorder="1"/>
    <xf numFmtId="0" fontId="3" fillId="4" borderId="3" xfId="0" applyFont="1" applyFill="1" applyBorder="1"/>
    <xf numFmtId="0" fontId="3" fillId="4" borderId="4" xfId="0" applyFont="1" applyFill="1" applyBorder="1"/>
    <xf numFmtId="0" fontId="3" fillId="4" borderId="0" xfId="0" applyFont="1" applyFill="1" applyBorder="1"/>
    <xf numFmtId="0" fontId="3" fillId="4" borderId="5" xfId="0" applyFont="1" applyFill="1" applyBorder="1"/>
    <xf numFmtId="0" fontId="3" fillId="4" borderId="6" xfId="0" applyFont="1" applyFill="1" applyBorder="1"/>
    <xf numFmtId="0" fontId="3" fillId="4" borderId="7" xfId="0" applyFont="1" applyFill="1" applyBorder="1"/>
    <xf numFmtId="0" fontId="3" fillId="4" borderId="8" xfId="0" applyFont="1" applyFill="1" applyBorder="1"/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144"/>
  <sheetViews>
    <sheetView tabSelected="1" topLeftCell="A109" workbookViewId="0">
      <selection activeCell="S123" sqref="S123"/>
    </sheetView>
  </sheetViews>
  <sheetFormatPr defaultRowHeight="15" x14ac:dyDescent="0.25"/>
  <sheetData>
    <row r="3" spans="1:21" s="1" customFormat="1" ht="31.5" x14ac:dyDescent="0.5">
      <c r="A3" s="10" t="s">
        <v>0</v>
      </c>
    </row>
    <row r="5" spans="1:21" s="1" customFormat="1" ht="23.25" x14ac:dyDescent="0.35">
      <c r="A5" s="5" t="s">
        <v>1</v>
      </c>
      <c r="J5" s="1" t="s">
        <v>4</v>
      </c>
    </row>
    <row r="6" spans="1:21" ht="15.75" x14ac:dyDescent="0.25">
      <c r="A6" s="3" t="s">
        <v>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15.75" x14ac:dyDescent="0.25">
      <c r="A7" s="2" t="s">
        <v>3</v>
      </c>
      <c r="B7" s="2"/>
      <c r="C7" s="2"/>
      <c r="D7" s="2"/>
      <c r="E7" s="2"/>
      <c r="F7" s="2"/>
      <c r="G7" s="2"/>
      <c r="H7" s="2"/>
      <c r="I7" s="2"/>
      <c r="J7" s="2">
        <v>2000</v>
      </c>
      <c r="K7" s="2"/>
      <c r="L7" s="2"/>
      <c r="M7" s="2"/>
      <c r="N7" s="2" t="s">
        <v>64</v>
      </c>
      <c r="O7" s="2"/>
      <c r="P7" s="2"/>
      <c r="Q7" s="2"/>
      <c r="R7" s="2"/>
      <c r="S7" s="2"/>
      <c r="T7" s="2"/>
      <c r="U7" s="2"/>
    </row>
    <row r="8" spans="1:21" ht="15.75" x14ac:dyDescent="0.25">
      <c r="A8" s="2" t="s">
        <v>5</v>
      </c>
      <c r="B8" s="2"/>
      <c r="C8" s="2"/>
      <c r="D8" s="2"/>
      <c r="E8" s="2"/>
      <c r="F8" s="2"/>
      <c r="G8" s="2"/>
      <c r="H8" s="2"/>
      <c r="I8" s="2"/>
      <c r="J8" s="2">
        <v>630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ht="15.75" x14ac:dyDescent="0.25">
      <c r="A9" s="2" t="s">
        <v>7</v>
      </c>
      <c r="B9" s="2"/>
      <c r="C9" s="2"/>
      <c r="D9" s="2"/>
      <c r="E9" s="2"/>
      <c r="F9" s="2"/>
      <c r="G9" s="2"/>
      <c r="H9" s="2"/>
      <c r="I9" s="2"/>
      <c r="J9" s="2">
        <v>270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ht="15.75" x14ac:dyDescent="0.25">
      <c r="A10" s="2" t="s">
        <v>8</v>
      </c>
      <c r="B10" s="2"/>
      <c r="C10" s="2"/>
      <c r="D10" s="2"/>
      <c r="E10" s="2"/>
      <c r="F10" s="2"/>
      <c r="G10" s="2"/>
      <c r="H10" s="2"/>
      <c r="I10" s="2"/>
      <c r="J10" s="2">
        <v>200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ht="15.75" x14ac:dyDescent="0.25">
      <c r="A11" s="2" t="s">
        <v>10</v>
      </c>
      <c r="B11" s="2"/>
      <c r="C11" s="2"/>
      <c r="D11" s="2"/>
      <c r="E11" s="2"/>
      <c r="F11" s="2"/>
      <c r="G11" s="2"/>
      <c r="H11" s="2"/>
      <c r="I11" s="2"/>
      <c r="J11" s="2">
        <v>50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15.7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15.75" x14ac:dyDescent="0.25">
      <c r="A13" s="3" t="s">
        <v>6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ht="15.75" x14ac:dyDescent="0.25">
      <c r="A14" s="2" t="s">
        <v>33</v>
      </c>
      <c r="B14" s="2"/>
      <c r="C14" s="2"/>
      <c r="D14" s="2"/>
      <c r="E14" s="2"/>
      <c r="F14" s="2"/>
      <c r="G14" s="2"/>
      <c r="H14" s="2"/>
      <c r="I14" s="2"/>
      <c r="J14" s="2">
        <v>100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15.75" x14ac:dyDescent="0.25">
      <c r="A15" s="2" t="s">
        <v>87</v>
      </c>
      <c r="B15" s="2"/>
      <c r="C15" s="2"/>
      <c r="D15" s="2"/>
      <c r="E15" s="2"/>
      <c r="F15" s="2"/>
      <c r="G15" s="2"/>
      <c r="H15" s="2"/>
      <c r="I15" s="2"/>
      <c r="J15" s="2">
        <v>108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15.7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15.75" x14ac:dyDescent="0.25">
      <c r="A17" s="3" t="s">
        <v>67</v>
      </c>
      <c r="B17" s="3"/>
      <c r="C17" s="3"/>
      <c r="D17" s="3"/>
      <c r="E17" s="3"/>
      <c r="F17" s="3"/>
      <c r="G17" s="3">
        <v>2</v>
      </c>
      <c r="H17" s="3"/>
      <c r="I17" s="3"/>
      <c r="J17" s="3"/>
      <c r="K17" s="3"/>
      <c r="L17" s="3"/>
      <c r="M17" s="3"/>
      <c r="N17" s="2"/>
      <c r="O17" s="2"/>
      <c r="P17" s="2"/>
      <c r="Q17" s="2"/>
      <c r="R17" s="2"/>
      <c r="S17" s="2"/>
      <c r="T17" s="2"/>
      <c r="U17" s="2"/>
    </row>
    <row r="18" spans="1:21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2"/>
      <c r="O18" s="2"/>
      <c r="P18" s="2"/>
      <c r="Q18" s="2"/>
      <c r="R18" s="2"/>
      <c r="S18" s="2"/>
      <c r="T18" s="2"/>
      <c r="U18" s="2"/>
    </row>
    <row r="19" spans="1:21" ht="15.75" x14ac:dyDescent="0.25">
      <c r="A19" s="3" t="s">
        <v>9</v>
      </c>
      <c r="B19" s="3"/>
      <c r="C19" s="3"/>
      <c r="D19" s="3"/>
      <c r="E19" s="3"/>
      <c r="F19" s="3"/>
      <c r="G19" s="3"/>
      <c r="H19" s="3"/>
      <c r="I19" s="3"/>
      <c r="J19" s="3">
        <f>SUM(J6:J18)</f>
        <v>3358</v>
      </c>
      <c r="K19" s="3"/>
      <c r="L19" s="3"/>
      <c r="M19" s="3"/>
      <c r="N19" s="2"/>
      <c r="O19" s="2"/>
      <c r="P19" s="2"/>
      <c r="Q19" s="2"/>
      <c r="R19" s="2"/>
      <c r="S19" s="2"/>
      <c r="T19" s="2"/>
      <c r="U19" s="2"/>
    </row>
    <row r="20" spans="1:2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4"/>
      <c r="O20" s="4"/>
      <c r="P20" s="4"/>
      <c r="Q20" s="4"/>
      <c r="R20" s="4"/>
      <c r="S20" s="4"/>
      <c r="T20" s="4"/>
      <c r="U20" s="4"/>
    </row>
    <row r="21" spans="1:2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3" spans="1:21" ht="23.25" x14ac:dyDescent="0.35">
      <c r="A23" s="5" t="s">
        <v>11</v>
      </c>
      <c r="F23" t="s">
        <v>15</v>
      </c>
      <c r="H23" t="s">
        <v>16</v>
      </c>
    </row>
    <row r="24" spans="1:21" ht="15.75" x14ac:dyDescent="0.25">
      <c r="A24" s="3" t="s">
        <v>2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15.75" x14ac:dyDescent="0.25">
      <c r="A25" s="2" t="s">
        <v>12</v>
      </c>
      <c r="B25" s="2"/>
      <c r="C25" s="2"/>
      <c r="D25" s="2"/>
      <c r="E25" s="2"/>
      <c r="F25" s="2"/>
      <c r="G25" s="2"/>
      <c r="H25" s="2"/>
      <c r="I25" s="2"/>
      <c r="J25" s="2">
        <v>475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15.75" x14ac:dyDescent="0.25">
      <c r="A26" s="2" t="s">
        <v>13</v>
      </c>
      <c r="B26" s="2"/>
      <c r="C26" s="2"/>
      <c r="D26" s="2"/>
      <c r="E26" s="2"/>
      <c r="F26" s="2"/>
      <c r="G26" s="2"/>
      <c r="H26" s="2"/>
      <c r="I26" s="2"/>
      <c r="J26" s="2">
        <v>450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15.75" x14ac:dyDescent="0.25">
      <c r="A27" s="2" t="s">
        <v>37</v>
      </c>
      <c r="B27" s="2"/>
      <c r="C27" s="2"/>
      <c r="D27" s="2"/>
      <c r="E27" s="2"/>
      <c r="F27" s="2"/>
      <c r="G27" s="2"/>
      <c r="H27" s="2"/>
      <c r="I27" s="2"/>
      <c r="J27" s="2">
        <v>50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15.75" x14ac:dyDescent="0.25">
      <c r="A28" s="2" t="s">
        <v>38</v>
      </c>
      <c r="B28" s="2"/>
      <c r="C28" s="2"/>
      <c r="D28" s="2"/>
      <c r="E28" s="2"/>
      <c r="F28" s="2"/>
      <c r="G28" s="2"/>
      <c r="H28" s="2"/>
      <c r="I28" s="2"/>
      <c r="J28" s="2">
        <v>60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15.75" x14ac:dyDescent="0.25">
      <c r="A29" s="2" t="s">
        <v>14</v>
      </c>
      <c r="B29" s="2"/>
      <c r="C29" s="2"/>
      <c r="D29" s="2"/>
      <c r="E29" s="2"/>
      <c r="F29" s="2"/>
      <c r="G29" s="2"/>
      <c r="H29" s="2"/>
      <c r="I29" s="2"/>
      <c r="J29" s="2">
        <v>841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15.75" x14ac:dyDescent="0.25">
      <c r="A30" s="2" t="s">
        <v>17</v>
      </c>
      <c r="B30" s="2"/>
      <c r="C30" s="2"/>
      <c r="D30" s="2"/>
      <c r="E30" s="2"/>
      <c r="F30" s="2"/>
      <c r="G30" s="2"/>
      <c r="H30" s="2"/>
      <c r="I30" s="2"/>
      <c r="J30" s="2">
        <v>120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15.75" x14ac:dyDescent="0.25">
      <c r="A31" s="2" t="s">
        <v>18</v>
      </c>
      <c r="B31" s="2"/>
      <c r="C31" s="2"/>
      <c r="D31" s="2"/>
      <c r="E31" s="2"/>
      <c r="F31" s="2"/>
      <c r="G31" s="2"/>
      <c r="H31" s="2"/>
      <c r="I31" s="2"/>
      <c r="J31" s="2">
        <v>50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5.7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5.75" x14ac:dyDescent="0.25">
      <c r="A33" s="3" t="s">
        <v>6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5.75" x14ac:dyDescent="0.25">
      <c r="A34" s="2" t="s">
        <v>32</v>
      </c>
      <c r="B34" s="2"/>
      <c r="C34" s="2"/>
      <c r="D34" s="2"/>
      <c r="E34" s="2"/>
      <c r="F34" s="2">
        <v>60</v>
      </c>
      <c r="G34" s="2">
        <v>1800</v>
      </c>
      <c r="H34" s="2"/>
      <c r="I34" s="2"/>
      <c r="J34" s="2">
        <f>F34*G34/1000</f>
        <v>108</v>
      </c>
      <c r="K34" s="3"/>
      <c r="L34" s="3"/>
      <c r="M34" s="3"/>
      <c r="N34" s="2"/>
      <c r="O34" s="2"/>
      <c r="P34" s="2"/>
      <c r="Q34" s="2"/>
      <c r="R34" s="2"/>
      <c r="S34" s="2"/>
      <c r="T34" s="2"/>
      <c r="U34" s="2"/>
    </row>
    <row r="35" spans="1:21" ht="15.75" x14ac:dyDescent="0.25">
      <c r="A35" s="2" t="s">
        <v>46</v>
      </c>
      <c r="B35" s="2"/>
      <c r="C35" s="2"/>
      <c r="D35" s="2"/>
      <c r="E35" s="2"/>
      <c r="F35" s="2">
        <v>60</v>
      </c>
      <c r="G35" s="2">
        <v>900</v>
      </c>
      <c r="H35" s="2"/>
      <c r="I35" s="2"/>
      <c r="J35" s="2">
        <f>F35*G35/1000</f>
        <v>54</v>
      </c>
      <c r="K35" s="3"/>
      <c r="L35" s="3"/>
      <c r="M35" s="3"/>
      <c r="N35" s="2"/>
      <c r="O35" s="2"/>
      <c r="P35" s="2"/>
      <c r="Q35" s="2"/>
      <c r="R35" s="2"/>
      <c r="S35" s="2"/>
      <c r="T35" s="2"/>
      <c r="U35" s="2"/>
    </row>
    <row r="36" spans="1:21" ht="15.75" x14ac:dyDescent="0.25">
      <c r="A36" s="23" t="s">
        <v>47</v>
      </c>
      <c r="B36" s="23"/>
      <c r="C36" s="23"/>
      <c r="D36" s="23"/>
      <c r="E36" s="23"/>
      <c r="F36" s="23">
        <v>60</v>
      </c>
      <c r="G36" s="23">
        <v>1800</v>
      </c>
      <c r="H36" s="23"/>
      <c r="I36" s="23"/>
      <c r="J36" s="2">
        <f>F36*G36/1000</f>
        <v>108</v>
      </c>
      <c r="K36" s="3"/>
      <c r="L36" s="3"/>
      <c r="M36" s="3"/>
      <c r="N36" s="2"/>
      <c r="O36" s="2"/>
      <c r="P36" s="2"/>
      <c r="Q36" s="2"/>
      <c r="R36" s="2"/>
      <c r="S36" s="2"/>
      <c r="T36" s="2"/>
      <c r="U36" s="2"/>
    </row>
    <row r="37" spans="1:21" ht="15.75" x14ac:dyDescent="0.25">
      <c r="A37" s="2" t="s">
        <v>84</v>
      </c>
      <c r="B37" s="2"/>
      <c r="C37" s="2"/>
      <c r="D37" s="2"/>
      <c r="E37" s="2"/>
      <c r="F37" s="2">
        <v>48</v>
      </c>
      <c r="G37" s="2">
        <v>1750</v>
      </c>
      <c r="H37" s="2"/>
      <c r="I37" s="2"/>
      <c r="J37" s="2">
        <f t="shared" ref="J37:J38" si="0">F37*G37/1000</f>
        <v>84</v>
      </c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ht="15.75" x14ac:dyDescent="0.25">
      <c r="A38" s="2" t="s">
        <v>88</v>
      </c>
      <c r="B38" s="2"/>
      <c r="C38" s="2"/>
      <c r="D38" s="2"/>
      <c r="E38" s="2"/>
      <c r="F38" s="2">
        <v>60</v>
      </c>
      <c r="G38" s="2">
        <v>900</v>
      </c>
      <c r="H38" s="2"/>
      <c r="I38" s="2"/>
      <c r="J38" s="2">
        <f t="shared" si="0"/>
        <v>54</v>
      </c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ht="15.7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ht="15.75" x14ac:dyDescent="0.25">
      <c r="A40" s="3" t="s">
        <v>67</v>
      </c>
      <c r="B40" s="3"/>
      <c r="C40" s="3"/>
      <c r="D40" s="3"/>
      <c r="E40" s="3"/>
      <c r="F40" s="3"/>
      <c r="G40" s="3">
        <f>SUM(G24:G38)/1800</f>
        <v>3.9722222222222223</v>
      </c>
      <c r="H40" s="3"/>
      <c r="I40" s="3"/>
      <c r="J40" s="3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ht="15.75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21" ht="15.75" x14ac:dyDescent="0.25">
      <c r="A42" s="3" t="s">
        <v>9</v>
      </c>
      <c r="B42" s="3"/>
      <c r="C42" s="3"/>
      <c r="D42" s="3"/>
      <c r="E42" s="3"/>
      <c r="F42" s="3"/>
      <c r="G42" s="3"/>
      <c r="H42" s="3"/>
      <c r="I42" s="3"/>
      <c r="J42" s="3">
        <f>SUM(J24:J41)</f>
        <v>2454</v>
      </c>
    </row>
    <row r="43" spans="1:2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</row>
    <row r="44" spans="1:21" ht="15.75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ht="15.75" x14ac:dyDescent="0.25"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ht="15.75" x14ac:dyDescent="0.25">
      <c r="K46" s="2"/>
      <c r="L46" s="2"/>
      <c r="M46" s="2"/>
      <c r="N46" s="2" t="s">
        <v>30</v>
      </c>
      <c r="O46" s="2"/>
      <c r="P46" s="2"/>
      <c r="Q46" s="2"/>
      <c r="R46" s="2"/>
      <c r="S46" s="2"/>
      <c r="T46" s="2"/>
      <c r="U46" s="2"/>
    </row>
    <row r="47" spans="1:21" ht="23.25" x14ac:dyDescent="0.35">
      <c r="A47" s="5" t="s">
        <v>19</v>
      </c>
      <c r="F47" t="s">
        <v>15</v>
      </c>
      <c r="H47" t="s">
        <v>16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ht="15.75" x14ac:dyDescent="0.25">
      <c r="A48" s="3" t="s">
        <v>2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 t="s">
        <v>31</v>
      </c>
      <c r="O48" s="2"/>
      <c r="P48" s="2"/>
      <c r="Q48" s="2"/>
      <c r="R48" s="2"/>
      <c r="S48" s="2"/>
      <c r="T48" s="2"/>
      <c r="U48" s="2"/>
    </row>
    <row r="49" spans="1:21" ht="15.75" x14ac:dyDescent="0.25">
      <c r="A49" s="2" t="s">
        <v>21</v>
      </c>
      <c r="B49" s="2"/>
      <c r="C49" s="2"/>
      <c r="D49" s="2"/>
      <c r="E49" s="2"/>
      <c r="F49" s="2"/>
      <c r="G49" s="2"/>
      <c r="H49" s="2"/>
      <c r="I49" s="2"/>
      <c r="J49" s="2">
        <v>40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15.75" x14ac:dyDescent="0.25">
      <c r="A50" s="2" t="s">
        <v>22</v>
      </c>
      <c r="B50" s="2"/>
      <c r="C50" s="2"/>
      <c r="D50" s="2"/>
      <c r="E50" s="2"/>
      <c r="F50" s="2"/>
      <c r="G50" s="2"/>
      <c r="H50" s="2"/>
      <c r="I50" s="2"/>
      <c r="J50" s="2">
        <v>460</v>
      </c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15.75" x14ac:dyDescent="0.25">
      <c r="A51" s="2" t="s">
        <v>50</v>
      </c>
      <c r="B51" s="2"/>
      <c r="C51" s="2"/>
      <c r="D51" s="2"/>
      <c r="E51" s="2"/>
      <c r="F51" s="2"/>
      <c r="G51" s="2"/>
      <c r="H51" s="2"/>
      <c r="I51" s="2"/>
      <c r="J51" s="2">
        <v>70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15.75" x14ac:dyDescent="0.25">
      <c r="A52" s="2" t="s">
        <v>23</v>
      </c>
      <c r="B52" s="2"/>
      <c r="C52" s="2"/>
      <c r="D52" s="2"/>
      <c r="E52" s="2"/>
      <c r="F52" s="2"/>
      <c r="G52" s="2"/>
      <c r="H52" s="2"/>
      <c r="I52" s="2"/>
      <c r="J52" s="2">
        <v>300</v>
      </c>
      <c r="K52" s="2"/>
      <c r="L52" s="2"/>
      <c r="M52" s="2"/>
      <c r="N52" s="2" t="s">
        <v>29</v>
      </c>
      <c r="O52" s="2"/>
      <c r="P52" s="2"/>
      <c r="Q52" s="2"/>
      <c r="R52" s="2"/>
      <c r="S52" s="2"/>
      <c r="T52" s="2"/>
      <c r="U52" s="2"/>
    </row>
    <row r="53" spans="1:21" ht="15.75" x14ac:dyDescent="0.25">
      <c r="A53" s="2" t="s">
        <v>24</v>
      </c>
      <c r="B53" s="2"/>
      <c r="C53" s="2"/>
      <c r="D53" s="2"/>
      <c r="E53" s="2"/>
      <c r="F53" s="2"/>
      <c r="G53" s="2"/>
      <c r="H53" s="2"/>
      <c r="I53" s="2"/>
      <c r="J53" s="2">
        <v>250</v>
      </c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ht="15.75" x14ac:dyDescent="0.25">
      <c r="A54" s="2" t="s">
        <v>25</v>
      </c>
      <c r="B54" s="2"/>
      <c r="C54" s="2"/>
      <c r="D54" s="2"/>
      <c r="E54" s="2"/>
      <c r="F54" s="2"/>
      <c r="G54" s="2"/>
      <c r="H54" s="2"/>
      <c r="I54" s="2"/>
      <c r="J54" s="2">
        <v>40</v>
      </c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ht="15.75" x14ac:dyDescent="0.25">
      <c r="A55" s="2" t="s">
        <v>26</v>
      </c>
      <c r="B55" s="2"/>
      <c r="C55" s="2"/>
      <c r="D55" s="2"/>
      <c r="E55" s="2"/>
      <c r="F55" s="2"/>
      <c r="G55" s="2"/>
      <c r="H55" s="2"/>
      <c r="I55" s="2"/>
      <c r="J55" s="2">
        <v>600</v>
      </c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15.75" x14ac:dyDescent="0.25">
      <c r="A56" s="2" t="s">
        <v>27</v>
      </c>
      <c r="B56" s="2"/>
      <c r="C56" s="2"/>
      <c r="D56" s="2"/>
      <c r="E56" s="2"/>
      <c r="F56" s="2"/>
      <c r="G56" s="2"/>
      <c r="H56" s="2"/>
      <c r="I56" s="2"/>
      <c r="J56" s="2">
        <v>80</v>
      </c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15.75" x14ac:dyDescent="0.25">
      <c r="A57" s="2" t="s">
        <v>28</v>
      </c>
      <c r="B57" s="2"/>
      <c r="C57" s="2"/>
      <c r="D57" s="2"/>
      <c r="E57" s="2"/>
      <c r="F57" s="2"/>
      <c r="G57" s="2"/>
      <c r="H57" s="2"/>
      <c r="I57" s="2"/>
      <c r="J57" s="2">
        <v>150</v>
      </c>
      <c r="K57" s="3"/>
      <c r="L57" s="3"/>
      <c r="M57" s="3"/>
      <c r="N57" s="2"/>
      <c r="O57" s="2"/>
      <c r="P57" s="2"/>
      <c r="Q57" s="2"/>
      <c r="R57" s="2"/>
      <c r="S57" s="2"/>
      <c r="T57" s="2"/>
      <c r="U57" s="2"/>
    </row>
    <row r="58" spans="1:21" ht="15.7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3"/>
      <c r="L58" s="3"/>
      <c r="M58" s="3"/>
      <c r="N58" s="2"/>
      <c r="O58" s="2"/>
      <c r="P58" s="2"/>
      <c r="Q58" s="2"/>
      <c r="R58" s="2"/>
      <c r="S58" s="2"/>
      <c r="T58" s="2"/>
      <c r="U58" s="2"/>
    </row>
    <row r="59" spans="1:21" ht="15.75" x14ac:dyDescent="0.25">
      <c r="A59" s="3" t="s">
        <v>6</v>
      </c>
      <c r="B59" s="2"/>
      <c r="C59" s="2"/>
      <c r="D59" s="2"/>
      <c r="E59" s="2"/>
      <c r="F59" s="2"/>
      <c r="G59" s="2"/>
      <c r="H59" s="2"/>
      <c r="I59" s="2"/>
      <c r="J59" s="2"/>
      <c r="K59" s="3"/>
      <c r="L59" s="3"/>
      <c r="M59" s="3"/>
      <c r="N59" s="2"/>
      <c r="O59" s="2"/>
      <c r="P59" s="2"/>
      <c r="Q59" s="2"/>
      <c r="R59" s="2"/>
      <c r="S59" s="2"/>
      <c r="T59" s="2"/>
      <c r="U59" s="2"/>
    </row>
    <row r="60" spans="1:21" ht="15.75" x14ac:dyDescent="0.25">
      <c r="A60" s="2" t="s">
        <v>20</v>
      </c>
      <c r="B60" s="2"/>
      <c r="C60" s="2"/>
      <c r="D60" s="2"/>
      <c r="E60" s="2"/>
      <c r="F60" s="2">
        <v>60</v>
      </c>
      <c r="G60" s="2">
        <v>2250</v>
      </c>
      <c r="H60" s="2"/>
      <c r="I60" s="2"/>
      <c r="J60" s="2">
        <f>F60*G60/1000</f>
        <v>135</v>
      </c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</row>
    <row r="61" spans="1:21" ht="15.75" x14ac:dyDescent="0.25">
      <c r="A61" s="2" t="s">
        <v>85</v>
      </c>
      <c r="B61" s="2"/>
      <c r="C61" s="2"/>
      <c r="D61" s="2"/>
      <c r="E61" s="2"/>
      <c r="F61" s="2">
        <v>48</v>
      </c>
      <c r="G61" s="2">
        <v>5400</v>
      </c>
      <c r="H61" s="2"/>
      <c r="I61" s="2"/>
      <c r="J61" s="2">
        <f t="shared" ref="J61:J62" si="1">F61*G61/1000</f>
        <v>259.2</v>
      </c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</row>
    <row r="62" spans="1:21" ht="15.75" x14ac:dyDescent="0.25">
      <c r="A62" s="2" t="s">
        <v>86</v>
      </c>
      <c r="B62" s="2"/>
      <c r="C62" s="2"/>
      <c r="D62" s="2"/>
      <c r="E62" s="2"/>
      <c r="F62" s="2">
        <v>48</v>
      </c>
      <c r="G62" s="2">
        <v>1200</v>
      </c>
      <c r="H62" s="2"/>
      <c r="I62" s="2"/>
      <c r="J62" s="2">
        <f t="shared" si="1"/>
        <v>57.6</v>
      </c>
    </row>
    <row r="63" spans="1:21" ht="15.7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21" ht="15.75" x14ac:dyDescent="0.25">
      <c r="A64" s="3" t="s">
        <v>67</v>
      </c>
      <c r="B64" s="3"/>
      <c r="C64" s="3"/>
      <c r="D64" s="3"/>
      <c r="E64" s="3"/>
      <c r="F64" s="3"/>
      <c r="G64" s="3">
        <f>SUM(G52:G63)/1800</f>
        <v>4.916666666666667</v>
      </c>
      <c r="H64" s="3"/>
      <c r="I64" s="3"/>
      <c r="J64" s="3"/>
    </row>
    <row r="65" spans="1:21" ht="15.7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ht="15.75" x14ac:dyDescent="0.25">
      <c r="A66" s="3" t="s">
        <v>9</v>
      </c>
      <c r="B66" s="3"/>
      <c r="C66" s="3"/>
      <c r="D66" s="3"/>
      <c r="E66" s="3"/>
      <c r="F66" s="3"/>
      <c r="G66" s="3"/>
      <c r="H66" s="3"/>
      <c r="I66" s="3"/>
      <c r="J66" s="3">
        <f>SUM(J48:J65)</f>
        <v>2441.7999999999997</v>
      </c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ht="15.75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 ht="15.75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 ht="15.75" x14ac:dyDescent="0.25"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 ht="15.75" x14ac:dyDescent="0.25"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21" ht="23.25" x14ac:dyDescent="0.35">
      <c r="A71" s="5" t="s">
        <v>34</v>
      </c>
      <c r="F71" t="s">
        <v>15</v>
      </c>
      <c r="H71" t="s">
        <v>16</v>
      </c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21" ht="15.75" x14ac:dyDescent="0.25">
      <c r="A72" s="3" t="s">
        <v>2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21" ht="15.75" x14ac:dyDescent="0.25">
      <c r="A73" s="2" t="s">
        <v>57</v>
      </c>
      <c r="B73" s="2"/>
      <c r="C73" s="2"/>
      <c r="D73" s="2"/>
      <c r="E73" s="2"/>
      <c r="F73" s="2"/>
      <c r="G73" s="2"/>
      <c r="H73" s="2"/>
      <c r="I73" s="2"/>
      <c r="J73" s="2">
        <v>150</v>
      </c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21" ht="15.75" x14ac:dyDescent="0.25">
      <c r="A74" s="2" t="s">
        <v>58</v>
      </c>
      <c r="B74" s="2"/>
      <c r="C74" s="2"/>
      <c r="D74" s="2"/>
      <c r="E74" s="2"/>
      <c r="F74" s="2"/>
      <c r="G74" s="2"/>
      <c r="H74" s="2"/>
      <c r="I74" s="2"/>
      <c r="J74" s="2">
        <v>160</v>
      </c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1:21" ht="15.75" x14ac:dyDescent="0.25">
      <c r="A75" s="2" t="s">
        <v>60</v>
      </c>
      <c r="B75" s="2"/>
      <c r="C75" s="2"/>
      <c r="D75" s="2"/>
      <c r="E75" s="2"/>
      <c r="F75" s="2"/>
      <c r="G75" s="2"/>
      <c r="H75" s="2"/>
      <c r="I75" s="2"/>
      <c r="J75" s="2">
        <v>50</v>
      </c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1:21" ht="15.75" x14ac:dyDescent="0.25">
      <c r="A76" s="2" t="s">
        <v>39</v>
      </c>
      <c r="B76" s="2"/>
      <c r="C76" s="2"/>
      <c r="D76" s="2"/>
      <c r="E76" s="2"/>
      <c r="F76" s="2"/>
      <c r="G76" s="2"/>
      <c r="H76" s="2"/>
      <c r="I76" s="2"/>
      <c r="J76" s="2">
        <v>100</v>
      </c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</row>
    <row r="77" spans="1:21" ht="15.75" x14ac:dyDescent="0.25">
      <c r="A77" s="2" t="s">
        <v>43</v>
      </c>
      <c r="B77" s="2"/>
      <c r="C77" s="2"/>
      <c r="D77" s="2"/>
      <c r="E77" s="2"/>
      <c r="F77" s="2"/>
      <c r="G77" s="2"/>
      <c r="H77" s="2"/>
      <c r="I77" s="2"/>
      <c r="J77" s="2">
        <v>500</v>
      </c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</row>
    <row r="78" spans="1:21" ht="15.75" x14ac:dyDescent="0.25">
      <c r="A78" s="2" t="s">
        <v>44</v>
      </c>
      <c r="B78" s="2"/>
      <c r="C78" s="2"/>
      <c r="D78" s="2"/>
      <c r="E78" s="2"/>
      <c r="F78" s="2"/>
      <c r="G78" s="2"/>
      <c r="H78" s="2"/>
      <c r="I78" s="2"/>
      <c r="J78" s="2">
        <v>100</v>
      </c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</row>
    <row r="79" spans="1:21" ht="15.75" x14ac:dyDescent="0.25">
      <c r="A79" s="2" t="s">
        <v>45</v>
      </c>
      <c r="B79" s="2"/>
      <c r="C79" s="2"/>
      <c r="D79" s="2"/>
      <c r="E79" s="2"/>
      <c r="F79" s="2"/>
      <c r="G79" s="2"/>
      <c r="H79" s="2"/>
      <c r="I79" s="2"/>
      <c r="J79" s="2">
        <v>100</v>
      </c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</row>
    <row r="80" spans="1:21" ht="15.75" x14ac:dyDescent="0.25">
      <c r="A80" s="2" t="s">
        <v>48</v>
      </c>
      <c r="B80" s="2"/>
      <c r="C80" s="2"/>
      <c r="D80" s="2"/>
      <c r="E80" s="2"/>
      <c r="F80" s="2"/>
      <c r="G80" s="2"/>
      <c r="H80" s="2"/>
      <c r="I80" s="2"/>
      <c r="J80" s="2">
        <v>80</v>
      </c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 ht="15.75" x14ac:dyDescent="0.25">
      <c r="A81" s="2" t="s">
        <v>53</v>
      </c>
      <c r="B81" s="2"/>
      <c r="C81" s="2"/>
      <c r="D81" s="2"/>
      <c r="E81" s="2"/>
      <c r="F81" s="2"/>
      <c r="G81" s="2"/>
      <c r="H81" s="2"/>
      <c r="I81" s="2"/>
      <c r="J81" s="2">
        <v>100</v>
      </c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 ht="15.75" x14ac:dyDescent="0.25">
      <c r="A82" s="2" t="s">
        <v>54</v>
      </c>
      <c r="B82" s="2"/>
      <c r="C82" s="2"/>
      <c r="D82" s="2"/>
      <c r="E82" s="2"/>
      <c r="F82" s="2"/>
      <c r="G82" s="2"/>
      <c r="H82" s="2"/>
      <c r="I82" s="2"/>
      <c r="J82" s="2">
        <v>100</v>
      </c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21" ht="15.7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1:21" ht="15.7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1:21" ht="15.75" x14ac:dyDescent="0.25">
      <c r="A85" s="3" t="s">
        <v>6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</row>
    <row r="86" spans="1:21" ht="15.7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</row>
    <row r="87" spans="1:21" ht="15.75" x14ac:dyDescent="0.25">
      <c r="A87" s="2" t="s">
        <v>36</v>
      </c>
      <c r="B87" s="2"/>
      <c r="C87" s="2"/>
      <c r="D87" s="2"/>
      <c r="E87" s="2"/>
      <c r="F87" s="2">
        <v>60</v>
      </c>
      <c r="G87" s="2">
        <v>900</v>
      </c>
      <c r="H87" s="2"/>
      <c r="I87" s="2"/>
      <c r="J87" s="2">
        <f t="shared" ref="J87:J96" si="2">F87*G87/1000</f>
        <v>54</v>
      </c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ht="15.75" x14ac:dyDescent="0.25">
      <c r="A88" s="2" t="s">
        <v>42</v>
      </c>
      <c r="B88" s="2"/>
      <c r="C88" s="2"/>
      <c r="D88" s="2"/>
      <c r="E88" s="2"/>
      <c r="F88" s="2">
        <v>48</v>
      </c>
      <c r="G88" s="2">
        <v>1200</v>
      </c>
      <c r="H88" s="2"/>
      <c r="I88" s="2"/>
      <c r="J88" s="2">
        <f t="shared" si="2"/>
        <v>57.6</v>
      </c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</row>
    <row r="89" spans="1:21" ht="15.75" x14ac:dyDescent="0.25">
      <c r="A89" s="2" t="s">
        <v>56</v>
      </c>
      <c r="B89" s="2"/>
      <c r="C89" s="2"/>
      <c r="D89" s="2"/>
      <c r="E89" s="2"/>
      <c r="F89" s="2">
        <v>48</v>
      </c>
      <c r="G89" s="2">
        <v>600</v>
      </c>
      <c r="H89" s="2"/>
      <c r="I89" s="2"/>
      <c r="J89" s="2">
        <f t="shared" si="2"/>
        <v>28.8</v>
      </c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1:21" ht="15.75" x14ac:dyDescent="0.25">
      <c r="A90" s="23" t="s">
        <v>49</v>
      </c>
      <c r="B90" s="23"/>
      <c r="C90" s="23"/>
      <c r="D90" s="23"/>
      <c r="E90" s="23"/>
      <c r="F90" s="23">
        <v>60</v>
      </c>
      <c r="G90" s="23">
        <v>1800</v>
      </c>
      <c r="H90" s="23"/>
      <c r="I90" s="23"/>
      <c r="J90" s="2">
        <f>F90*G90/1000</f>
        <v>108</v>
      </c>
      <c r="K90" s="3"/>
      <c r="L90" s="3"/>
      <c r="M90" s="3"/>
      <c r="N90" s="2"/>
      <c r="O90" s="2"/>
      <c r="P90" s="2"/>
      <c r="Q90" s="2"/>
      <c r="R90" s="2"/>
      <c r="S90" s="2"/>
      <c r="T90" s="2"/>
      <c r="U90" s="2"/>
    </row>
    <row r="91" spans="1:21" ht="15.75" x14ac:dyDescent="0.25">
      <c r="A91" s="23" t="s">
        <v>59</v>
      </c>
      <c r="B91" s="23"/>
      <c r="C91" s="23"/>
      <c r="D91" s="23"/>
      <c r="E91" s="23"/>
      <c r="F91" s="23">
        <v>48</v>
      </c>
      <c r="G91" s="23">
        <v>3600</v>
      </c>
      <c r="H91" s="23"/>
      <c r="I91" s="23"/>
      <c r="J91" s="2">
        <f>F91*G91/1000</f>
        <v>172.8</v>
      </c>
      <c r="K91" s="3"/>
      <c r="L91" s="3"/>
      <c r="M91" s="3"/>
      <c r="N91" s="2"/>
      <c r="O91" s="2"/>
      <c r="P91" s="2"/>
      <c r="Q91" s="2"/>
      <c r="R91" s="2"/>
      <c r="S91" s="2"/>
      <c r="T91" s="2"/>
      <c r="U91" s="2"/>
    </row>
    <row r="92" spans="1:21" ht="15.75" x14ac:dyDescent="0.25">
      <c r="A92" s="23" t="s">
        <v>61</v>
      </c>
      <c r="B92" s="23"/>
      <c r="C92" s="23"/>
      <c r="D92" s="23"/>
      <c r="E92" s="23"/>
      <c r="F92" s="23">
        <v>48</v>
      </c>
      <c r="G92" s="23">
        <v>1800</v>
      </c>
      <c r="H92" s="23"/>
      <c r="I92" s="23"/>
      <c r="J92" s="2">
        <f>F92*G92/1000</f>
        <v>86.4</v>
      </c>
      <c r="K92" s="3"/>
      <c r="L92" s="3"/>
      <c r="M92" s="3"/>
      <c r="N92" s="2"/>
      <c r="O92" s="2"/>
      <c r="P92" s="2"/>
      <c r="Q92" s="2"/>
      <c r="R92" s="2"/>
      <c r="S92" s="2"/>
      <c r="T92" s="2"/>
      <c r="U92" s="2"/>
    </row>
    <row r="93" spans="1:21" ht="15.75" x14ac:dyDescent="0.25">
      <c r="A93" s="2" t="s">
        <v>35</v>
      </c>
      <c r="B93" s="2"/>
      <c r="C93" s="2"/>
      <c r="D93" s="2"/>
      <c r="E93" s="2"/>
      <c r="F93" s="2">
        <v>48</v>
      </c>
      <c r="G93" s="2">
        <v>250</v>
      </c>
      <c r="H93" s="2"/>
      <c r="I93" s="2"/>
      <c r="J93" s="2">
        <f t="shared" si="2"/>
        <v>12</v>
      </c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spans="1:21" ht="15.75" x14ac:dyDescent="0.25">
      <c r="A94" s="2" t="s">
        <v>55</v>
      </c>
      <c r="B94" s="2"/>
      <c r="C94" s="2"/>
      <c r="D94" s="2"/>
      <c r="E94" s="2"/>
      <c r="F94" s="2">
        <v>48</v>
      </c>
      <c r="G94" s="2">
        <v>600</v>
      </c>
      <c r="H94" s="2"/>
      <c r="I94" s="2"/>
      <c r="J94" s="2">
        <f t="shared" si="2"/>
        <v>28.8</v>
      </c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1:21" ht="15.75" x14ac:dyDescent="0.25">
      <c r="A95" s="2" t="s">
        <v>68</v>
      </c>
      <c r="B95" s="2"/>
      <c r="C95" s="2"/>
      <c r="D95" s="2"/>
      <c r="E95" s="2"/>
      <c r="F95" s="2">
        <v>60</v>
      </c>
      <c r="G95" s="2">
        <v>900</v>
      </c>
      <c r="H95" s="2"/>
      <c r="I95" s="2"/>
      <c r="J95" s="2">
        <f t="shared" si="2"/>
        <v>54</v>
      </c>
    </row>
    <row r="96" spans="1:21" ht="15.75" x14ac:dyDescent="0.25">
      <c r="A96" s="2" t="s">
        <v>40</v>
      </c>
      <c r="B96" s="2"/>
      <c r="C96" s="2"/>
      <c r="D96" s="2"/>
      <c r="E96" s="2"/>
      <c r="F96" s="2">
        <v>60</v>
      </c>
      <c r="G96" s="2">
        <v>21600</v>
      </c>
      <c r="H96" s="2"/>
      <c r="I96" s="2"/>
      <c r="J96" s="2">
        <f t="shared" si="2"/>
        <v>1296</v>
      </c>
    </row>
    <row r="97" spans="1:21" ht="15.7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8"/>
      <c r="L97" s="8"/>
      <c r="M97" s="8"/>
      <c r="N97" s="9"/>
      <c r="O97" s="9"/>
      <c r="P97" s="9"/>
      <c r="Q97" s="9"/>
      <c r="R97" s="9"/>
      <c r="S97" s="9"/>
      <c r="T97" s="9"/>
      <c r="U97" s="9"/>
    </row>
    <row r="98" spans="1:21" ht="15.75" x14ac:dyDescent="0.25">
      <c r="A98" s="2" t="s">
        <v>41</v>
      </c>
      <c r="B98" s="2"/>
      <c r="C98" s="2"/>
      <c r="D98" s="2"/>
      <c r="E98" s="2"/>
      <c r="F98" s="2"/>
      <c r="G98" s="2"/>
      <c r="H98" s="2"/>
      <c r="I98" s="2"/>
      <c r="J98" s="2">
        <v>180</v>
      </c>
      <c r="K98" s="8"/>
      <c r="L98" s="8"/>
      <c r="M98" s="8"/>
      <c r="N98" s="9"/>
      <c r="O98" s="9"/>
      <c r="P98" s="9"/>
      <c r="Q98" s="9"/>
      <c r="R98" s="9"/>
      <c r="S98" s="9"/>
      <c r="T98" s="9"/>
      <c r="U98" s="9"/>
    </row>
    <row r="99" spans="1:21" ht="15.7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8"/>
      <c r="L99" s="8"/>
      <c r="M99" s="8"/>
      <c r="N99" s="9"/>
      <c r="O99" s="9"/>
      <c r="P99" s="9"/>
      <c r="Q99" s="9"/>
      <c r="R99" s="9"/>
      <c r="S99" s="9"/>
      <c r="T99" s="9"/>
      <c r="U99" s="9"/>
    </row>
    <row r="100" spans="1:21" ht="15.75" x14ac:dyDescent="0.25">
      <c r="A100" s="3" t="s">
        <v>63</v>
      </c>
      <c r="B100" s="3"/>
      <c r="C100" s="3"/>
      <c r="D100" s="3"/>
      <c r="E100" s="3"/>
      <c r="F100" s="3"/>
      <c r="G100" s="3">
        <f>SUM(G86:G96)/1800</f>
        <v>18.472222222222221</v>
      </c>
      <c r="H100" s="3"/>
      <c r="I100" s="3"/>
      <c r="J100" s="3"/>
      <c r="K100" s="8"/>
      <c r="L100" s="8"/>
      <c r="M100" s="8"/>
      <c r="N100" s="9"/>
      <c r="O100" s="9"/>
      <c r="P100" s="9"/>
      <c r="Q100" s="9"/>
      <c r="R100" s="9"/>
      <c r="S100" s="9"/>
      <c r="T100" s="9"/>
      <c r="U100" s="9"/>
    </row>
    <row r="101" spans="1:21" ht="15.75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8"/>
      <c r="L101" s="8"/>
      <c r="M101" s="8"/>
      <c r="N101" s="9"/>
      <c r="O101" s="9"/>
      <c r="P101" s="9"/>
      <c r="Q101" s="9"/>
      <c r="R101" s="9"/>
      <c r="S101" s="9"/>
      <c r="T101" s="9"/>
      <c r="U101" s="9"/>
    </row>
    <row r="102" spans="1:21" ht="15.75" x14ac:dyDescent="0.25">
      <c r="A102" s="3" t="s">
        <v>9</v>
      </c>
      <c r="B102" s="3"/>
      <c r="C102" s="3"/>
      <c r="D102" s="3"/>
      <c r="E102" s="3"/>
      <c r="F102" s="3"/>
      <c r="G102" s="3"/>
      <c r="H102" s="3"/>
      <c r="I102" s="3"/>
      <c r="J102" s="3">
        <f>SUM(J72:J101)</f>
        <v>3518.3999999999996</v>
      </c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</row>
    <row r="103" spans="1:21" ht="15.75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8"/>
      <c r="L103" s="8"/>
      <c r="M103" s="8"/>
      <c r="N103" s="9"/>
      <c r="O103" s="9"/>
      <c r="P103" s="9"/>
      <c r="Q103" s="9"/>
      <c r="R103" s="9"/>
      <c r="S103" s="9"/>
      <c r="T103" s="9"/>
      <c r="U103" s="9"/>
    </row>
    <row r="104" spans="1:21" ht="15.75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8"/>
      <c r="L104" s="8"/>
      <c r="M104" s="8"/>
      <c r="N104" s="9"/>
      <c r="O104" s="9"/>
      <c r="P104" s="9"/>
      <c r="Q104" s="9"/>
      <c r="R104" s="9"/>
      <c r="S104" s="9"/>
      <c r="T104" s="9"/>
      <c r="U104" s="9"/>
    </row>
    <row r="105" spans="1:21" ht="15.75" x14ac:dyDescent="0.25">
      <c r="K105" s="8"/>
      <c r="L105" s="8"/>
      <c r="M105" s="8"/>
      <c r="N105" s="9"/>
      <c r="O105" s="9"/>
      <c r="P105" s="9"/>
      <c r="Q105" s="9"/>
      <c r="R105" s="9"/>
      <c r="S105" s="9"/>
      <c r="T105" s="9"/>
      <c r="U105" s="9"/>
    </row>
    <row r="106" spans="1:21" ht="21" x14ac:dyDescent="0.35">
      <c r="A106" s="6" t="s">
        <v>52</v>
      </c>
      <c r="K106" s="8"/>
      <c r="L106" s="8"/>
      <c r="M106" s="8"/>
      <c r="N106" s="9"/>
      <c r="O106" s="9"/>
      <c r="P106" s="9"/>
      <c r="Q106" s="9"/>
      <c r="R106" s="9"/>
      <c r="S106" s="9"/>
      <c r="T106" s="9"/>
      <c r="U106" s="9"/>
    </row>
    <row r="107" spans="1:21" ht="15.75" x14ac:dyDescent="0.25">
      <c r="A107" s="7" t="s">
        <v>2</v>
      </c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9"/>
      <c r="O107" s="9"/>
      <c r="P107" s="9"/>
      <c r="Q107" s="9"/>
      <c r="R107" s="9"/>
      <c r="S107" s="9"/>
      <c r="T107" s="9"/>
      <c r="U107" s="9"/>
    </row>
    <row r="108" spans="1:21" ht="15.75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9"/>
      <c r="O108" s="9"/>
      <c r="P108" s="9"/>
      <c r="Q108" s="9"/>
      <c r="R108" s="9"/>
      <c r="S108" s="9"/>
      <c r="T108" s="9"/>
      <c r="U108" s="9"/>
    </row>
    <row r="109" spans="1:21" ht="15.75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12"/>
      <c r="L109" s="12"/>
      <c r="M109" s="12"/>
      <c r="N109" s="9"/>
      <c r="O109" s="9"/>
      <c r="P109" s="9"/>
      <c r="Q109" s="9"/>
      <c r="R109" s="9"/>
      <c r="S109" s="9"/>
      <c r="T109" s="9"/>
      <c r="U109" s="9"/>
    </row>
    <row r="110" spans="1:21" ht="15.75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12"/>
      <c r="L110" s="12"/>
      <c r="M110" s="12"/>
      <c r="N110" s="9"/>
      <c r="O110" s="9"/>
      <c r="P110" s="9"/>
      <c r="Q110" s="9"/>
      <c r="R110" s="9"/>
      <c r="S110" s="9"/>
      <c r="T110" s="9"/>
      <c r="U110" s="9"/>
    </row>
    <row r="111" spans="1:21" ht="15.75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7"/>
      <c r="L111" s="7"/>
      <c r="M111" s="7"/>
      <c r="N111" s="9"/>
      <c r="O111" s="9"/>
      <c r="P111" s="9"/>
      <c r="Q111" s="9"/>
      <c r="R111" s="9"/>
      <c r="S111" s="9"/>
      <c r="T111" s="9"/>
      <c r="U111" s="9"/>
    </row>
    <row r="112" spans="1:21" ht="15.75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</row>
    <row r="113" spans="1:21" ht="15.75" x14ac:dyDescent="0.25">
      <c r="A113" s="7" t="s">
        <v>6</v>
      </c>
      <c r="B113" s="8"/>
      <c r="C113" s="8"/>
      <c r="D113" s="8"/>
      <c r="E113" s="8"/>
      <c r="F113" s="8"/>
      <c r="G113" s="8"/>
      <c r="H113" s="8"/>
      <c r="I113" s="8"/>
      <c r="J113" s="8"/>
    </row>
    <row r="114" spans="1:21" ht="15.75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</row>
    <row r="115" spans="1:21" ht="18.75" x14ac:dyDescent="0.3">
      <c r="A115" s="9"/>
      <c r="B115" s="9"/>
      <c r="C115" s="9"/>
      <c r="D115" s="9"/>
      <c r="E115" s="9"/>
      <c r="F115" s="9"/>
      <c r="G115" s="9"/>
      <c r="H115" s="9"/>
      <c r="I115" s="9"/>
      <c r="J115" s="8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</row>
    <row r="116" spans="1:21" ht="18.75" x14ac:dyDescent="0.3">
      <c r="A116" s="9"/>
      <c r="B116" s="9"/>
      <c r="C116" s="9"/>
      <c r="D116" s="9"/>
      <c r="E116" s="9"/>
      <c r="F116" s="9"/>
      <c r="G116" s="9"/>
      <c r="H116" s="9"/>
      <c r="I116" s="9"/>
      <c r="J116" s="8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8.75" x14ac:dyDescent="0.3">
      <c r="A117" s="9"/>
      <c r="B117" s="9"/>
      <c r="C117" s="9"/>
      <c r="D117" s="9"/>
      <c r="E117" s="9"/>
      <c r="F117" s="9"/>
      <c r="G117" s="9"/>
      <c r="H117" s="9"/>
      <c r="I117" s="9"/>
      <c r="J117" s="8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</row>
    <row r="118" spans="1:21" ht="19.5" thickBot="1" x14ac:dyDescent="0.35">
      <c r="A118" s="9"/>
      <c r="B118" s="9"/>
      <c r="C118" s="9"/>
      <c r="D118" s="9"/>
      <c r="E118" s="9"/>
      <c r="F118" s="9"/>
      <c r="G118" s="9"/>
      <c r="H118" s="9"/>
      <c r="I118" s="9"/>
      <c r="J118" s="8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8.75" x14ac:dyDescent="0.3">
      <c r="A119" s="12" t="s">
        <v>65</v>
      </c>
      <c r="B119" s="12"/>
      <c r="C119" s="12"/>
      <c r="D119" s="12"/>
      <c r="E119" s="12"/>
      <c r="F119" s="12"/>
      <c r="G119" s="7">
        <f>SUM(G110:G118)/1800</f>
        <v>0</v>
      </c>
      <c r="H119" s="12"/>
      <c r="I119" s="12"/>
      <c r="J119" s="12"/>
      <c r="K119" s="11"/>
      <c r="L119" s="11"/>
      <c r="M119" s="11"/>
      <c r="N119" s="11"/>
      <c r="O119" s="14" t="s">
        <v>77</v>
      </c>
      <c r="P119" s="15"/>
      <c r="Q119" s="15"/>
      <c r="R119" s="15"/>
      <c r="S119" s="15"/>
      <c r="T119" s="15"/>
      <c r="U119" s="16"/>
    </row>
    <row r="120" spans="1:21" ht="18.75" x14ac:dyDescent="0.3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1"/>
      <c r="L120" s="11"/>
      <c r="M120" s="11"/>
      <c r="N120" s="11"/>
      <c r="O120" s="17" t="s">
        <v>79</v>
      </c>
      <c r="P120" s="18"/>
      <c r="Q120" s="18"/>
      <c r="R120" s="18"/>
      <c r="S120" s="18">
        <f>J130+J19</f>
        <v>3658</v>
      </c>
      <c r="T120" s="18"/>
      <c r="U120" s="19">
        <f>S120/13447*100</f>
        <v>27.203093626831265</v>
      </c>
    </row>
    <row r="121" spans="1:21" ht="18.75" x14ac:dyDescent="0.3">
      <c r="A121" s="7" t="s">
        <v>9</v>
      </c>
      <c r="B121" s="7"/>
      <c r="C121" s="7"/>
      <c r="D121" s="7"/>
      <c r="E121" s="7"/>
      <c r="F121" s="7"/>
      <c r="G121" s="7"/>
      <c r="H121" s="7"/>
      <c r="I121" s="7"/>
      <c r="J121" s="7">
        <f>SUM(J108:J120)</f>
        <v>0</v>
      </c>
      <c r="K121" s="11"/>
      <c r="L121" s="11"/>
      <c r="M121" s="11"/>
      <c r="N121" s="11"/>
      <c r="O121" s="17" t="s">
        <v>80</v>
      </c>
      <c r="P121" s="18"/>
      <c r="Q121" s="18"/>
      <c r="R121" s="18"/>
      <c r="S121" s="18">
        <f>J131+J42</f>
        <v>2654</v>
      </c>
      <c r="T121" s="18"/>
      <c r="U121" s="19">
        <f>S121/13447*100</f>
        <v>19.736744255224213</v>
      </c>
    </row>
    <row r="122" spans="1:21" ht="18.75" x14ac:dyDescent="0.3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11"/>
      <c r="L122" s="11"/>
      <c r="M122" s="11"/>
      <c r="N122" s="11"/>
      <c r="O122" s="17" t="s">
        <v>81</v>
      </c>
      <c r="P122" s="18"/>
      <c r="Q122" s="18"/>
      <c r="R122" s="18"/>
      <c r="S122" s="18">
        <f>J66+J132</f>
        <v>2791.7999999999997</v>
      </c>
      <c r="T122" s="18"/>
      <c r="U122" s="19">
        <f>S122/13447*100</f>
        <v>20.761508143080238</v>
      </c>
    </row>
    <row r="123" spans="1:21" ht="18.75" x14ac:dyDescent="0.3">
      <c r="K123" s="11"/>
      <c r="L123" s="11"/>
      <c r="M123" s="11"/>
      <c r="N123" s="11"/>
      <c r="O123" s="17" t="s">
        <v>82</v>
      </c>
      <c r="P123" s="18"/>
      <c r="Q123" s="18"/>
      <c r="R123" s="18"/>
      <c r="S123" s="18">
        <f>J102+J133</f>
        <v>4010.3999999999996</v>
      </c>
      <c r="T123" s="18"/>
      <c r="U123" s="19">
        <f>S123/13447*100</f>
        <v>29.823752509853495</v>
      </c>
    </row>
    <row r="124" spans="1:21" ht="18.75" x14ac:dyDescent="0.3">
      <c r="K124" s="11"/>
      <c r="L124" s="11"/>
      <c r="M124" s="11"/>
      <c r="N124" s="11"/>
      <c r="O124" s="17"/>
      <c r="P124" s="18"/>
      <c r="Q124" s="18"/>
      <c r="R124" s="18"/>
      <c r="S124" s="18"/>
      <c r="T124" s="18"/>
      <c r="U124" s="19"/>
    </row>
    <row r="125" spans="1:21" ht="18.75" x14ac:dyDescent="0.3">
      <c r="A125" s="11" t="s">
        <v>62</v>
      </c>
      <c r="B125" s="11"/>
      <c r="C125" s="11"/>
      <c r="D125" s="11"/>
      <c r="E125" s="11"/>
      <c r="F125" s="11"/>
      <c r="G125" s="11"/>
      <c r="H125" s="11"/>
      <c r="I125" s="11"/>
      <c r="J125" s="11">
        <f xml:space="preserve"> J19+J42+J66+J102+J121</f>
        <v>11772.199999999999</v>
      </c>
      <c r="K125" s="11"/>
      <c r="L125" s="11"/>
      <c r="M125" s="11"/>
      <c r="N125" s="11"/>
      <c r="O125" s="17" t="s">
        <v>83</v>
      </c>
      <c r="P125" s="18"/>
      <c r="Q125" s="18"/>
      <c r="R125" s="18"/>
      <c r="S125" s="18"/>
      <c r="T125" s="18"/>
      <c r="U125" s="19">
        <f>SUM(U120:U123)</f>
        <v>97.525098534989212</v>
      </c>
    </row>
    <row r="126" spans="1:21" ht="18.75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1"/>
      <c r="L126" s="11"/>
      <c r="M126" s="11"/>
      <c r="N126" s="11"/>
      <c r="O126" s="17"/>
      <c r="P126" s="18"/>
      <c r="Q126" s="18"/>
      <c r="R126" s="18"/>
      <c r="S126" s="18"/>
      <c r="T126" s="18"/>
      <c r="U126" s="19"/>
    </row>
    <row r="127" spans="1:21" ht="18.75" x14ac:dyDescent="0.3">
      <c r="A127" s="11" t="s">
        <v>66</v>
      </c>
      <c r="B127" s="11"/>
      <c r="C127" s="11"/>
      <c r="D127" s="11"/>
      <c r="E127" s="11"/>
      <c r="F127" s="11"/>
      <c r="G127" s="11">
        <f>G17+G40+G64+G100+G119</f>
        <v>29.361111111111111</v>
      </c>
      <c r="H127" s="11"/>
      <c r="I127" s="11"/>
      <c r="J127" s="11">
        <f xml:space="preserve"> J21+J44+J68+J104+J123</f>
        <v>0</v>
      </c>
      <c r="K127" s="11"/>
      <c r="L127" s="11"/>
      <c r="M127" s="11"/>
      <c r="N127" s="11"/>
      <c r="O127" s="17" t="s">
        <v>78</v>
      </c>
      <c r="P127" s="18"/>
      <c r="Q127" s="18"/>
      <c r="R127" s="18"/>
      <c r="S127" s="18">
        <f>J121</f>
        <v>0</v>
      </c>
      <c r="T127" s="18"/>
      <c r="U127" s="19">
        <f>S127/13427*100</f>
        <v>0</v>
      </c>
    </row>
    <row r="128" spans="1:21" ht="18.75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1"/>
      <c r="L128" s="11"/>
      <c r="M128" s="11"/>
      <c r="N128" s="11"/>
      <c r="O128" s="17" t="s">
        <v>69</v>
      </c>
      <c r="P128" s="18"/>
      <c r="Q128" s="18"/>
      <c r="R128" s="18"/>
      <c r="S128" s="18">
        <v>325.39999999999998</v>
      </c>
      <c r="T128" s="18"/>
      <c r="U128" s="19">
        <f>325.4/13447*100</f>
        <v>2.4198706031085</v>
      </c>
    </row>
    <row r="129" spans="1:21" ht="18.75" x14ac:dyDescent="0.3">
      <c r="A129" s="11" t="s">
        <v>70</v>
      </c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7"/>
      <c r="P129" s="18"/>
      <c r="Q129" s="18"/>
      <c r="R129" s="18"/>
      <c r="S129" s="18"/>
      <c r="T129" s="18"/>
      <c r="U129" s="19"/>
    </row>
    <row r="130" spans="1:21" ht="19.5" thickBot="1" x14ac:dyDescent="0.35">
      <c r="A130" s="11" t="s">
        <v>71</v>
      </c>
      <c r="B130" s="11"/>
      <c r="C130" s="11"/>
      <c r="D130" s="11"/>
      <c r="E130" s="11"/>
      <c r="F130" s="11"/>
      <c r="G130" s="11"/>
      <c r="H130" s="11"/>
      <c r="I130" s="11"/>
      <c r="J130" s="11">
        <v>300</v>
      </c>
      <c r="K130" s="11"/>
      <c r="L130" s="11"/>
      <c r="M130" s="11"/>
      <c r="N130" s="11"/>
      <c r="O130" s="20" t="s">
        <v>75</v>
      </c>
      <c r="P130" s="21"/>
      <c r="Q130" s="21"/>
      <c r="R130" s="21"/>
      <c r="S130" s="21">
        <f>SUM(S120:S128)</f>
        <v>13439.599999999999</v>
      </c>
      <c r="T130" s="21"/>
      <c r="U130" s="22">
        <f>SUM(U125:U128)</f>
        <v>99.944969138097719</v>
      </c>
    </row>
    <row r="131" spans="1:21" ht="18.75" x14ac:dyDescent="0.3">
      <c r="A131" s="11" t="s">
        <v>72</v>
      </c>
      <c r="B131" s="11"/>
      <c r="C131" s="11"/>
      <c r="D131" s="11"/>
      <c r="E131" s="11"/>
      <c r="F131" s="11"/>
      <c r="G131" s="11"/>
      <c r="H131" s="11"/>
      <c r="I131" s="11"/>
      <c r="J131" s="11">
        <v>200</v>
      </c>
    </row>
    <row r="132" spans="1:21" ht="18.75" x14ac:dyDescent="0.3">
      <c r="A132" s="11" t="s">
        <v>73</v>
      </c>
      <c r="B132" s="11"/>
      <c r="C132" s="11"/>
      <c r="D132" s="11"/>
      <c r="E132" s="11"/>
      <c r="F132" s="11"/>
      <c r="G132" s="11"/>
      <c r="H132" s="11"/>
      <c r="I132" s="11"/>
      <c r="J132" s="11">
        <v>350</v>
      </c>
      <c r="K132" s="11"/>
      <c r="L132" s="11"/>
      <c r="M132" s="11"/>
      <c r="N132" s="11"/>
      <c r="O132" s="11"/>
      <c r="P132" s="11"/>
      <c r="Q132" s="11"/>
      <c r="R132" s="11"/>
      <c r="S132" s="11"/>
      <c r="T132" s="11"/>
    </row>
    <row r="133" spans="1:21" ht="18.75" x14ac:dyDescent="0.3">
      <c r="A133" s="11" t="s">
        <v>74</v>
      </c>
      <c r="B133" s="11"/>
      <c r="C133" s="11"/>
      <c r="D133" s="11"/>
      <c r="E133" s="11"/>
      <c r="F133" s="11"/>
      <c r="G133" s="11"/>
      <c r="H133" s="11"/>
      <c r="I133" s="11"/>
      <c r="J133" s="11">
        <v>492</v>
      </c>
    </row>
    <row r="134" spans="1:21" ht="18.75" x14ac:dyDescent="0.3">
      <c r="A134" s="11" t="s">
        <v>75</v>
      </c>
      <c r="B134" s="11"/>
      <c r="C134" s="11"/>
      <c r="D134" s="11"/>
      <c r="E134" s="11"/>
      <c r="F134" s="11"/>
      <c r="G134" s="11"/>
      <c r="H134" s="11"/>
      <c r="I134" s="11"/>
      <c r="J134" s="11">
        <f>SUM(J130:J133)</f>
        <v>1342</v>
      </c>
      <c r="K134" s="11"/>
      <c r="L134" s="11"/>
      <c r="M134" s="11"/>
      <c r="N134" s="11"/>
      <c r="O134" s="11"/>
      <c r="P134" s="11"/>
      <c r="Q134" s="11"/>
      <c r="R134" s="11"/>
      <c r="S134" s="11"/>
      <c r="T134" s="11"/>
    </row>
    <row r="135" spans="1:21" ht="18.75" x14ac:dyDescent="0.3">
      <c r="A135" s="11"/>
      <c r="B135" s="11"/>
      <c r="C135" s="11"/>
      <c r="D135" s="11"/>
      <c r="E135" s="11"/>
      <c r="F135" s="11"/>
      <c r="G135" s="11"/>
      <c r="H135" s="11"/>
      <c r="I135" s="11"/>
      <c r="J135" s="11"/>
    </row>
    <row r="136" spans="1:21" ht="18.75" x14ac:dyDescent="0.3">
      <c r="A136" s="11"/>
      <c r="B136" s="11"/>
      <c r="C136" s="11"/>
      <c r="D136" s="11"/>
      <c r="E136" s="11"/>
      <c r="F136" s="11"/>
      <c r="G136" s="11"/>
      <c r="H136" s="11"/>
      <c r="I136" s="11"/>
      <c r="J136" s="11"/>
    </row>
    <row r="137" spans="1:21" ht="18.75" x14ac:dyDescent="0.3">
      <c r="A137" s="11" t="s">
        <v>76</v>
      </c>
      <c r="B137" s="11"/>
      <c r="C137" s="11"/>
      <c r="D137" s="11"/>
      <c r="E137" s="11"/>
      <c r="F137" s="11"/>
      <c r="G137" s="11"/>
      <c r="H137" s="11"/>
      <c r="I137" s="11"/>
      <c r="J137" s="11">
        <v>1342</v>
      </c>
    </row>
    <row r="138" spans="1:21" ht="18.75" x14ac:dyDescent="0.3">
      <c r="A138" s="11"/>
      <c r="B138" s="11"/>
      <c r="C138" s="11"/>
      <c r="D138" s="11"/>
      <c r="E138" s="11"/>
      <c r="F138" s="11"/>
      <c r="G138" s="11"/>
      <c r="H138" s="11"/>
      <c r="I138" s="11"/>
      <c r="J138" s="11"/>
    </row>
    <row r="139" spans="1:21" ht="18.75" x14ac:dyDescent="0.3">
      <c r="A139" s="11"/>
      <c r="B139" s="11"/>
      <c r="C139" s="11"/>
      <c r="D139" s="11"/>
      <c r="E139" s="11"/>
      <c r="F139" s="11"/>
      <c r="G139" s="11"/>
      <c r="H139" s="11"/>
      <c r="I139" s="11"/>
      <c r="J139" s="11"/>
    </row>
    <row r="140" spans="1:21" ht="18.75" x14ac:dyDescent="0.3">
      <c r="A140" s="11"/>
      <c r="B140" s="11"/>
      <c r="C140" s="11"/>
      <c r="D140" s="11"/>
      <c r="E140" s="11"/>
      <c r="F140" s="11"/>
      <c r="G140" s="11"/>
      <c r="H140" s="11"/>
      <c r="I140" s="11"/>
      <c r="J140" s="11"/>
    </row>
    <row r="142" spans="1:21" ht="18.75" x14ac:dyDescent="0.3">
      <c r="A142" s="11" t="s">
        <v>69</v>
      </c>
      <c r="B142" s="11"/>
      <c r="C142" s="11"/>
      <c r="D142" s="11"/>
      <c r="E142" s="11"/>
      <c r="F142" s="11"/>
      <c r="G142" s="11"/>
      <c r="H142" s="11"/>
      <c r="I142" s="11" t="s">
        <v>51</v>
      </c>
      <c r="J142" s="11">
        <v>325.39999999999998</v>
      </c>
    </row>
    <row r="144" spans="1:21" ht="18.75" x14ac:dyDescent="0.3">
      <c r="A144" s="11" t="s">
        <v>9</v>
      </c>
      <c r="B144" s="11"/>
      <c r="C144" s="11"/>
      <c r="D144" s="11"/>
      <c r="E144" s="11"/>
      <c r="F144" s="11"/>
      <c r="G144" s="11"/>
      <c r="H144" s="11"/>
      <c r="I144" s="11"/>
      <c r="J144" s="11">
        <f>SUM(J125+J137+J142)</f>
        <v>13439.599999999999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DTU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Rasmus Toft-Petersen</dc:creator>
  <cp:lastModifiedBy>Rasmus Toft-Petersen</cp:lastModifiedBy>
  <dcterms:created xsi:type="dcterms:W3CDTF">2016-12-07T13:34:26Z</dcterms:created>
  <dcterms:modified xsi:type="dcterms:W3CDTF">2017-02-21T15:50:02Z</dcterms:modified>
</cp:coreProperties>
</file>