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tu-storage\rasp\Desktop\Bifrost_Doc\Budget\"/>
    </mc:Choice>
  </mc:AlternateContent>
  <bookViews>
    <workbookView xWindow="0" yWindow="0" windowWidth="14925" windowHeight="7305" tabRatio="765"/>
  </bookViews>
  <sheets>
    <sheet name="WBS Budget" sheetId="4" r:id="rId1"/>
    <sheet name="Shielding" sheetId="3" r:id="rId2"/>
    <sheet name="Neutron guides" sheetId="2" r:id="rId3"/>
    <sheet name="Choppers" sheetId="5" r:id="rId4"/>
    <sheet name="Sample environment" sheetId="6" r:id="rId5"/>
    <sheet name="Detector and beam monitor" sheetId="8" r:id="rId6"/>
    <sheet name="DMSC" sheetId="9" r:id="rId7"/>
    <sheet name="Motion Control" sheetId="14" r:id="rId8"/>
    <sheet name="Instrument specific" sheetId="10" r:id="rId9"/>
    <sheet name="Instrument infrastructure" sheetId="11" r:id="rId10"/>
    <sheet name="PSS" sheetId="12" r:id="rId11"/>
    <sheet name="Vacuum" sheetId="13" r:id="rId12"/>
    <sheet name="Old Crude budget" sheetId="1" r:id="rId13"/>
    <sheet name="Template" sheetId="7" r:id="rId1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9" i="3" l="1"/>
  <c r="H20" i="8" l="1"/>
  <c r="K9" i="4" l="1"/>
  <c r="I7" i="10" l="1"/>
  <c r="I6" i="10"/>
  <c r="I11" i="6"/>
  <c r="I12" i="8"/>
  <c r="I11" i="8"/>
  <c r="I10" i="8"/>
  <c r="J9" i="4" l="1"/>
  <c r="H9" i="4"/>
  <c r="G9" i="4"/>
  <c r="F9" i="4"/>
  <c r="E9" i="4"/>
  <c r="D9" i="4"/>
  <c r="I9" i="4"/>
  <c r="H39" i="14"/>
  <c r="K38" i="14"/>
  <c r="L37" i="14"/>
  <c r="K37" i="14"/>
  <c r="K33" i="14"/>
  <c r="J33" i="14"/>
  <c r="D1" i="14" s="1"/>
  <c r="I31" i="14"/>
  <c r="I39" i="14" s="1"/>
  <c r="G1" i="14" s="1"/>
  <c r="K27" i="14"/>
  <c r="K39" i="14" s="1"/>
  <c r="J27" i="14"/>
  <c r="J16" i="14"/>
  <c r="K8" i="14"/>
  <c r="J8" i="14"/>
  <c r="F1" i="14"/>
  <c r="E1" i="14"/>
  <c r="C1" i="14"/>
  <c r="B1" i="14"/>
  <c r="A1" i="14"/>
  <c r="H32" i="3" l="1"/>
  <c r="H29" i="3"/>
  <c r="H28" i="3"/>
  <c r="H26" i="3"/>
  <c r="H25" i="3"/>
  <c r="H24" i="3"/>
  <c r="H22" i="3"/>
  <c r="H21" i="3"/>
  <c r="I18" i="2" l="1"/>
  <c r="K17" i="4" l="1"/>
  <c r="J13" i="4" l="1"/>
  <c r="H13" i="4"/>
  <c r="G13" i="4"/>
  <c r="E13" i="4"/>
  <c r="D13" i="4"/>
  <c r="I42" i="12" l="1"/>
  <c r="G1" i="12" s="1"/>
  <c r="J40" i="12"/>
  <c r="J36" i="12"/>
  <c r="D1" i="12" s="1"/>
  <c r="J30" i="12"/>
  <c r="C1" i="12" s="1"/>
  <c r="F13" i="4" s="1"/>
  <c r="I15" i="12"/>
  <c r="J16" i="12" s="1"/>
  <c r="B1" i="12" s="1"/>
  <c r="I6" i="12"/>
  <c r="J8" i="12"/>
  <c r="A1" i="12" s="1"/>
  <c r="J43" i="11"/>
  <c r="I36" i="11"/>
  <c r="I45" i="11" s="1"/>
  <c r="G1" i="11" s="1"/>
  <c r="J39" i="11"/>
  <c r="J33" i="11"/>
  <c r="I13" i="11"/>
  <c r="J16" i="11"/>
  <c r="B1" i="11" s="1"/>
  <c r="E11" i="4" s="1"/>
  <c r="J8" i="11"/>
  <c r="J11" i="10"/>
  <c r="A1" i="10" s="1"/>
  <c r="D10" i="4" s="1"/>
  <c r="J30" i="10"/>
  <c r="C1" i="10" s="1"/>
  <c r="F10" i="4" s="1"/>
  <c r="I18" i="10"/>
  <c r="J19" i="10" s="1"/>
  <c r="B1" i="10" s="1"/>
  <c r="E10" i="4" s="1"/>
  <c r="I34" i="8"/>
  <c r="J37" i="8" s="1"/>
  <c r="D1" i="8" s="1"/>
  <c r="G7" i="4" s="1"/>
  <c r="I35" i="8"/>
  <c r="J31" i="8"/>
  <c r="C1" i="8" s="1"/>
  <c r="F7" i="4" s="1"/>
  <c r="I15" i="8"/>
  <c r="J16" i="8" s="1"/>
  <c r="B1" i="8" s="1"/>
  <c r="E7" i="4" s="1"/>
  <c r="I27" i="6"/>
  <c r="J31" i="6"/>
  <c r="I15" i="6"/>
  <c r="J16" i="6" s="1"/>
  <c r="B1" i="6" s="1"/>
  <c r="E6" i="4" s="1"/>
  <c r="I6" i="6"/>
  <c r="J8" i="6"/>
  <c r="A1" i="6" s="1"/>
  <c r="D6" i="4" s="1"/>
  <c r="I30" i="5"/>
  <c r="I31" i="5"/>
  <c r="I15" i="5"/>
  <c r="I16" i="5"/>
  <c r="I23" i="5"/>
  <c r="J27" i="5"/>
  <c r="C1" i="5" s="1"/>
  <c r="F5" i="4" s="1"/>
  <c r="I6" i="5"/>
  <c r="J8" i="5" s="1"/>
  <c r="J12" i="5"/>
  <c r="B1" i="5" s="1"/>
  <c r="E5" i="4" s="1"/>
  <c r="I11" i="2"/>
  <c r="J13" i="2" s="1"/>
  <c r="B1" i="2" s="1"/>
  <c r="J8" i="2"/>
  <c r="A1" i="2" s="1"/>
  <c r="D4" i="4" s="1"/>
  <c r="I23" i="2"/>
  <c r="I12" i="2"/>
  <c r="I6" i="2"/>
  <c r="I11" i="3"/>
  <c r="I6" i="8"/>
  <c r="J8" i="8"/>
  <c r="I39" i="8"/>
  <c r="J41" i="8" s="1"/>
  <c r="I34" i="6"/>
  <c r="I39" i="10"/>
  <c r="J42" i="10" s="1"/>
  <c r="E1" i="10" s="1"/>
  <c r="H10" i="4" s="1"/>
  <c r="I32" i="10"/>
  <c r="C22" i="4"/>
  <c r="I48" i="3"/>
  <c r="I47" i="3"/>
  <c r="H44" i="10"/>
  <c r="H45" i="11"/>
  <c r="K45" i="11" s="1"/>
  <c r="F1" i="11"/>
  <c r="I11" i="4" s="1"/>
  <c r="J11" i="4"/>
  <c r="I35" i="5"/>
  <c r="H39" i="5"/>
  <c r="F1" i="5" s="1"/>
  <c r="I5" i="4" s="1"/>
  <c r="H43" i="8"/>
  <c r="F1" i="8" s="1"/>
  <c r="I7" i="4" s="1"/>
  <c r="H32" i="2"/>
  <c r="I28" i="2"/>
  <c r="J30" i="2" s="1"/>
  <c r="E1" i="2" s="1"/>
  <c r="H4" i="4" s="1"/>
  <c r="H42" i="12"/>
  <c r="A1" i="11"/>
  <c r="D11" i="4" s="1"/>
  <c r="A1" i="8"/>
  <c r="D7" i="4" s="1"/>
  <c r="A1" i="5"/>
  <c r="D5" i="4" s="1"/>
  <c r="E4" i="4"/>
  <c r="C1" i="11"/>
  <c r="F11" i="4"/>
  <c r="D1" i="11"/>
  <c r="G11" i="4" s="1"/>
  <c r="D1" i="6"/>
  <c r="G6" i="4" s="1"/>
  <c r="E1" i="11"/>
  <c r="H11" i="4" s="1"/>
  <c r="J37" i="6"/>
  <c r="E1" i="6"/>
  <c r="H6" i="4" s="1"/>
  <c r="E1" i="8"/>
  <c r="H7" i="4" s="1"/>
  <c r="J37" i="5"/>
  <c r="E1" i="5"/>
  <c r="H5" i="4" s="1"/>
  <c r="E1" i="12"/>
  <c r="C16" i="4"/>
  <c r="E12" i="4"/>
  <c r="H36" i="13"/>
  <c r="I6" i="13"/>
  <c r="I15" i="13"/>
  <c r="I27" i="13"/>
  <c r="J30" i="13" s="1"/>
  <c r="D1" i="13" s="1"/>
  <c r="G12" i="4" s="1"/>
  <c r="I28" i="13"/>
  <c r="I36" i="13" s="1"/>
  <c r="G1" i="13" s="1"/>
  <c r="J12" i="4" s="1"/>
  <c r="L34" i="13"/>
  <c r="K34" i="13"/>
  <c r="E1" i="13" s="1"/>
  <c r="H12" i="4" s="1"/>
  <c r="K30" i="13"/>
  <c r="K24" i="13"/>
  <c r="J24" i="13"/>
  <c r="C1" i="13" s="1"/>
  <c r="F12" i="4" s="1"/>
  <c r="K16" i="13"/>
  <c r="J16" i="13"/>
  <c r="K8" i="13"/>
  <c r="J8" i="13"/>
  <c r="A1" i="13" s="1"/>
  <c r="D12" i="4" s="1"/>
  <c r="B1" i="13"/>
  <c r="K40" i="12"/>
  <c r="K36" i="12"/>
  <c r="K30" i="12"/>
  <c r="K16" i="12"/>
  <c r="K8" i="12"/>
  <c r="K43" i="11"/>
  <c r="K39" i="11"/>
  <c r="K33" i="11"/>
  <c r="K16" i="11"/>
  <c r="K8" i="11"/>
  <c r="K42" i="10"/>
  <c r="K36" i="10"/>
  <c r="K30" i="10"/>
  <c r="K19" i="10"/>
  <c r="K11" i="10"/>
  <c r="F8" i="4"/>
  <c r="H36" i="9"/>
  <c r="I6" i="9"/>
  <c r="J8" i="9" s="1"/>
  <c r="A1" i="9" s="1"/>
  <c r="D8" i="4" s="1"/>
  <c r="I15" i="9"/>
  <c r="I27" i="9"/>
  <c r="I28" i="9"/>
  <c r="L34" i="9"/>
  <c r="K34" i="9"/>
  <c r="E1" i="9" s="1"/>
  <c r="H8" i="4" s="1"/>
  <c r="K30" i="9"/>
  <c r="J30" i="9"/>
  <c r="D1" i="9" s="1"/>
  <c r="G8" i="4" s="1"/>
  <c r="K24" i="9"/>
  <c r="J24" i="9"/>
  <c r="K16" i="9"/>
  <c r="J16" i="9"/>
  <c r="B1" i="9" s="1"/>
  <c r="E8" i="4" s="1"/>
  <c r="K8" i="9"/>
  <c r="F1" i="9"/>
  <c r="I8" i="4" s="1"/>
  <c r="C1" i="9"/>
  <c r="K41" i="8"/>
  <c r="K37" i="8"/>
  <c r="K31" i="8"/>
  <c r="K16" i="8"/>
  <c r="K8" i="8"/>
  <c r="H36" i="7"/>
  <c r="I6" i="7"/>
  <c r="I15" i="7"/>
  <c r="I27" i="7"/>
  <c r="I28" i="7"/>
  <c r="L34" i="7"/>
  <c r="K34" i="7"/>
  <c r="K30" i="7"/>
  <c r="K24" i="7"/>
  <c r="J24" i="7"/>
  <c r="C1" i="7" s="1"/>
  <c r="K16" i="7"/>
  <c r="J16" i="7"/>
  <c r="K8" i="7"/>
  <c r="J8" i="7"/>
  <c r="E1" i="7"/>
  <c r="B1" i="7"/>
  <c r="A1" i="7"/>
  <c r="K37" i="6"/>
  <c r="K31" i="6"/>
  <c r="K24" i="6"/>
  <c r="K16" i="6"/>
  <c r="K8" i="6"/>
  <c r="K37" i="5"/>
  <c r="K33" i="5"/>
  <c r="K27" i="5"/>
  <c r="K12" i="5"/>
  <c r="K8" i="5"/>
  <c r="K56" i="3"/>
  <c r="I54" i="3"/>
  <c r="J56" i="3" s="1"/>
  <c r="E1" i="3" s="1"/>
  <c r="H3" i="4" s="1"/>
  <c r="K52" i="3"/>
  <c r="K43" i="3"/>
  <c r="K16" i="3"/>
  <c r="K8" i="3"/>
  <c r="I6" i="3"/>
  <c r="J8" i="3" s="1"/>
  <c r="A1" i="3" s="1"/>
  <c r="D3" i="4" s="1"/>
  <c r="K20" i="2"/>
  <c r="K30" i="2"/>
  <c r="K26" i="2"/>
  <c r="K13" i="2"/>
  <c r="K8" i="2"/>
  <c r="J43" i="3"/>
  <c r="C1" i="3" s="1"/>
  <c r="F3" i="4" s="1"/>
  <c r="F91" i="1"/>
  <c r="D91" i="1"/>
  <c r="B91" i="1"/>
  <c r="E22" i="1"/>
  <c r="E67" i="1"/>
  <c r="E53" i="1"/>
  <c r="E43" i="1"/>
  <c r="I39" i="5" l="1"/>
  <c r="G1" i="5" s="1"/>
  <c r="J5" i="4" s="1"/>
  <c r="K5" i="4" s="1"/>
  <c r="I32" i="2"/>
  <c r="G1" i="2" s="1"/>
  <c r="J4" i="4" s="1"/>
  <c r="J26" i="2"/>
  <c r="D1" i="2" s="1"/>
  <c r="G4" i="4" s="1"/>
  <c r="I44" i="10"/>
  <c r="G1" i="10" s="1"/>
  <c r="J10" i="4" s="1"/>
  <c r="J16" i="3"/>
  <c r="B1" i="3" s="1"/>
  <c r="E3" i="4" s="1"/>
  <c r="E16" i="4" s="1"/>
  <c r="I43" i="8"/>
  <c r="K43" i="8" s="1"/>
  <c r="J33" i="5"/>
  <c r="D1" i="5" s="1"/>
  <c r="G5" i="4" s="1"/>
  <c r="K39" i="5"/>
  <c r="J52" i="3"/>
  <c r="D1" i="3" s="1"/>
  <c r="G3" i="4" s="1"/>
  <c r="D16" i="4"/>
  <c r="F1" i="2"/>
  <c r="I4" i="4" s="1"/>
  <c r="F1" i="10"/>
  <c r="I10" i="4" s="1"/>
  <c r="F1" i="7"/>
  <c r="I36" i="9"/>
  <c r="E69" i="1"/>
  <c r="H16" i="4"/>
  <c r="J30" i="7"/>
  <c r="D1" i="7" s="1"/>
  <c r="H58" i="3"/>
  <c r="I36" i="7"/>
  <c r="G1" i="7" s="1"/>
  <c r="K42" i="12"/>
  <c r="F1" i="12"/>
  <c r="I13" i="4" s="1"/>
  <c r="K13" i="4" s="1"/>
  <c r="K11" i="4"/>
  <c r="I58" i="3"/>
  <c r="G1" i="3" s="1"/>
  <c r="J3" i="4" s="1"/>
  <c r="J20" i="2"/>
  <c r="C1" i="2" s="1"/>
  <c r="F4" i="4" s="1"/>
  <c r="F1" i="13"/>
  <c r="I12" i="4" s="1"/>
  <c r="K12" i="4" s="1"/>
  <c r="J36" i="10"/>
  <c r="D1" i="10" s="1"/>
  <c r="G10" i="4" s="1"/>
  <c r="K32" i="2" l="1"/>
  <c r="K4" i="4"/>
  <c r="K44" i="10"/>
  <c r="K10" i="4"/>
  <c r="G1" i="8"/>
  <c r="J7" i="4" s="1"/>
  <c r="K7" i="4" s="1"/>
  <c r="G16" i="4"/>
  <c r="E70" i="1"/>
  <c r="E72" i="1" s="1"/>
  <c r="F1" i="3"/>
  <c r="I3" i="4" s="1"/>
  <c r="K3" i="4" s="1"/>
  <c r="K58" i="3"/>
  <c r="K36" i="9"/>
  <c r="G1" i="9"/>
  <c r="J8" i="4" s="1"/>
  <c r="K8" i="4" s="1"/>
  <c r="K36" i="7"/>
  <c r="J24" i="6"/>
  <c r="C1" i="6" s="1"/>
  <c r="F6" i="4" s="1"/>
  <c r="F16" i="4" s="1"/>
  <c r="H39" i="6"/>
  <c r="F1" i="6" s="1"/>
  <c r="I6" i="4" s="1"/>
  <c r="I39" i="6"/>
  <c r="G1" i="6" s="1"/>
  <c r="J6" i="4" s="1"/>
  <c r="J16" i="4" s="1"/>
  <c r="K14" i="4" l="1"/>
  <c r="K6" i="4"/>
  <c r="I16" i="4"/>
  <c r="C21" i="4" s="1"/>
  <c r="K39" i="6"/>
  <c r="K16" i="4" l="1"/>
</calcChain>
</file>

<file path=xl/sharedStrings.xml><?xml version="1.0" encoding="utf-8"?>
<sst xmlns="http://schemas.openxmlformats.org/spreadsheetml/2006/main" count="682" uniqueCount="288">
  <si>
    <t>Choppers</t>
  </si>
  <si>
    <t>Radial collimator(s)</t>
  </si>
  <si>
    <t>Partial sum</t>
  </si>
  <si>
    <t>Partial Sum</t>
  </si>
  <si>
    <t>Total sum:</t>
  </si>
  <si>
    <t>10 percent contingency</t>
  </si>
  <si>
    <t>Instrument hut</t>
  </si>
  <si>
    <t>Secondary spectrometer:</t>
  </si>
  <si>
    <t>Primary spectrometer:</t>
  </si>
  <si>
    <t>Sample table</t>
  </si>
  <si>
    <t>Component</t>
  </si>
  <si>
    <t>Source</t>
  </si>
  <si>
    <t>Miscellaneous</t>
  </si>
  <si>
    <t>Total BIFROST budget</t>
  </si>
  <si>
    <t>Electronics + racks</t>
  </si>
  <si>
    <t>Divergence Jaws</t>
  </si>
  <si>
    <t>assumed from prev quote</t>
  </si>
  <si>
    <t>assumed from previous quote</t>
  </si>
  <si>
    <t>LLB + Wigner</t>
  </si>
  <si>
    <t>Assumed</t>
  </si>
  <si>
    <t>no</t>
  </si>
  <si>
    <t>yes</t>
  </si>
  <si>
    <t>PSI CAMEA</t>
  </si>
  <si>
    <t>Updated for scope setting?</t>
  </si>
  <si>
    <t>BIFROST - Budget for scope setting - reserving order sorting and polarization for upgrade</t>
  </si>
  <si>
    <t>Agreed upon by partners?</t>
  </si>
  <si>
    <t>Tungsten prompt pulse suppression</t>
  </si>
  <si>
    <t xml:space="preserve">Extrapolated from PSI CAMEA </t>
  </si>
  <si>
    <t>Paid by ESS</t>
  </si>
  <si>
    <t>Beam stop + get lost tube</t>
  </si>
  <si>
    <t>Assumed - but reasonable</t>
  </si>
  <si>
    <t xml:space="preserve">assumed - but reasonable </t>
  </si>
  <si>
    <t>Provided by ESS</t>
  </si>
  <si>
    <t>ESS instrument independent estimate</t>
  </si>
  <si>
    <t>Data Aquisition and Automation</t>
  </si>
  <si>
    <t>no - need MCNPx</t>
  </si>
  <si>
    <t>Shielding + endshielding including manpower</t>
  </si>
  <si>
    <t>Mechanics + installation (manpower)</t>
  </si>
  <si>
    <t>Chopper system integration and design support</t>
  </si>
  <si>
    <t>Development of Integrated Control System (ICS)</t>
  </si>
  <si>
    <t>Personal Safety System (PSS) design  + installation + instrument specific components</t>
  </si>
  <si>
    <t>N2, He, Power… Infrastructure close to the beamline (Not at the sample table)</t>
  </si>
  <si>
    <t>Data Aggregation + instrument control + data reduction</t>
  </si>
  <si>
    <t>Provided by ESS (DMSC)</t>
  </si>
  <si>
    <t>Instrument scientist - 6 years</t>
  </si>
  <si>
    <t>Lead Engineer - 6 years</t>
  </si>
  <si>
    <t>Technicians - 6 Manyears</t>
  </si>
  <si>
    <t>Commissioning scientist - 2 Manyears</t>
  </si>
  <si>
    <t>Cave - Including cabling and manpower</t>
  </si>
  <si>
    <t>Slightly lower than NMX estimate based on ISIS experimence</t>
  </si>
  <si>
    <t>Guide support floor in D02</t>
  </si>
  <si>
    <t>Estimated from bulk concrete price</t>
  </si>
  <si>
    <t xml:space="preserve">NMX + assumption for He recovery. </t>
  </si>
  <si>
    <t>Infrastructure from gallery to cave  - including He recovery</t>
  </si>
  <si>
    <t>Control Hut contents</t>
  </si>
  <si>
    <t>Chopper cooling hardware</t>
  </si>
  <si>
    <t>Common backend detector electronics (design?)</t>
  </si>
  <si>
    <t>Manpower (excluding guide and shielding)</t>
  </si>
  <si>
    <t xml:space="preserve">Extrapolated from PSI CAMEA x 2 </t>
  </si>
  <si>
    <t>NMX</t>
  </si>
  <si>
    <r>
      <t>Assumed from Phils slides -</t>
    </r>
    <r>
      <rPr>
        <b/>
        <sz val="14"/>
        <color theme="1"/>
        <rFont val="Calibri"/>
        <family val="2"/>
        <scheme val="minor"/>
      </rPr>
      <t xml:space="preserve"> not </t>
    </r>
    <r>
      <rPr>
        <sz val="14"/>
        <color theme="1"/>
        <rFont val="Calibri"/>
        <family val="2"/>
        <scheme val="minor"/>
      </rPr>
      <t>unreasonable, perhaps a little high</t>
    </r>
  </si>
  <si>
    <t>Vacuum tank</t>
  </si>
  <si>
    <t>we have 2.5 meter long tank and cover 120 degrees</t>
  </si>
  <si>
    <t>Using PSI estimate of 300 kCHF for 60 degrees and 1.3 meter long</t>
  </si>
  <si>
    <t>Detector Breakdown</t>
  </si>
  <si>
    <t>Price pr tube of 1 m</t>
  </si>
  <si>
    <t>Price pr 1 bar L He-3</t>
  </si>
  <si>
    <t>Dollars</t>
  </si>
  <si>
    <r>
      <rPr>
        <b/>
        <sz val="14"/>
        <color theme="1"/>
        <rFont val="Calibri"/>
        <family val="2"/>
        <scheme val="minor"/>
      </rPr>
      <t>PG analyzers</t>
    </r>
    <r>
      <rPr>
        <sz val="14"/>
        <color theme="1"/>
        <rFont val="Calibri"/>
        <family val="2"/>
        <scheme val="minor"/>
      </rPr>
      <t xml:space="preserve"> - assuming 0.75 m^2 </t>
    </r>
  </si>
  <si>
    <r>
      <rPr>
        <b/>
        <sz val="14"/>
        <color theme="1"/>
        <rFont val="Calibri"/>
        <family val="2"/>
        <scheme val="minor"/>
      </rPr>
      <t>Mounts</t>
    </r>
    <r>
      <rPr>
        <sz val="14"/>
        <color theme="1"/>
        <rFont val="Calibri"/>
        <family val="2"/>
        <scheme val="minor"/>
      </rPr>
      <t xml:space="preserve"> for analyzers + silicon</t>
    </r>
  </si>
  <si>
    <r>
      <rPr>
        <b/>
        <sz val="14"/>
        <color theme="1"/>
        <rFont val="Calibri"/>
        <family val="2"/>
        <scheme val="minor"/>
      </rPr>
      <t>Detectors</t>
    </r>
    <r>
      <rPr>
        <sz val="14"/>
        <color theme="1"/>
        <rFont val="Calibri"/>
        <family val="2"/>
        <scheme val="minor"/>
      </rPr>
      <t xml:space="preserve"> for low Ef's (2 x PSI CAMEA) - including helium</t>
    </r>
  </si>
  <si>
    <t>Should be covered by ESS operations</t>
  </si>
  <si>
    <t>Tank crosstalk shielding</t>
  </si>
  <si>
    <t>Frame in tank + rail + motor</t>
  </si>
  <si>
    <t>Pumps for vacuum</t>
  </si>
  <si>
    <t>Be-filter including cooling heads</t>
  </si>
  <si>
    <t>Vacuum design and installation</t>
  </si>
  <si>
    <t>Monolith gamma shutter</t>
  </si>
  <si>
    <t>ESS numbers - we need dilution</t>
  </si>
  <si>
    <t xml:space="preserve">Bunker feedthrough </t>
  </si>
  <si>
    <t>Travelling costs (5 K€ pr manyear)</t>
  </si>
  <si>
    <t>Shutter</t>
  </si>
  <si>
    <t>Vacuum equipment itself included in quote</t>
  </si>
  <si>
    <t>Included</t>
  </si>
  <si>
    <t>Guide 1</t>
  </si>
  <si>
    <t>Price [k€]</t>
  </si>
  <si>
    <t>Guide and shielding simulations - 1.5 Manyears</t>
  </si>
  <si>
    <t>Small vacuum/argon tank - short, 90 degrees</t>
  </si>
  <si>
    <t>Extrapolated from PSI CAMEA estimates</t>
  </si>
  <si>
    <t>Detector safety system</t>
  </si>
  <si>
    <t>1.5 x PSI CAMEA</t>
  </si>
  <si>
    <t>Assumed from PSI CAMEA</t>
  </si>
  <si>
    <t>Dilution (including design manpower) + Orange</t>
  </si>
  <si>
    <t xml:space="preserve">90  degrees coverage </t>
  </si>
  <si>
    <t>PG</t>
  </si>
  <si>
    <t xml:space="preserve">mounts </t>
  </si>
  <si>
    <t>Detectors</t>
  </si>
  <si>
    <t>Tank</t>
  </si>
  <si>
    <t xml:space="preserve">Be-Filter </t>
  </si>
  <si>
    <t>Crosstalkshielding</t>
  </si>
  <si>
    <t>Electronics</t>
  </si>
  <si>
    <t>Sum</t>
  </si>
  <si>
    <t xml:space="preserve">Price pr 10 degrees. </t>
  </si>
  <si>
    <t xml:space="preserve">Only way to cut - Detector coverage. Assume 40 degrees detection and only 3 Efs pr Q-channel </t>
  </si>
  <si>
    <t xml:space="preserve">Not enough - Build tank in Aluminum for air. Chose 20 degrees, 3 Efs </t>
  </si>
  <si>
    <t>Design</t>
  </si>
  <si>
    <t>Description</t>
  </si>
  <si>
    <t>Cost per unit Euro</t>
  </si>
  <si>
    <t>Nr of units</t>
  </si>
  <si>
    <t>Partial total</t>
  </si>
  <si>
    <t>Labour hours</t>
  </si>
  <si>
    <t>Duration</t>
  </si>
  <si>
    <t>Optics</t>
  </si>
  <si>
    <t>Management</t>
  </si>
  <si>
    <t>1 scientist</t>
  </si>
  <si>
    <t>1 engineer</t>
  </si>
  <si>
    <t>Assumption</t>
  </si>
  <si>
    <t>total management</t>
  </si>
  <si>
    <t>Total design</t>
  </si>
  <si>
    <t>Procurement</t>
  </si>
  <si>
    <t>Optics procurement</t>
  </si>
  <si>
    <t>Total Procurement</t>
  </si>
  <si>
    <t>Installation</t>
  </si>
  <si>
    <t>Total Installation</t>
  </si>
  <si>
    <t>Cold commissioning</t>
  </si>
  <si>
    <t>Total cold commissioning</t>
  </si>
  <si>
    <t>Total</t>
  </si>
  <si>
    <t>Eur</t>
  </si>
  <si>
    <t>Non labour</t>
  </si>
  <si>
    <t>Labour</t>
  </si>
  <si>
    <t>Non Labour</t>
  </si>
  <si>
    <t>Simulations (1/4 MYE)</t>
  </si>
  <si>
    <t>Esp cave</t>
  </si>
  <si>
    <t>inner shielding boralcan (3mm) 1000Euro /m^2</t>
  </si>
  <si>
    <t>Erection of cave</t>
  </si>
  <si>
    <t>Erection of shielding</t>
  </si>
  <si>
    <t>Shielding</t>
  </si>
  <si>
    <t>PSC</t>
  </si>
  <si>
    <t>1 man 3 months</t>
  </si>
  <si>
    <t>Neutron Optics</t>
  </si>
  <si>
    <t>Sample Environment</t>
  </si>
  <si>
    <t>Detector and beam monitor</t>
  </si>
  <si>
    <t>DMSC</t>
  </si>
  <si>
    <t>Instrument specific Tech equipment</t>
  </si>
  <si>
    <t>Instrument Infrastructure</t>
  </si>
  <si>
    <t>Vacuum</t>
  </si>
  <si>
    <t>PSS</t>
  </si>
  <si>
    <t>Phase 1</t>
  </si>
  <si>
    <t>Project Management and integration</t>
  </si>
  <si>
    <t>Procurement and fabrication</t>
  </si>
  <si>
    <t>TOTAL</t>
  </si>
  <si>
    <t>Sara</t>
  </si>
  <si>
    <t xml:space="preserve">Beamline Shieling </t>
  </si>
  <si>
    <t>4 people 6 months</t>
  </si>
  <si>
    <t>in Bunker</t>
  </si>
  <si>
    <t>Mirrobor 20m covered with 4 foils/m</t>
  </si>
  <si>
    <t>Chopper pit</t>
  </si>
  <si>
    <t>Boralcan (9m^2)</t>
  </si>
  <si>
    <t>Concrete (1m) 25m^3</t>
  </si>
  <si>
    <t>Carsten est.</t>
  </si>
  <si>
    <t>Tungsten PP suppression</t>
  </si>
  <si>
    <t>3Euro/g</t>
  </si>
  <si>
    <t>Orange cryo</t>
  </si>
  <si>
    <t>Dilution stick</t>
  </si>
  <si>
    <t>Design of dilution stick</t>
  </si>
  <si>
    <t>1 man year</t>
  </si>
  <si>
    <t>Mounts inside detector</t>
  </si>
  <si>
    <t>Detector electronics</t>
  </si>
  <si>
    <t>Electronic Design (1m*Y)</t>
  </si>
  <si>
    <t>-</t>
  </si>
  <si>
    <t>Instrument Control</t>
  </si>
  <si>
    <t>Diagnostics User Interface development</t>
  </si>
  <si>
    <t>Generic instrument data reduction,</t>
  </si>
  <si>
    <t>aggregation</t>
  </si>
  <si>
    <t>and visualization software</t>
  </si>
  <si>
    <t>Experiment control systems (PSI In-Kind package)</t>
  </si>
  <si>
    <t>Data reduction and streaming (STFC In-Kind package)</t>
  </si>
  <si>
    <t>Data analysis software</t>
  </si>
  <si>
    <t>Assuming all this is provided by DMSC…. (missing the GUI!!!)</t>
  </si>
  <si>
    <t>Detector cross talk shielding</t>
  </si>
  <si>
    <t>design of rails of detector (0.5 m*Y)</t>
  </si>
  <si>
    <t>Get lost tube and beamstop</t>
  </si>
  <si>
    <t>Customization of shutter</t>
  </si>
  <si>
    <t>7y</t>
  </si>
  <si>
    <t>Guides vacuum vessel</t>
  </si>
  <si>
    <t>Detector for low EF</t>
  </si>
  <si>
    <t>Detector vacuum  tank</t>
  </si>
  <si>
    <t>Thanks a lot!</t>
  </si>
  <si>
    <t>Divergence jaws</t>
  </si>
  <si>
    <t>ISIS</t>
  </si>
  <si>
    <t xml:space="preserve">Instrument project engineer </t>
  </si>
  <si>
    <t>Instrument scientific leader</t>
  </si>
  <si>
    <t>Control hutch</t>
  </si>
  <si>
    <t>Media distribution</t>
  </si>
  <si>
    <t>Power distribution</t>
  </si>
  <si>
    <t>Crane in cave</t>
  </si>
  <si>
    <t>Crane outside Cave</t>
  </si>
  <si>
    <t>Helium recovery</t>
  </si>
  <si>
    <t>Network distribution</t>
  </si>
  <si>
    <t>ESS Vacuum Systems</t>
  </si>
  <si>
    <t>Development and integration:</t>
  </si>
  <si>
    <t>(4500 k€)</t>
  </si>
  <si>
    <t>Vacuum control development</t>
  </si>
  <si>
    <t>Instrument integration design</t>
  </si>
  <si>
    <t>Support and approve relevant instrument design and</t>
  </si>
  <si>
    <t>fabrication (for the complete</t>
  </si>
  <si>
    <t>instrument)</t>
  </si>
  <si>
    <t>Installation Labor:</t>
  </si>
  <si>
    <t>Vacuum system installation up to the vacuum ports o</t>
  </si>
  <si>
    <t>f the chambers of the</t>
  </si>
  <si>
    <t>instrument.</t>
  </si>
  <si>
    <t>Hardware procurement:</t>
  </si>
  <si>
    <t>Procurement of all vacuum components up to the vacu</t>
  </si>
  <si>
    <t>um ports of the chambers</t>
  </si>
  <si>
    <t>of the instrument.</t>
  </si>
  <si>
    <t>Standards and requirements for instrument design:</t>
  </si>
  <si>
    <t>ESS-0012894</t>
  </si>
  <si>
    <t>: ESS General Requirements</t>
  </si>
  <si>
    <t>ESS-0012895</t>
  </si>
  <si>
    <t>: ESS Vacuum Equipment Standardization</t>
  </si>
  <si>
    <t>ESS-0012896</t>
  </si>
  <si>
    <t>: ESS Vacuum Design &amp; Fabrication</t>
  </si>
  <si>
    <t>ESS-0012897</t>
  </si>
  <si>
    <t>: ESS Vacuum Test Manual</t>
  </si>
  <si>
    <t>ESS-0063538</t>
  </si>
  <si>
    <t>travel (10K/year)</t>
  </si>
  <si>
    <t>Man year</t>
  </si>
  <si>
    <t>total MY</t>
  </si>
  <si>
    <t>Light Shutter</t>
  </si>
  <si>
    <t>Signal distribution</t>
  </si>
  <si>
    <t>False floor</t>
  </si>
  <si>
    <t>Detailed installation design</t>
  </si>
  <si>
    <t>Illumination</t>
  </si>
  <si>
    <t>2 MY</t>
  </si>
  <si>
    <t>Cold commissioning of sample table</t>
  </si>
  <si>
    <t>Design MCA (provided by MCA group?)</t>
  </si>
  <si>
    <t xml:space="preserve"> Mech design done by Instrument project engineer</t>
  </si>
  <si>
    <t>mechanical Installation 0.25 MY</t>
  </si>
  <si>
    <t>radial collimator,Be filter and Detector rails (0.25 MY)</t>
  </si>
  <si>
    <t>Table installation</t>
  </si>
  <si>
    <t>Beam monitor and neutron camera including preamps</t>
  </si>
  <si>
    <t>shielding</t>
  </si>
  <si>
    <t>Design is part of instrument engineer scope</t>
  </si>
  <si>
    <t>PSS design</t>
  </si>
  <si>
    <t>PSS procurement</t>
  </si>
  <si>
    <t>PSS installation</t>
  </si>
  <si>
    <t>PSS c.commissioning</t>
  </si>
  <si>
    <t>Rate labour/budget</t>
  </si>
  <si>
    <t>4 month 3 people</t>
  </si>
  <si>
    <t>Pumps for tank</t>
  </si>
  <si>
    <t>Motion control</t>
  </si>
  <si>
    <t>Contingency</t>
  </si>
  <si>
    <t>3 slow chopper</t>
  </si>
  <si>
    <t>CHIMS</t>
  </si>
  <si>
    <t>Cooling</t>
  </si>
  <si>
    <t>Racks</t>
  </si>
  <si>
    <t>Drives and power</t>
  </si>
  <si>
    <t>1 man 9½ months</t>
  </si>
  <si>
    <t xml:space="preserve">Neutronic simulations (1/2 MYE) </t>
  </si>
  <si>
    <t>Mechanical design (0.75man*Year)</t>
  </si>
  <si>
    <t>Design of motion control paid by ESS</t>
  </si>
  <si>
    <t>Software engineering and instrument design support</t>
  </si>
  <si>
    <t>Rack with power supply</t>
  </si>
  <si>
    <t>Central control computer</t>
  </si>
  <si>
    <t>Motor controllers (22)</t>
  </si>
  <si>
    <t>Encoders</t>
  </si>
  <si>
    <t>Cabling</t>
  </si>
  <si>
    <t>Motors</t>
  </si>
  <si>
    <t>Phase I</t>
  </si>
  <si>
    <t>2 (engineers for 3 months)</t>
  </si>
  <si>
    <t xml:space="preserve"> </t>
  </si>
  <si>
    <t>Installation (0.15 MY)</t>
  </si>
  <si>
    <t>Commissioning (0.15MY)</t>
  </si>
  <si>
    <t>250 m^3 Concrete @ 1500</t>
  </si>
  <si>
    <t>5 cm lead at the end (30 T)</t>
  </si>
  <si>
    <t>Bunker feedthrough 3m^3 of steel</t>
  </si>
  <si>
    <t>30 m^3  4000 euto/t (steel) gammas + neutrons</t>
  </si>
  <si>
    <t>7x6x7 cave thick 1m concrete (200m^3)</t>
  </si>
  <si>
    <t>Labor</t>
  </si>
  <si>
    <t>scientist and engineer( 1m*Y) - detector expertise required</t>
  </si>
  <si>
    <t>Expertise required</t>
  </si>
  <si>
    <t>supplier installation (quote)</t>
  </si>
  <si>
    <t>Simulations (5/4MYE)</t>
  </si>
  <si>
    <t>Mech design (1/2 MYE)</t>
  </si>
  <si>
    <t>Activation sticks</t>
  </si>
  <si>
    <t>alting div med 0.9</t>
  </si>
  <si>
    <t>official phase 1</t>
  </si>
  <si>
    <t xml:space="preserve">Scope setting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</si>
</sst>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€-2]\ #,##0"/>
    <numFmt numFmtId="165" formatCode="0.0%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5"/>
      <color theme="1"/>
      <name val="Times New Roman"/>
      <family val="1"/>
    </font>
    <font>
      <sz val="15"/>
      <color theme="1"/>
      <name val="Arial"/>
      <family val="2"/>
    </font>
    <font>
      <sz val="14"/>
      <color theme="1"/>
      <name val="Times New Roman"/>
      <family val="1"/>
    </font>
    <font>
      <sz val="11"/>
      <color rgb="FF1F497D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13">
    <xf numFmtId="0" fontId="0" fillId="0" borderId="0" xfId="0"/>
    <xf numFmtId="0" fontId="0" fillId="2" borderId="0" xfId="0" applyFill="1"/>
    <xf numFmtId="0" fontId="0" fillId="3" borderId="0" xfId="0" applyFill="1"/>
    <xf numFmtId="0" fontId="3" fillId="0" borderId="0" xfId="0" applyFont="1"/>
    <xf numFmtId="0" fontId="2" fillId="0" borderId="0" xfId="0" applyFont="1"/>
    <xf numFmtId="0" fontId="4" fillId="2" borderId="0" xfId="0" applyFont="1" applyFill="1"/>
    <xf numFmtId="0" fontId="4" fillId="0" borderId="0" xfId="0" applyFont="1"/>
    <xf numFmtId="0" fontId="5" fillId="2" borderId="0" xfId="0" applyFont="1" applyFill="1"/>
    <xf numFmtId="0" fontId="4" fillId="4" borderId="0" xfId="0" applyFont="1" applyFill="1"/>
    <xf numFmtId="0" fontId="0" fillId="4" borderId="0" xfId="0" applyFill="1"/>
    <xf numFmtId="0" fontId="4" fillId="5" borderId="0" xfId="0" applyFont="1" applyFill="1"/>
    <xf numFmtId="0" fontId="0" fillId="5" borderId="0" xfId="0" applyFill="1"/>
    <xf numFmtId="0" fontId="4" fillId="3" borderId="0" xfId="0" applyFont="1" applyFill="1"/>
    <xf numFmtId="0" fontId="2" fillId="6" borderId="0" xfId="0" applyFont="1" applyFill="1"/>
    <xf numFmtId="0" fontId="6" fillId="7" borderId="0" xfId="0" applyFont="1" applyFill="1" applyBorder="1"/>
    <xf numFmtId="0" fontId="7" fillId="0" borderId="0" xfId="0" applyFont="1"/>
    <xf numFmtId="0" fontId="8" fillId="0" borderId="0" xfId="0" applyFont="1"/>
    <xf numFmtId="0" fontId="5" fillId="4" borderId="0" xfId="0" applyFont="1" applyFill="1"/>
    <xf numFmtId="0" fontId="5" fillId="5" borderId="0" xfId="0" applyFont="1" applyFill="1"/>
    <xf numFmtId="0" fontId="9" fillId="8" borderId="0" xfId="0" applyFont="1" applyFill="1"/>
    <xf numFmtId="0" fontId="1" fillId="8" borderId="0" xfId="0" applyFont="1" applyFill="1"/>
    <xf numFmtId="0" fontId="2" fillId="3" borderId="0" xfId="0" applyFont="1" applyFill="1" applyBorder="1"/>
    <xf numFmtId="0" fontId="0" fillId="3" borderId="0" xfId="0" applyFill="1" applyBorder="1"/>
    <xf numFmtId="0" fontId="0" fillId="0" borderId="0" xfId="0" applyBorder="1"/>
    <xf numFmtId="0" fontId="4" fillId="2" borderId="0" xfId="0" applyFont="1" applyFill="1" applyBorder="1"/>
    <xf numFmtId="0" fontId="0" fillId="2" borderId="0" xfId="0" applyFill="1" applyBorder="1"/>
    <xf numFmtId="0" fontId="4" fillId="8" borderId="0" xfId="0" applyFont="1" applyFill="1"/>
    <xf numFmtId="0" fontId="0" fillId="8" borderId="0" xfId="0" applyFill="1"/>
    <xf numFmtId="0" fontId="5" fillId="8" borderId="0" xfId="0" applyFont="1" applyFill="1"/>
    <xf numFmtId="0" fontId="5" fillId="3" borderId="0" xfId="0" applyFont="1" applyFill="1"/>
    <xf numFmtId="0" fontId="0" fillId="9" borderId="0" xfId="0" applyFill="1"/>
    <xf numFmtId="0" fontId="0" fillId="10" borderId="0" xfId="0" applyFill="1"/>
    <xf numFmtId="0" fontId="7" fillId="9" borderId="0" xfId="0" applyFont="1" applyFill="1"/>
    <xf numFmtId="0" fontId="4" fillId="9" borderId="0" xfId="0" applyFont="1" applyFill="1"/>
    <xf numFmtId="0" fontId="2" fillId="9" borderId="0" xfId="0" applyFont="1" applyFill="1"/>
    <xf numFmtId="0" fontId="7" fillId="9" borderId="0" xfId="0" applyFont="1" applyFill="1" applyAlignment="1">
      <alignment wrapText="1"/>
    </xf>
    <xf numFmtId="0" fontId="0" fillId="11" borderId="0" xfId="0" applyFill="1"/>
    <xf numFmtId="0" fontId="4" fillId="11" borderId="0" xfId="0" applyFont="1" applyFill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12" borderId="1" xfId="0" applyFont="1" applyFill="1" applyBorder="1" applyAlignment="1">
      <alignment horizontal="left"/>
    </xf>
    <xf numFmtId="0" fontId="2" fillId="12" borderId="2" xfId="0" applyFont="1" applyFill="1" applyBorder="1" applyAlignment="1">
      <alignment horizontal="left"/>
    </xf>
    <xf numFmtId="0" fontId="2" fillId="12" borderId="2" xfId="0" applyFont="1" applyFill="1" applyBorder="1" applyAlignment="1">
      <alignment horizontal="center"/>
    </xf>
    <xf numFmtId="0" fontId="11" fillId="12" borderId="3" xfId="0" applyFont="1" applyFill="1" applyBorder="1" applyAlignment="1">
      <alignment horizontal="center"/>
    </xf>
    <xf numFmtId="0" fontId="2" fillId="12" borderId="4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/>
    </xf>
    <xf numFmtId="0" fontId="11" fillId="12" borderId="2" xfId="0" applyFont="1" applyFill="1" applyBorder="1" applyAlignment="1">
      <alignment horizontal="center"/>
    </xf>
    <xf numFmtId="0" fontId="11" fillId="12" borderId="4" xfId="0" applyFont="1" applyFill="1" applyBorder="1" applyAlignment="1">
      <alignment horizont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12" borderId="1" xfId="0" applyFont="1" applyFill="1" applyBorder="1" applyAlignment="1">
      <alignment horizontal="left" vertical="center"/>
    </xf>
    <xf numFmtId="0" fontId="11" fillId="12" borderId="2" xfId="0" applyFont="1" applyFill="1" applyBorder="1" applyAlignment="1">
      <alignment horizontal="left"/>
    </xf>
    <xf numFmtId="0" fontId="2" fillId="12" borderId="4" xfId="0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left"/>
    </xf>
    <xf numFmtId="0" fontId="0" fillId="0" borderId="4" xfId="0" applyFont="1" applyBorder="1"/>
    <xf numFmtId="164" fontId="0" fillId="0" borderId="5" xfId="0" applyNumberFormat="1" applyBorder="1" applyAlignment="1">
      <alignment horizontal="right" vertical="center"/>
    </xf>
    <xf numFmtId="164" fontId="0" fillId="0" borderId="12" xfId="0" applyNumberFormat="1" applyBorder="1" applyAlignment="1">
      <alignment horizontal="right" vertical="center"/>
    </xf>
    <xf numFmtId="0" fontId="1" fillId="0" borderId="13" xfId="0" applyFont="1" applyFill="1" applyBorder="1" applyAlignment="1">
      <alignment horizontal="center" vertical="center" wrapText="1"/>
    </xf>
    <xf numFmtId="164" fontId="0" fillId="0" borderId="15" xfId="0" applyNumberFormat="1" applyBorder="1" applyAlignment="1">
      <alignment horizontal="right" vertical="center"/>
    </xf>
    <xf numFmtId="164" fontId="0" fillId="0" borderId="16" xfId="0" applyNumberFormat="1" applyBorder="1" applyAlignment="1">
      <alignment horizontal="right" vertical="center"/>
    </xf>
    <xf numFmtId="164" fontId="0" fillId="0" borderId="6" xfId="0" applyNumberForma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Fill="1"/>
    <xf numFmtId="0" fontId="5" fillId="0" borderId="0" xfId="0" applyFont="1" applyFill="1"/>
    <xf numFmtId="0" fontId="4" fillId="0" borderId="0" xfId="0" applyFont="1" applyFill="1"/>
    <xf numFmtId="0" fontId="15" fillId="0" borderId="0" xfId="0" applyFont="1"/>
    <xf numFmtId="0" fontId="1" fillId="0" borderId="0" xfId="0" applyFont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164" fontId="0" fillId="0" borderId="24" xfId="0" applyNumberFormat="1" applyBorder="1" applyAlignment="1">
      <alignment horizontal="right" vertical="center"/>
    </xf>
    <xf numFmtId="164" fontId="0" fillId="0" borderId="25" xfId="0" applyNumberFormat="1" applyBorder="1" applyAlignment="1">
      <alignment horizontal="right" vertical="center"/>
    </xf>
    <xf numFmtId="164" fontId="0" fillId="0" borderId="28" xfId="0" applyNumberFormat="1" applyBorder="1" applyAlignment="1">
      <alignment horizontal="right" vertical="center"/>
    </xf>
    <xf numFmtId="164" fontId="0" fillId="0" borderId="26" xfId="0" applyNumberFormat="1" applyBorder="1" applyAlignment="1">
      <alignment horizontal="right" vertical="center"/>
    </xf>
    <xf numFmtId="164" fontId="0" fillId="0" borderId="10" xfId="0" applyNumberFormat="1" applyBorder="1" applyAlignment="1">
      <alignment horizontal="right" vertical="center"/>
    </xf>
    <xf numFmtId="164" fontId="0" fillId="0" borderId="27" xfId="0" applyNumberFormat="1" applyBorder="1"/>
    <xf numFmtId="164" fontId="1" fillId="0" borderId="4" xfId="0" applyNumberFormat="1" applyFont="1" applyBorder="1"/>
    <xf numFmtId="164" fontId="1" fillId="0" borderId="27" xfId="0" applyNumberFormat="1" applyFont="1" applyBorder="1"/>
    <xf numFmtId="164" fontId="1" fillId="0" borderId="10" xfId="0" applyNumberFormat="1" applyFont="1" applyBorder="1"/>
    <xf numFmtId="164" fontId="1" fillId="0" borderId="14" xfId="0" applyNumberFormat="1" applyFont="1" applyBorder="1"/>
    <xf numFmtId="165" fontId="1" fillId="0" borderId="0" xfId="0" applyNumberFormat="1" applyFont="1"/>
    <xf numFmtId="0" fontId="0" fillId="0" borderId="1" xfId="0" applyFont="1" applyFill="1" applyBorder="1"/>
    <xf numFmtId="164" fontId="0" fillId="0" borderId="14" xfId="0" applyNumberFormat="1" applyBorder="1" applyAlignment="1">
      <alignment horizontal="right" vertical="center"/>
    </xf>
    <xf numFmtId="0" fontId="1" fillId="0" borderId="22" xfId="0" applyFont="1" applyFill="1" applyBorder="1" applyAlignment="1">
      <alignment horizontal="center" vertical="center" wrapText="1"/>
    </xf>
    <xf numFmtId="164" fontId="0" fillId="0" borderId="29" xfId="0" applyNumberFormat="1" applyBorder="1"/>
    <xf numFmtId="164" fontId="0" fillId="0" borderId="30" xfId="0" applyNumberFormat="1" applyBorder="1" applyAlignment="1">
      <alignment horizontal="right" vertical="center"/>
    </xf>
    <xf numFmtId="164" fontId="0" fillId="0" borderId="31" xfId="0" applyNumberFormat="1" applyBorder="1" applyAlignment="1">
      <alignment horizontal="right" vertical="center"/>
    </xf>
    <xf numFmtId="164" fontId="0" fillId="0" borderId="7" xfId="0" applyNumberFormat="1" applyBorder="1"/>
    <xf numFmtId="164" fontId="1" fillId="0" borderId="8" xfId="0" applyNumberFormat="1" applyFont="1" applyBorder="1"/>
    <xf numFmtId="164" fontId="1" fillId="0" borderId="11" xfId="0" applyNumberFormat="1" applyFont="1" applyBorder="1"/>
    <xf numFmtId="0" fontId="0" fillId="0" borderId="7" xfId="0" applyBorder="1"/>
    <xf numFmtId="0" fontId="1" fillId="0" borderId="8" xfId="0" applyFont="1" applyBorder="1"/>
    <xf numFmtId="0" fontId="0" fillId="0" borderId="8" xfId="0" applyBorder="1"/>
    <xf numFmtId="0" fontId="18" fillId="0" borderId="17" xfId="1" applyBorder="1"/>
    <xf numFmtId="0" fontId="18" fillId="0" borderId="18" xfId="1" applyBorder="1"/>
    <xf numFmtId="0" fontId="18" fillId="0" borderId="19" xfId="1" applyBorder="1"/>
    <xf numFmtId="164" fontId="0" fillId="0" borderId="32" xfId="0" applyNumberFormat="1" applyBorder="1" applyAlignment="1">
      <alignment horizontal="right" vertical="center"/>
    </xf>
    <xf numFmtId="164" fontId="0" fillId="0" borderId="33" xfId="0" applyNumberFormat="1" applyBorder="1" applyAlignment="1">
      <alignment horizontal="right" vertical="center"/>
    </xf>
    <xf numFmtId="164" fontId="0" fillId="0" borderId="34" xfId="0" applyNumberFormat="1" applyBorder="1" applyAlignment="1">
      <alignment horizontal="right" vertical="center"/>
    </xf>
    <xf numFmtId="164" fontId="0" fillId="0" borderId="0" xfId="0" applyNumberFormat="1" applyBorder="1" applyAlignment="1">
      <alignment horizontal="right" vertical="center"/>
    </xf>
    <xf numFmtId="0" fontId="1" fillId="0" borderId="9" xfId="0" applyFont="1" applyBorder="1"/>
    <xf numFmtId="164" fontId="1" fillId="13" borderId="35" xfId="0" applyNumberFormat="1" applyFont="1" applyFill="1" applyBorder="1"/>
    <xf numFmtId="164" fontId="1" fillId="13" borderId="14" xfId="0" applyNumberFormat="1" applyFont="1" applyFill="1" applyBorder="1"/>
    <xf numFmtId="3" fontId="2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Bifrost budget - WBS breakdown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0658961643879022"/>
          <c:w val="0.97135416372971661"/>
          <c:h val="0.8934103835612098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3"/>
              <c:layout>
                <c:manualLayout>
                  <c:x val="-4.8926464510123759E-2"/>
                  <c:y val="-0.2311791359066589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12331215008291485"/>
                  <c:y val="5.21525314018369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.1234329840472425"/>
                  <c:y val="7.29938466328545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.13204567246527732"/>
                  <c:y val="0.1853154932116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7.2132528315012961E-2"/>
                  <c:y val="0.1192973198849623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'WBS Budget'!$B$3:$B$15</c:f>
              <c:strCache>
                <c:ptCount val="13"/>
                <c:pt idx="0">
                  <c:v>Shielding</c:v>
                </c:pt>
                <c:pt idx="1">
                  <c:v>Neutron Optics</c:v>
                </c:pt>
                <c:pt idx="2">
                  <c:v>Choppers</c:v>
                </c:pt>
                <c:pt idx="3">
                  <c:v>Sample Environment</c:v>
                </c:pt>
                <c:pt idx="4">
                  <c:v>Detector and beam monitor</c:v>
                </c:pt>
                <c:pt idx="5">
                  <c:v>DMSC</c:v>
                </c:pt>
                <c:pt idx="6">
                  <c:v>Motion control</c:v>
                </c:pt>
                <c:pt idx="7">
                  <c:v>Instrument specific Tech equipment</c:v>
                </c:pt>
                <c:pt idx="8">
                  <c:v>Instrument Infrastructure</c:v>
                </c:pt>
                <c:pt idx="9">
                  <c:v>Vacuum</c:v>
                </c:pt>
                <c:pt idx="10">
                  <c:v>PSS</c:v>
                </c:pt>
                <c:pt idx="11">
                  <c:v>Contingency</c:v>
                </c:pt>
                <c:pt idx="12">
                  <c:v>Phase I</c:v>
                </c:pt>
              </c:strCache>
            </c:strRef>
          </c:cat>
          <c:val>
            <c:numRef>
              <c:f>'WBS Budget'!$K$3:$K$15</c:f>
              <c:numCache>
                <c:formatCode>[$€-2]\ #,##0</c:formatCode>
                <c:ptCount val="13"/>
                <c:pt idx="0">
                  <c:v>2371300</c:v>
                </c:pt>
                <c:pt idx="1">
                  <c:v>2858000</c:v>
                </c:pt>
                <c:pt idx="2">
                  <c:v>977400</c:v>
                </c:pt>
                <c:pt idx="3">
                  <c:v>217680</c:v>
                </c:pt>
                <c:pt idx="4">
                  <c:v>2470666.666666667</c:v>
                </c:pt>
                <c:pt idx="5">
                  <c:v>0</c:v>
                </c:pt>
                <c:pt idx="6">
                  <c:v>229400</c:v>
                </c:pt>
                <c:pt idx="7">
                  <c:v>2021600</c:v>
                </c:pt>
                <c:pt idx="8">
                  <c:v>509800</c:v>
                </c:pt>
                <c:pt idx="9">
                  <c:v>0</c:v>
                </c:pt>
                <c:pt idx="10">
                  <c:v>120000</c:v>
                </c:pt>
                <c:pt idx="11">
                  <c:v>1344581.6183800001</c:v>
                </c:pt>
                <c:pt idx="12">
                  <c:v>325400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158750</xdr:colOff>
      <xdr:row>33</xdr:row>
      <xdr:rowOff>184150</xdr:rowOff>
    </xdr:from>
    <xdr:to>
      <xdr:col>15</xdr:col>
      <xdr:colOff>387349</xdr:colOff>
      <xdr:row>67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"/>
  <sheetViews>
    <sheetView tabSelected="1" zoomScaleNormal="100" workbookViewId="0">
      <selection activeCell="M21" sqref="M21"/>
    </sheetView>
  </sheetViews>
  <sheetFormatPr defaultRowHeight="15" x14ac:dyDescent="0.25"/>
  <cols>
    <col min="2" max="2" width="33.5703125" bestFit="1" customWidth="1"/>
    <col min="3" max="3" width="7.7109375" bestFit="1" customWidth="1"/>
    <col min="4" max="4" width="15" bestFit="1" customWidth="1"/>
    <col min="5" max="5" width="13.42578125" bestFit="1" customWidth="1"/>
    <col min="6" max="6" width="13" customWidth="1"/>
    <col min="7" max="7" width="12.28515625" customWidth="1"/>
    <col min="8" max="8" width="19.140625" bestFit="1" customWidth="1"/>
    <col min="9" max="9" width="10.7109375" bestFit="1" customWidth="1"/>
    <col min="10" max="10" width="13.85546875" customWidth="1"/>
    <col min="11" max="11" width="12" bestFit="1" customWidth="1"/>
  </cols>
  <sheetData>
    <row r="1" spans="2:12" ht="15.75" thickBot="1" x14ac:dyDescent="0.3"/>
    <row r="2" spans="2:12" ht="45.75" thickBot="1" x14ac:dyDescent="0.3">
      <c r="B2" s="58"/>
      <c r="C2" s="75" t="s">
        <v>147</v>
      </c>
      <c r="D2" s="76" t="s">
        <v>148</v>
      </c>
      <c r="E2" s="76" t="s">
        <v>105</v>
      </c>
      <c r="F2" s="76" t="s">
        <v>149</v>
      </c>
      <c r="G2" s="76" t="s">
        <v>122</v>
      </c>
      <c r="H2" s="77" t="s">
        <v>124</v>
      </c>
      <c r="I2" s="78" t="s">
        <v>128</v>
      </c>
      <c r="J2" s="92" t="s">
        <v>129</v>
      </c>
      <c r="K2" s="61" t="s">
        <v>126</v>
      </c>
    </row>
    <row r="3" spans="2:12" x14ac:dyDescent="0.25">
      <c r="B3" s="102" t="s">
        <v>136</v>
      </c>
      <c r="C3" s="79"/>
      <c r="D3" s="80">
        <f>Shielding!A$1</f>
        <v>0</v>
      </c>
      <c r="E3" s="80">
        <f>Shielding!B$1</f>
        <v>135000</v>
      </c>
      <c r="F3" s="80">
        <f>Shielding!C$1</f>
        <v>1919500</v>
      </c>
      <c r="G3" s="80">
        <f>Shielding!D$1</f>
        <v>316800</v>
      </c>
      <c r="H3" s="82">
        <f>Shielding!E$1</f>
        <v>0</v>
      </c>
      <c r="I3" s="84">
        <f>Shielding!$F$1</f>
        <v>1919500</v>
      </c>
      <c r="J3" s="93">
        <f>Shielding!$G$1</f>
        <v>451800</v>
      </c>
      <c r="K3" s="86">
        <f>SUM(I3:J3)</f>
        <v>2371300</v>
      </c>
    </row>
    <row r="4" spans="2:12" x14ac:dyDescent="0.25">
      <c r="B4" s="103" t="s">
        <v>139</v>
      </c>
      <c r="C4" s="64"/>
      <c r="D4" s="59">
        <f>'Neutron guides'!A$1</f>
        <v>0</v>
      </c>
      <c r="E4" s="59">
        <f>'Neutron guides'!B$1</f>
        <v>54000</v>
      </c>
      <c r="F4" s="59">
        <f>'Neutron guides'!C$1</f>
        <v>2650000</v>
      </c>
      <c r="G4" s="59">
        <f>'Neutron guides'!D$1</f>
        <v>154000</v>
      </c>
      <c r="H4" s="60">
        <f>'Neutron guides'!E$1</f>
        <v>0</v>
      </c>
      <c r="I4" s="83">
        <f>'Neutron guides'!F$1</f>
        <v>2630000</v>
      </c>
      <c r="J4" s="94">
        <f>'Neutron guides'!G$1</f>
        <v>228000</v>
      </c>
      <c r="K4" s="87">
        <f t="shared" ref="K4:K12" si="0">SUM(I4:J4)</f>
        <v>2858000</v>
      </c>
    </row>
    <row r="5" spans="2:12" x14ac:dyDescent="0.25">
      <c r="B5" s="103" t="s">
        <v>0</v>
      </c>
      <c r="C5" s="64"/>
      <c r="D5" s="59">
        <f>Choppers!A$1</f>
        <v>0</v>
      </c>
      <c r="E5" s="59">
        <f>Choppers!B$1</f>
        <v>0</v>
      </c>
      <c r="F5" s="59">
        <f>Choppers!C$1</f>
        <v>841000</v>
      </c>
      <c r="G5" s="59">
        <f>Choppers!D$1</f>
        <v>116400</v>
      </c>
      <c r="H5" s="60">
        <f>Choppers!E$1</f>
        <v>20000</v>
      </c>
      <c r="I5" s="83">
        <f>Choppers!F$1</f>
        <v>861000</v>
      </c>
      <c r="J5" s="94">
        <f>Choppers!G$1</f>
        <v>116400</v>
      </c>
      <c r="K5" s="87">
        <f t="shared" si="0"/>
        <v>977400</v>
      </c>
    </row>
    <row r="6" spans="2:12" x14ac:dyDescent="0.25">
      <c r="B6" s="103" t="s">
        <v>140</v>
      </c>
      <c r="C6" s="64"/>
      <c r="D6" s="59">
        <f>'Sample environment'!A$1</f>
        <v>0</v>
      </c>
      <c r="E6" s="59">
        <f>'Sample environment'!B$1</f>
        <v>0</v>
      </c>
      <c r="F6" s="59">
        <f>'Sample environment'!C$1</f>
        <v>210000</v>
      </c>
      <c r="G6" s="59">
        <f>'Sample environment'!D$1</f>
        <v>3840</v>
      </c>
      <c r="H6" s="60">
        <f>'Sample environment'!E$1</f>
        <v>3840</v>
      </c>
      <c r="I6" s="83">
        <f>'Sample environment'!F$1</f>
        <v>210000</v>
      </c>
      <c r="J6" s="94">
        <f>'Sample environment'!G$1</f>
        <v>7680</v>
      </c>
      <c r="K6" s="87">
        <f t="shared" si="0"/>
        <v>217680</v>
      </c>
    </row>
    <row r="7" spans="2:12" x14ac:dyDescent="0.25">
      <c r="B7" s="103" t="s">
        <v>141</v>
      </c>
      <c r="C7" s="64"/>
      <c r="D7" s="59">
        <f>'Detector and beam monitor'!A$1</f>
        <v>0</v>
      </c>
      <c r="E7" s="59">
        <f>'Detector and beam monitor'!B$1</f>
        <v>207000</v>
      </c>
      <c r="F7" s="59">
        <f>'Detector and beam monitor'!C$1</f>
        <v>2101666.666666667</v>
      </c>
      <c r="G7" s="59">
        <f>'Detector and beam monitor'!D$1</f>
        <v>54000</v>
      </c>
      <c r="H7" s="60">
        <f>'Detector and beam monitor'!E$1</f>
        <v>108000</v>
      </c>
      <c r="I7" s="83">
        <f>'Detector and beam monitor'!F$1</f>
        <v>2101666.666666667</v>
      </c>
      <c r="J7" s="94">
        <f>'Detector and beam monitor'!G$1</f>
        <v>369000</v>
      </c>
      <c r="K7" s="87">
        <f t="shared" si="0"/>
        <v>2470666.666666667</v>
      </c>
    </row>
    <row r="8" spans="2:12" x14ac:dyDescent="0.25">
      <c r="B8" s="103" t="s">
        <v>142</v>
      </c>
      <c r="C8" s="64"/>
      <c r="D8" s="59">
        <f>DMSC!A$1</f>
        <v>0</v>
      </c>
      <c r="E8" s="59">
        <f>DMSC!B$1</f>
        <v>0</v>
      </c>
      <c r="F8" s="59">
        <f>DMSC!C$1</f>
        <v>0</v>
      </c>
      <c r="G8" s="59">
        <f>DMSC!D$1</f>
        <v>0</v>
      </c>
      <c r="H8" s="60">
        <f>DMSC!E$1</f>
        <v>0</v>
      </c>
      <c r="I8" s="83">
        <f>DMSC!F$1</f>
        <v>0</v>
      </c>
      <c r="J8" s="94">
        <f>DMSC!G$1</f>
        <v>0</v>
      </c>
      <c r="K8" s="87">
        <f t="shared" si="0"/>
        <v>0</v>
      </c>
    </row>
    <row r="9" spans="2:12" x14ac:dyDescent="0.25">
      <c r="B9" s="103" t="s">
        <v>250</v>
      </c>
      <c r="C9" s="64"/>
      <c r="D9" s="59">
        <f>'Motion Control'!I$6</f>
        <v>17400</v>
      </c>
      <c r="E9" s="59">
        <f>'Motion Control'!I$15</f>
        <v>60000</v>
      </c>
      <c r="F9" s="59">
        <f>'Motion Control'!K$27+'Motion Control'!J$27</f>
        <v>112000</v>
      </c>
      <c r="G9" s="59">
        <f>'Motion Control'!I$30</f>
        <v>6000</v>
      </c>
      <c r="H9" s="59">
        <f>'Motion Control'!I$36</f>
        <v>34000</v>
      </c>
      <c r="I9" s="59">
        <f>'Motion Control'!K$27</f>
        <v>77000</v>
      </c>
      <c r="J9" s="59">
        <f>'Motion Control'!I$39</f>
        <v>152400</v>
      </c>
      <c r="K9" s="87">
        <f>SUM(I9:J9)</f>
        <v>229400</v>
      </c>
    </row>
    <row r="10" spans="2:12" x14ac:dyDescent="0.25">
      <c r="B10" s="103" t="s">
        <v>143</v>
      </c>
      <c r="C10" s="64"/>
      <c r="D10" s="59">
        <f>'Instrument specific'!A$1</f>
        <v>1476000</v>
      </c>
      <c r="E10" s="59">
        <f>'Instrument specific'!B$1</f>
        <v>0</v>
      </c>
      <c r="F10" s="59">
        <f>'Instrument specific'!C$1</f>
        <v>470000</v>
      </c>
      <c r="G10" s="59">
        <f>'Instrument specific'!D$1</f>
        <v>75600</v>
      </c>
      <c r="H10" s="60">
        <f>'Instrument specific'!E$1</f>
        <v>0</v>
      </c>
      <c r="I10" s="83">
        <f>'Instrument specific'!F$1</f>
        <v>650000</v>
      </c>
      <c r="J10" s="94">
        <f>'Instrument specific'!G$1</f>
        <v>1371600</v>
      </c>
      <c r="K10" s="87">
        <f t="shared" si="0"/>
        <v>2021600</v>
      </c>
    </row>
    <row r="11" spans="2:12" x14ac:dyDescent="0.25">
      <c r="B11" s="103" t="s">
        <v>144</v>
      </c>
      <c r="C11" s="64"/>
      <c r="D11" s="59">
        <f>'Instrument infrastructure'!A$1</f>
        <v>0</v>
      </c>
      <c r="E11" s="59">
        <f>'Instrument infrastructure'!B$1</f>
        <v>27000</v>
      </c>
      <c r="F11" s="59">
        <f>'Instrument infrastructure'!C$1</f>
        <v>310000</v>
      </c>
      <c r="G11" s="59">
        <f>'Instrument infrastructure'!D$1</f>
        <v>172800</v>
      </c>
      <c r="H11" s="60">
        <f>'Instrument infrastructure'!E$1</f>
        <v>0</v>
      </c>
      <c r="I11" s="83">
        <f>'Instrument infrastructure'!F$1</f>
        <v>310000</v>
      </c>
      <c r="J11" s="94">
        <f>'Instrument infrastructure'!G$1</f>
        <v>199800</v>
      </c>
      <c r="K11" s="87">
        <f t="shared" si="0"/>
        <v>509800</v>
      </c>
    </row>
    <row r="12" spans="2:12" x14ac:dyDescent="0.25">
      <c r="B12" s="103" t="s">
        <v>145</v>
      </c>
      <c r="C12" s="64"/>
      <c r="D12" s="59">
        <f>Vacuum!A$1</f>
        <v>0</v>
      </c>
      <c r="E12" s="59">
        <f>Vacuum!B$1</f>
        <v>0</v>
      </c>
      <c r="F12" s="59">
        <f>Vacuum!C$1</f>
        <v>0</v>
      </c>
      <c r="G12" s="59">
        <f>Vacuum!D$1</f>
        <v>0</v>
      </c>
      <c r="H12" s="60">
        <f>Vacuum!E$1</f>
        <v>0</v>
      </c>
      <c r="I12" s="83">
        <f>Vacuum!F$1</f>
        <v>0</v>
      </c>
      <c r="J12" s="94">
        <f>Vacuum!G$1</f>
        <v>0</v>
      </c>
      <c r="K12" s="87">
        <f t="shared" si="0"/>
        <v>0</v>
      </c>
    </row>
    <row r="13" spans="2:12" x14ac:dyDescent="0.25">
      <c r="B13" s="104" t="s">
        <v>146</v>
      </c>
      <c r="C13" s="81"/>
      <c r="D13" s="62">
        <f>PSS!A$1</f>
        <v>0</v>
      </c>
      <c r="E13" s="62">
        <f>PSS!B$1</f>
        <v>20000</v>
      </c>
      <c r="F13" s="62">
        <f>PSS!C$1</f>
        <v>50000</v>
      </c>
      <c r="G13" s="62">
        <f>PSS!D$1</f>
        <v>30000</v>
      </c>
      <c r="H13" s="63">
        <f>PSS!E$1</f>
        <v>20000</v>
      </c>
      <c r="I13" s="91">
        <f>PSS!F$1</f>
        <v>70000</v>
      </c>
      <c r="J13" s="95">
        <f>PSS!G$1</f>
        <v>50000</v>
      </c>
      <c r="K13" s="88">
        <f t="shared" ref="K13" si="1">SUM(I13:J13)</f>
        <v>120000</v>
      </c>
    </row>
    <row r="14" spans="2:12" x14ac:dyDescent="0.25">
      <c r="B14" s="104" t="s">
        <v>251</v>
      </c>
      <c r="C14" s="81"/>
      <c r="D14" s="62"/>
      <c r="E14" s="62"/>
      <c r="F14" s="62"/>
      <c r="G14" s="62"/>
      <c r="H14" s="63"/>
      <c r="I14" s="91"/>
      <c r="J14" s="95"/>
      <c r="K14" s="111">
        <f>(SUM(K3:K13)+K15)*0.111111</f>
        <v>1344581.6183800001</v>
      </c>
      <c r="L14" t="s">
        <v>285</v>
      </c>
    </row>
    <row r="15" spans="2:12" ht="15.75" thickBot="1" x14ac:dyDescent="0.3">
      <c r="B15" s="104" t="s">
        <v>268</v>
      </c>
      <c r="C15" s="105"/>
      <c r="D15" s="106"/>
      <c r="E15" s="106"/>
      <c r="F15" s="106"/>
      <c r="G15" s="106"/>
      <c r="H15" s="107"/>
      <c r="I15" s="108"/>
      <c r="J15" s="108"/>
      <c r="K15" s="110">
        <v>325400</v>
      </c>
      <c r="L15" t="s">
        <v>286</v>
      </c>
    </row>
    <row r="16" spans="2:12" ht="15.75" thickBot="1" x14ac:dyDescent="0.3">
      <c r="B16" s="90" t="s">
        <v>150</v>
      </c>
      <c r="C16" s="96">
        <f t="shared" ref="C16:J16" si="2">SUM(C3:C14)</f>
        <v>0</v>
      </c>
      <c r="D16" s="97">
        <f t="shared" si="2"/>
        <v>1493400</v>
      </c>
      <c r="E16" s="97">
        <f t="shared" si="2"/>
        <v>503000</v>
      </c>
      <c r="F16" s="97">
        <f t="shared" si="2"/>
        <v>8664166.6666666679</v>
      </c>
      <c r="G16" s="97">
        <f t="shared" si="2"/>
        <v>929440</v>
      </c>
      <c r="H16" s="97">
        <f t="shared" si="2"/>
        <v>185840</v>
      </c>
      <c r="I16" s="97">
        <f t="shared" si="2"/>
        <v>8829166.6666666679</v>
      </c>
      <c r="J16" s="98">
        <f t="shared" si="2"/>
        <v>2946680</v>
      </c>
      <c r="K16" s="85">
        <f>SUM(K3:K15)</f>
        <v>13445828.285046669</v>
      </c>
    </row>
    <row r="17" spans="2:11" ht="15.75" thickBot="1" x14ac:dyDescent="0.3">
      <c r="B17" s="90" t="s">
        <v>226</v>
      </c>
      <c r="C17" s="99"/>
      <c r="D17" s="100">
        <v>12</v>
      </c>
      <c r="E17" s="100">
        <v>7.4</v>
      </c>
      <c r="F17" s="100">
        <v>0</v>
      </c>
      <c r="G17" s="100">
        <v>8.1999999999999993</v>
      </c>
      <c r="H17" s="100">
        <v>2.23</v>
      </c>
      <c r="I17" s="101"/>
      <c r="J17" s="101"/>
      <c r="K17" s="109">
        <f>SUM(D17:J17)</f>
        <v>29.83</v>
      </c>
    </row>
    <row r="21" spans="2:11" ht="21" x14ac:dyDescent="0.35">
      <c r="B21" s="72" t="s">
        <v>247</v>
      </c>
      <c r="C21" s="89">
        <f>J16/(I16+J16)</f>
        <v>0.25023083973579818</v>
      </c>
      <c r="J21" s="4" t="s">
        <v>287</v>
      </c>
      <c r="K21" s="112">
        <v>13447</v>
      </c>
    </row>
    <row r="22" spans="2:11" x14ac:dyDescent="0.25">
      <c r="B22" s="72" t="s">
        <v>227</v>
      </c>
      <c r="C22" s="72">
        <f>SUM(C17:H17)</f>
        <v>29.83</v>
      </c>
    </row>
  </sheetData>
  <hyperlinks>
    <hyperlink ref="B3" location="Shielding!A1" display="Shielding"/>
    <hyperlink ref="B4" location="'Neutron guides'!A1" display="Neutron Optics"/>
    <hyperlink ref="B5" location="Choppers!A1" display="Choppers"/>
    <hyperlink ref="B6" location="'Sample environment'!A1" display="Sample Environment"/>
    <hyperlink ref="B7" location="'Detector and beam monitor'!A1" display="Detector and beam monitor"/>
    <hyperlink ref="B8" location="DMSC!A1" display="DMSC"/>
    <hyperlink ref="B10" location="'Instrument specific'!A1" display="Instrument specific Tech equipment"/>
    <hyperlink ref="B11" location="'Instrument infrastructure'!A1" display="Instrument Infrastructure"/>
    <hyperlink ref="B12" location="Vacuum!A1" display="Vacuum"/>
    <hyperlink ref="B13" location="PSS!A1" display="PSS"/>
    <hyperlink ref="B9" location="'Motion Control'!A1" display="Motion control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25" workbookViewId="0">
      <selection activeCell="H29" sqref="H29"/>
    </sheetView>
  </sheetViews>
  <sheetFormatPr defaultRowHeight="15" x14ac:dyDescent="0.25"/>
  <cols>
    <col min="1" max="1" width="33" bestFit="1" customWidth="1"/>
    <col min="2" max="2" width="9.140625" bestFit="1" customWidth="1"/>
    <col min="3" max="3" width="10.7109375" bestFit="1" customWidth="1"/>
    <col min="4" max="4" width="41.5703125" bestFit="1" customWidth="1"/>
    <col min="6" max="6" width="23.7109375" bestFit="1" customWidth="1"/>
    <col min="7" max="7" width="14.42578125" bestFit="1" customWidth="1"/>
    <col min="8" max="8" width="15.7109375" bestFit="1" customWidth="1"/>
    <col min="9" max="9" width="10.7109375" bestFit="1" customWidth="1"/>
    <col min="10" max="10" width="15.7109375" bestFit="1" customWidth="1"/>
    <col min="11" max="11" width="22.28515625" customWidth="1"/>
    <col min="12" max="12" width="17.5703125" bestFit="1" customWidth="1"/>
  </cols>
  <sheetData>
    <row r="1" spans="1:12" ht="21.75" thickBot="1" x14ac:dyDescent="0.4">
      <c r="A1" s="38">
        <f>J8</f>
        <v>0</v>
      </c>
      <c r="B1" s="38">
        <f>J16</f>
        <v>27000</v>
      </c>
      <c r="C1" s="38">
        <f>J33</f>
        <v>310000</v>
      </c>
      <c r="D1" s="38">
        <f>J39</f>
        <v>172800</v>
      </c>
      <c r="E1" s="38">
        <f>J43</f>
        <v>0</v>
      </c>
      <c r="F1" s="39">
        <f>H45</f>
        <v>310000</v>
      </c>
      <c r="G1" s="39">
        <f>I45</f>
        <v>199800</v>
      </c>
      <c r="H1" s="39"/>
      <c r="I1" s="39"/>
      <c r="J1" s="39"/>
      <c r="K1" s="39"/>
      <c r="L1" s="39"/>
    </row>
    <row r="2" spans="1:12" ht="21.75" thickBot="1" x14ac:dyDescent="0.4">
      <c r="A2" s="40" t="s">
        <v>10</v>
      </c>
      <c r="B2" s="41"/>
      <c r="C2" s="41"/>
      <c r="D2" s="42" t="s">
        <v>106</v>
      </c>
      <c r="E2" s="41" t="s">
        <v>11</v>
      </c>
      <c r="F2" s="42" t="s">
        <v>107</v>
      </c>
      <c r="G2" s="42" t="s">
        <v>108</v>
      </c>
      <c r="H2" s="42" t="s">
        <v>128</v>
      </c>
      <c r="I2" s="42" t="s">
        <v>129</v>
      </c>
      <c r="J2" s="42" t="s">
        <v>109</v>
      </c>
      <c r="K2" s="43"/>
      <c r="L2" s="44" t="s">
        <v>110</v>
      </c>
    </row>
    <row r="3" spans="1:12" ht="21" x14ac:dyDescent="0.35">
      <c r="A3" s="45" t="s">
        <v>112</v>
      </c>
      <c r="B3" s="45"/>
      <c r="C3" s="45"/>
      <c r="D3" s="46"/>
      <c r="E3" s="45"/>
      <c r="F3" s="46"/>
      <c r="G3" s="46"/>
      <c r="H3" s="46"/>
      <c r="I3" s="46"/>
      <c r="J3" s="39"/>
      <c r="K3" s="39"/>
      <c r="L3" s="39"/>
    </row>
    <row r="4" spans="1:12" ht="21" x14ac:dyDescent="0.35">
      <c r="A4" s="45"/>
      <c r="B4" s="47"/>
      <c r="C4" s="47"/>
      <c r="D4" s="47"/>
      <c r="E4" s="48"/>
      <c r="F4" s="39"/>
      <c r="G4" s="39"/>
      <c r="H4" s="39"/>
      <c r="I4" s="39"/>
      <c r="J4" s="39"/>
      <c r="K4" s="39"/>
      <c r="L4" s="39"/>
    </row>
    <row r="5" spans="1:12" ht="21" x14ac:dyDescent="0.35">
      <c r="A5" s="45" t="s">
        <v>113</v>
      </c>
      <c r="B5" s="48"/>
      <c r="C5" s="48"/>
      <c r="D5" s="48"/>
      <c r="E5" s="48"/>
      <c r="F5" s="39"/>
      <c r="G5" s="39"/>
      <c r="H5" s="39"/>
      <c r="I5" s="39"/>
      <c r="J5" s="39"/>
      <c r="K5" s="39"/>
      <c r="L5" s="39"/>
    </row>
    <row r="6" spans="1:12" ht="21" x14ac:dyDescent="0.35">
      <c r="A6" s="47"/>
      <c r="B6" s="48"/>
      <c r="C6" s="48"/>
      <c r="D6" s="48"/>
      <c r="E6" s="48"/>
      <c r="F6" s="39"/>
      <c r="G6" s="39"/>
      <c r="H6" s="39"/>
      <c r="I6" s="39"/>
      <c r="J6" s="39"/>
      <c r="K6" s="39"/>
      <c r="L6" s="39"/>
    </row>
    <row r="7" spans="1:12" ht="21.75" thickBot="1" x14ac:dyDescent="0.4">
      <c r="A7" s="45"/>
      <c r="B7" s="45"/>
      <c r="C7" s="45"/>
      <c r="D7" s="46"/>
      <c r="E7" s="45"/>
      <c r="F7" s="46"/>
      <c r="G7" s="46"/>
      <c r="H7" s="46"/>
      <c r="I7" s="39"/>
      <c r="J7" s="39"/>
      <c r="K7" s="39"/>
      <c r="L7" s="39"/>
    </row>
    <row r="8" spans="1:12" ht="21.75" thickBot="1" x14ac:dyDescent="0.4">
      <c r="A8" s="40" t="s">
        <v>117</v>
      </c>
      <c r="B8" s="41"/>
      <c r="C8" s="41"/>
      <c r="D8" s="42"/>
      <c r="E8" s="41"/>
      <c r="F8" s="42"/>
      <c r="G8" s="42"/>
      <c r="H8" s="42"/>
      <c r="I8" s="49"/>
      <c r="J8" s="44">
        <f>SUM(H3:I7)</f>
        <v>0</v>
      </c>
      <c r="K8" s="50">
        <f>SUM(G4:G7)</f>
        <v>0</v>
      </c>
      <c r="L8" s="43"/>
    </row>
    <row r="9" spans="1:12" ht="21" x14ac:dyDescent="0.35">
      <c r="A9" s="45"/>
      <c r="B9" s="45"/>
      <c r="C9" s="45"/>
      <c r="D9" s="46"/>
      <c r="E9" s="45"/>
      <c r="F9" s="46"/>
      <c r="G9" s="46"/>
      <c r="H9" s="46"/>
      <c r="I9" s="39"/>
      <c r="J9" s="39"/>
      <c r="K9" s="39"/>
      <c r="L9" s="39"/>
    </row>
    <row r="10" spans="1:12" ht="21" x14ac:dyDescent="0.35">
      <c r="A10" s="45" t="s">
        <v>105</v>
      </c>
      <c r="B10" s="48"/>
      <c r="C10" s="48"/>
      <c r="D10" s="51"/>
      <c r="E10" s="51"/>
      <c r="F10" s="39"/>
      <c r="G10" s="39"/>
      <c r="H10" s="39"/>
      <c r="I10" s="39"/>
      <c r="J10" s="39"/>
      <c r="K10" s="39"/>
      <c r="L10" s="39"/>
    </row>
    <row r="11" spans="1:12" ht="21" x14ac:dyDescent="0.35">
      <c r="A11" s="45"/>
      <c r="B11" s="48"/>
      <c r="C11" s="48"/>
      <c r="D11" s="51"/>
      <c r="E11" s="51"/>
      <c r="F11" s="39"/>
      <c r="G11" s="39"/>
      <c r="H11" s="39"/>
      <c r="I11" s="39"/>
      <c r="J11" s="39"/>
      <c r="K11" s="39"/>
      <c r="L11" s="39"/>
    </row>
    <row r="12" spans="1:12" ht="21" x14ac:dyDescent="0.35">
      <c r="A12" s="45"/>
      <c r="B12" s="48"/>
      <c r="C12" s="48"/>
      <c r="D12" s="47" t="s">
        <v>242</v>
      </c>
      <c r="E12" s="45"/>
      <c r="F12" s="52"/>
      <c r="G12" s="52"/>
      <c r="H12" s="52"/>
      <c r="I12" s="39"/>
      <c r="J12" s="39"/>
      <c r="K12" s="39"/>
      <c r="L12" s="39"/>
    </row>
    <row r="13" spans="1:12" ht="21" x14ac:dyDescent="0.35">
      <c r="A13" s="45"/>
      <c r="B13" s="48"/>
      <c r="C13" s="48"/>
      <c r="D13" s="48" t="s">
        <v>231</v>
      </c>
      <c r="E13" s="45"/>
      <c r="F13" s="53">
        <v>60</v>
      </c>
      <c r="G13" s="53">
        <v>450</v>
      </c>
      <c r="I13" s="52">
        <f>G13*F13</f>
        <v>27000</v>
      </c>
      <c r="J13" s="39"/>
      <c r="K13" s="39"/>
      <c r="L13" s="39"/>
    </row>
    <row r="14" spans="1:12" ht="21" x14ac:dyDescent="0.35">
      <c r="A14" s="45"/>
      <c r="B14" s="45"/>
      <c r="C14" s="48"/>
      <c r="D14" s="51"/>
      <c r="E14" s="51"/>
      <c r="F14" s="39"/>
      <c r="G14" s="39"/>
      <c r="H14" s="39"/>
      <c r="I14" s="39"/>
      <c r="J14" s="39"/>
      <c r="K14" s="39"/>
      <c r="L14" s="39"/>
    </row>
    <row r="15" spans="1:12" ht="21.75" thickBot="1" x14ac:dyDescent="0.4">
      <c r="A15" s="45"/>
      <c r="B15" s="47"/>
      <c r="C15" s="47"/>
      <c r="D15" s="47"/>
      <c r="E15" s="48"/>
      <c r="F15" s="39"/>
      <c r="G15" s="39"/>
      <c r="H15" s="39"/>
      <c r="I15" s="39"/>
      <c r="J15" s="39"/>
      <c r="K15" s="39"/>
      <c r="L15" s="39"/>
    </row>
    <row r="16" spans="1:12" ht="21.75" thickBot="1" x14ac:dyDescent="0.4">
      <c r="A16" s="40" t="s">
        <v>118</v>
      </c>
      <c r="B16" s="41"/>
      <c r="C16" s="41"/>
      <c r="D16" s="42"/>
      <c r="E16" s="41"/>
      <c r="F16" s="42"/>
      <c r="G16" s="42"/>
      <c r="H16" s="49"/>
      <c r="I16" s="49"/>
      <c r="J16" s="44">
        <f>SUM(H9:I15)</f>
        <v>27000</v>
      </c>
      <c r="K16" s="43">
        <f>SUM(G9:G15)</f>
        <v>450</v>
      </c>
      <c r="L16" s="50"/>
    </row>
    <row r="17" spans="1:12" ht="21" x14ac:dyDescent="0.35">
      <c r="A17" s="45"/>
      <c r="B17" s="45"/>
      <c r="C17" s="45"/>
      <c r="D17" s="46"/>
      <c r="E17" s="45"/>
      <c r="F17" s="46"/>
      <c r="G17" s="46"/>
      <c r="H17" s="39"/>
      <c r="I17" s="46"/>
      <c r="J17" s="39"/>
      <c r="K17" s="39"/>
      <c r="L17" s="39"/>
    </row>
    <row r="18" spans="1:12" ht="21" x14ac:dyDescent="0.35">
      <c r="A18" s="45" t="s">
        <v>119</v>
      </c>
      <c r="B18" s="45"/>
      <c r="C18" s="45"/>
      <c r="D18" s="46"/>
      <c r="E18" s="45"/>
      <c r="F18" s="53"/>
      <c r="G18" s="53"/>
      <c r="H18" s="52"/>
      <c r="I18" s="53"/>
      <c r="J18" s="39"/>
      <c r="K18" s="39"/>
      <c r="L18" s="39"/>
    </row>
    <row r="19" spans="1:12" ht="21" x14ac:dyDescent="0.35">
      <c r="A19" s="45"/>
      <c r="B19" s="45"/>
      <c r="C19" s="45"/>
      <c r="D19" s="46"/>
      <c r="E19" s="45"/>
      <c r="F19" s="53"/>
      <c r="G19" s="53"/>
      <c r="H19" s="52"/>
      <c r="I19" s="53"/>
      <c r="J19" s="39"/>
      <c r="K19" s="39"/>
      <c r="L19" s="39"/>
    </row>
    <row r="20" spans="1:12" ht="21" x14ac:dyDescent="0.35">
      <c r="A20" s="45"/>
      <c r="B20" s="45"/>
      <c r="C20" s="45"/>
      <c r="D20" s="48" t="s">
        <v>196</v>
      </c>
      <c r="E20" s="45"/>
      <c r="F20" s="53"/>
      <c r="G20" s="53"/>
      <c r="H20" s="52">
        <v>30000</v>
      </c>
      <c r="I20" s="53"/>
      <c r="J20" s="39"/>
      <c r="K20" s="39"/>
      <c r="L20" s="39"/>
    </row>
    <row r="21" spans="1:12" ht="21" x14ac:dyDescent="0.35">
      <c r="A21" s="45"/>
      <c r="B21" s="45"/>
      <c r="C21" s="45"/>
      <c r="D21" s="48" t="s">
        <v>195</v>
      </c>
      <c r="E21" s="45"/>
      <c r="F21" s="53"/>
      <c r="G21" s="53"/>
      <c r="H21" s="52">
        <v>10000</v>
      </c>
      <c r="I21" s="53"/>
      <c r="J21" s="39"/>
      <c r="K21" s="39"/>
      <c r="L21" s="39"/>
    </row>
    <row r="22" spans="1:12" ht="21" x14ac:dyDescent="0.35">
      <c r="A22" s="45"/>
      <c r="B22" s="48"/>
      <c r="C22" s="45"/>
      <c r="D22" s="48" t="s">
        <v>194</v>
      </c>
      <c r="E22" s="48"/>
      <c r="F22" s="52"/>
      <c r="G22" s="52"/>
      <c r="H22" s="52"/>
      <c r="I22" s="39"/>
      <c r="J22" s="39"/>
      <c r="K22" s="39"/>
      <c r="L22" s="39"/>
    </row>
    <row r="23" spans="1:12" ht="21" x14ac:dyDescent="0.35">
      <c r="A23" s="45"/>
      <c r="B23" s="48"/>
      <c r="C23" s="45"/>
      <c r="D23" s="48" t="s">
        <v>232</v>
      </c>
      <c r="E23" s="48"/>
      <c r="F23" s="52"/>
      <c r="G23" s="52"/>
      <c r="H23" s="52"/>
      <c r="I23" s="39"/>
      <c r="J23" s="39"/>
      <c r="K23" s="39"/>
      <c r="L23" s="39"/>
    </row>
    <row r="24" spans="1:12" ht="21" x14ac:dyDescent="0.35">
      <c r="A24" s="45"/>
      <c r="B24" s="48"/>
      <c r="C24" s="45"/>
      <c r="D24" s="48" t="s">
        <v>229</v>
      </c>
      <c r="E24" s="48"/>
      <c r="F24" s="52"/>
      <c r="G24" s="52"/>
      <c r="H24" s="52"/>
      <c r="I24" s="39"/>
      <c r="J24" s="39"/>
      <c r="K24" s="39"/>
      <c r="L24" s="39"/>
    </row>
    <row r="25" spans="1:12" ht="21" x14ac:dyDescent="0.35">
      <c r="B25" s="48"/>
      <c r="C25" s="45"/>
      <c r="D25" s="48" t="s">
        <v>198</v>
      </c>
      <c r="E25" s="48"/>
      <c r="F25" s="52"/>
      <c r="G25" s="52"/>
      <c r="H25" s="52"/>
      <c r="I25" s="39"/>
      <c r="J25" s="39"/>
      <c r="K25" s="39"/>
      <c r="L25" s="39"/>
    </row>
    <row r="26" spans="1:12" ht="21" x14ac:dyDescent="0.35">
      <c r="A26" s="45"/>
      <c r="B26" s="48"/>
      <c r="C26" s="45"/>
      <c r="D26" s="48" t="s">
        <v>193</v>
      </c>
      <c r="E26" s="48"/>
      <c r="F26" s="52"/>
      <c r="G26" s="52"/>
      <c r="H26" s="52">
        <v>80000</v>
      </c>
      <c r="I26" s="39"/>
      <c r="J26" s="39"/>
      <c r="K26" s="39"/>
      <c r="L26" s="39"/>
    </row>
    <row r="27" spans="1:12" ht="21" x14ac:dyDescent="0.35">
      <c r="A27" s="45"/>
      <c r="B27" s="48"/>
      <c r="C27" s="45"/>
      <c r="D27" s="48" t="s">
        <v>230</v>
      </c>
      <c r="E27" s="48"/>
      <c r="F27" s="52"/>
      <c r="G27" s="52"/>
      <c r="H27" s="52">
        <v>20000</v>
      </c>
      <c r="I27" s="39"/>
      <c r="J27" s="39"/>
      <c r="K27" s="39"/>
      <c r="L27" s="39"/>
    </row>
    <row r="28" spans="1:12" ht="21" x14ac:dyDescent="0.35">
      <c r="A28" s="45"/>
      <c r="B28" s="48"/>
      <c r="C28" s="45"/>
      <c r="D28" s="48" t="s">
        <v>197</v>
      </c>
      <c r="E28" s="48"/>
      <c r="F28" s="52"/>
      <c r="G28" s="52"/>
      <c r="H28" s="52">
        <v>20000</v>
      </c>
      <c r="I28" s="39"/>
      <c r="J28" s="39"/>
      <c r="K28" s="39"/>
      <c r="L28" s="39"/>
    </row>
    <row r="29" spans="1:12" ht="21" x14ac:dyDescent="0.35">
      <c r="A29" s="45"/>
      <c r="B29" s="48"/>
      <c r="C29" s="45"/>
      <c r="D29" s="48"/>
      <c r="E29" s="48"/>
      <c r="F29" s="52"/>
      <c r="G29" s="52"/>
      <c r="H29" s="52"/>
      <c r="I29" s="39"/>
      <c r="J29" s="39"/>
      <c r="K29" s="39"/>
      <c r="L29" s="39"/>
    </row>
    <row r="30" spans="1:12" ht="21" x14ac:dyDescent="0.35">
      <c r="A30" s="45"/>
      <c r="B30" s="48"/>
      <c r="C30" s="45"/>
      <c r="D30" s="48" t="s">
        <v>192</v>
      </c>
      <c r="E30" s="48"/>
      <c r="F30" s="52"/>
      <c r="G30" s="52"/>
      <c r="H30" s="52">
        <v>150000</v>
      </c>
      <c r="J30" s="39"/>
      <c r="K30" s="39"/>
      <c r="L30" s="39"/>
    </row>
    <row r="31" spans="1:12" ht="21" x14ac:dyDescent="0.35">
      <c r="A31" s="45"/>
      <c r="B31" s="48"/>
      <c r="C31" s="45"/>
      <c r="D31" s="51"/>
      <c r="E31" s="51"/>
      <c r="F31" s="39"/>
      <c r="G31" s="39"/>
      <c r="H31" s="52"/>
      <c r="I31" s="39"/>
      <c r="J31" s="39"/>
      <c r="K31" s="39"/>
      <c r="L31" s="39"/>
    </row>
    <row r="32" spans="1:12" ht="21.75" thickBot="1" x14ac:dyDescent="0.4">
      <c r="A32" s="48"/>
      <c r="B32" s="48"/>
      <c r="C32" s="48"/>
      <c r="D32" s="39"/>
      <c r="E32" s="48"/>
      <c r="F32" s="52"/>
      <c r="G32" s="52"/>
      <c r="H32" s="52"/>
      <c r="I32" s="38"/>
      <c r="J32" s="39"/>
      <c r="K32" s="39"/>
      <c r="L32" s="39"/>
    </row>
    <row r="33" spans="1:12" ht="21.75" thickBot="1" x14ac:dyDescent="0.4">
      <c r="A33" s="54" t="s">
        <v>121</v>
      </c>
      <c r="B33" s="55"/>
      <c r="C33" s="55"/>
      <c r="D33" s="49"/>
      <c r="E33" s="55"/>
      <c r="F33" s="49"/>
      <c r="G33" s="49"/>
      <c r="H33" s="49"/>
      <c r="I33" s="49"/>
      <c r="J33" s="56">
        <f>SUM(H17:I32)</f>
        <v>310000</v>
      </c>
      <c r="K33" s="50">
        <f>SUM(G17:G32)</f>
        <v>0</v>
      </c>
      <c r="L33" s="50"/>
    </row>
    <row r="34" spans="1:12" ht="21" x14ac:dyDescent="0.35">
      <c r="A34" s="48"/>
      <c r="B34" s="48"/>
      <c r="C34" s="48"/>
      <c r="D34" s="39"/>
      <c r="E34" s="48"/>
      <c r="F34" s="39"/>
      <c r="G34" s="39"/>
      <c r="H34" s="39"/>
      <c r="I34" s="39"/>
      <c r="J34" s="39"/>
      <c r="K34" s="39"/>
      <c r="L34" s="39"/>
    </row>
    <row r="35" spans="1:12" ht="21" x14ac:dyDescent="0.35">
      <c r="A35" s="45" t="s">
        <v>122</v>
      </c>
      <c r="B35" s="48"/>
      <c r="C35" s="48"/>
      <c r="D35" s="39"/>
      <c r="E35" s="48"/>
      <c r="F35" s="39"/>
      <c r="G35" s="39"/>
      <c r="H35" s="39"/>
      <c r="I35" s="39"/>
      <c r="J35" s="39"/>
      <c r="K35" s="39"/>
      <c r="L35" s="39"/>
    </row>
    <row r="36" spans="1:12" ht="21" x14ac:dyDescent="0.35">
      <c r="A36" s="45"/>
      <c r="B36" s="48"/>
      <c r="C36" s="48"/>
      <c r="D36" s="39" t="s">
        <v>233</v>
      </c>
      <c r="E36" s="48"/>
      <c r="F36" s="39">
        <v>48</v>
      </c>
      <c r="G36" s="39">
        <v>3600</v>
      </c>
      <c r="H36" s="39"/>
      <c r="I36" s="39">
        <f>G36*F36</f>
        <v>172800</v>
      </c>
      <c r="J36" s="39"/>
      <c r="K36" s="39"/>
      <c r="L36" s="39"/>
    </row>
    <row r="37" spans="1:12" ht="21" x14ac:dyDescent="0.35">
      <c r="A37" s="45"/>
      <c r="B37" s="48"/>
      <c r="C37" s="48"/>
      <c r="D37" s="48"/>
      <c r="E37" s="51"/>
      <c r="F37" s="39"/>
      <c r="G37" s="39"/>
      <c r="H37" s="39"/>
      <c r="I37" s="39"/>
      <c r="J37" s="39"/>
      <c r="K37" s="39"/>
      <c r="L37" s="39"/>
    </row>
    <row r="38" spans="1:12" ht="21.75" thickBot="1" x14ac:dyDescent="0.4">
      <c r="A38" s="48"/>
      <c r="B38" s="48"/>
      <c r="C38" s="48"/>
      <c r="D38" s="48"/>
      <c r="E38" s="48"/>
      <c r="F38" s="39"/>
      <c r="G38" s="39"/>
      <c r="H38" s="39"/>
      <c r="I38" s="39"/>
      <c r="J38" s="39"/>
      <c r="K38" s="39"/>
      <c r="L38" s="39"/>
    </row>
    <row r="39" spans="1:12" ht="21.75" thickBot="1" x14ac:dyDescent="0.4">
      <c r="A39" s="40" t="s">
        <v>123</v>
      </c>
      <c r="B39" s="55"/>
      <c r="C39" s="55"/>
      <c r="D39" s="49"/>
      <c r="E39" s="55"/>
      <c r="F39" s="49"/>
      <c r="G39" s="49"/>
      <c r="H39" s="49"/>
      <c r="I39" s="49"/>
      <c r="J39" s="44">
        <f>SUM(H34:I38)</f>
        <v>172800</v>
      </c>
      <c r="K39" s="43">
        <f>SUM(G34:G38)</f>
        <v>3600</v>
      </c>
      <c r="L39" s="50"/>
    </row>
    <row r="40" spans="1:12" ht="21" x14ac:dyDescent="0.35">
      <c r="A40" s="48"/>
      <c r="B40" s="48"/>
      <c r="C40" s="48"/>
      <c r="D40" s="39"/>
      <c r="E40" s="48"/>
      <c r="F40" s="39"/>
      <c r="G40" s="39"/>
      <c r="H40" s="39"/>
      <c r="I40" s="39"/>
      <c r="J40" s="39"/>
      <c r="K40" s="39"/>
      <c r="L40" s="39"/>
    </row>
    <row r="41" spans="1:12" ht="21" x14ac:dyDescent="0.35">
      <c r="A41" s="45" t="s">
        <v>124</v>
      </c>
      <c r="B41" s="48"/>
      <c r="C41" s="48"/>
      <c r="D41" s="39"/>
      <c r="E41" s="51"/>
      <c r="F41" s="39"/>
      <c r="G41" s="39"/>
      <c r="H41" s="39"/>
      <c r="I41" s="39"/>
      <c r="J41" s="39"/>
      <c r="K41" s="39"/>
      <c r="L41" s="39"/>
    </row>
    <row r="42" spans="1:12" ht="21.75" thickBot="1" x14ac:dyDescent="0.4">
      <c r="A42" s="48"/>
      <c r="B42" s="48"/>
      <c r="C42" s="48"/>
      <c r="D42" s="39"/>
      <c r="E42" s="48"/>
      <c r="F42" s="39"/>
      <c r="G42" s="39"/>
      <c r="H42" s="39"/>
      <c r="I42" s="39"/>
      <c r="J42" s="39"/>
      <c r="K42" s="39"/>
      <c r="L42" s="39"/>
    </row>
    <row r="43" spans="1:12" ht="21.75" thickBot="1" x14ac:dyDescent="0.4">
      <c r="A43" s="57" t="s">
        <v>125</v>
      </c>
      <c r="B43" s="55"/>
      <c r="C43" s="55"/>
      <c r="D43" s="49"/>
      <c r="E43" s="55"/>
      <c r="F43" s="49"/>
      <c r="G43" s="49"/>
      <c r="H43" s="49"/>
      <c r="I43" s="49"/>
      <c r="J43" s="44">
        <f>SUM(H40:I42)</f>
        <v>0</v>
      </c>
      <c r="K43" s="43">
        <f>SUM(G40:G42)</f>
        <v>0</v>
      </c>
    </row>
    <row r="44" spans="1:12" ht="21.75" thickBot="1" x14ac:dyDescent="0.4">
      <c r="A44" s="48"/>
      <c r="B44" s="48"/>
      <c r="C44" s="48"/>
      <c r="D44" s="39"/>
      <c r="E44" s="48"/>
      <c r="F44" s="39"/>
      <c r="G44" s="39" t="s">
        <v>129</v>
      </c>
      <c r="H44" s="39" t="s">
        <v>130</v>
      </c>
      <c r="I44" s="39" t="s">
        <v>129</v>
      </c>
      <c r="J44" s="39"/>
      <c r="K44" s="39"/>
      <c r="L44" s="39"/>
    </row>
    <row r="45" spans="1:12" ht="21.75" thickBot="1" x14ac:dyDescent="0.4">
      <c r="A45" s="40" t="s">
        <v>126</v>
      </c>
      <c r="B45" s="41"/>
      <c r="C45" s="41"/>
      <c r="D45" s="42"/>
      <c r="E45" s="41"/>
      <c r="F45" s="42"/>
      <c r="G45" s="42"/>
      <c r="H45" s="42">
        <f>SUM(H3:H43)</f>
        <v>310000</v>
      </c>
      <c r="I45" s="42">
        <f>SUM(I3:I43)</f>
        <v>199800</v>
      </c>
      <c r="J45" s="42" t="s">
        <v>127</v>
      </c>
      <c r="K45" s="44">
        <f>SUM(H45:I45)</f>
        <v>509800</v>
      </c>
      <c r="L45" s="43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22" workbookViewId="0">
      <selection activeCell="E28" sqref="E28"/>
    </sheetView>
  </sheetViews>
  <sheetFormatPr defaultRowHeight="15" x14ac:dyDescent="0.25"/>
  <cols>
    <col min="1" max="1" width="33" bestFit="1" customWidth="1"/>
    <col min="4" max="4" width="15.42578125" bestFit="1" customWidth="1"/>
    <col min="5" max="5" width="9.7109375" bestFit="1" customWidth="1"/>
    <col min="6" max="6" width="23.7109375" bestFit="1" customWidth="1"/>
    <col min="7" max="7" width="14.42578125" bestFit="1" customWidth="1"/>
    <col min="11" max="11" width="10.7109375" bestFit="1" customWidth="1"/>
  </cols>
  <sheetData>
    <row r="1" spans="1:12" ht="21.75" thickBot="1" x14ac:dyDescent="0.4">
      <c r="A1" s="38">
        <f>J8</f>
        <v>0</v>
      </c>
      <c r="B1" s="38">
        <f>J16</f>
        <v>20000</v>
      </c>
      <c r="C1" s="38">
        <f>J30</f>
        <v>50000</v>
      </c>
      <c r="D1" s="38">
        <f>J36</f>
        <v>30000</v>
      </c>
      <c r="E1" s="38">
        <f>J40</f>
        <v>20000</v>
      </c>
      <c r="F1" s="39">
        <f>H42</f>
        <v>70000</v>
      </c>
      <c r="G1" s="39">
        <f>I42</f>
        <v>50000</v>
      </c>
      <c r="H1" s="39"/>
      <c r="I1" s="39"/>
      <c r="J1" s="39"/>
      <c r="K1" s="39"/>
      <c r="L1" s="39"/>
    </row>
    <row r="2" spans="1:12" ht="21.75" thickBot="1" x14ac:dyDescent="0.4">
      <c r="A2" s="40" t="s">
        <v>10</v>
      </c>
      <c r="B2" s="41"/>
      <c r="C2" s="41"/>
      <c r="D2" s="42" t="s">
        <v>106</v>
      </c>
      <c r="E2" s="41" t="s">
        <v>11</v>
      </c>
      <c r="F2" s="42" t="s">
        <v>107</v>
      </c>
      <c r="G2" s="42" t="s">
        <v>108</v>
      </c>
      <c r="H2" s="42" t="s">
        <v>128</v>
      </c>
      <c r="I2" s="42" t="s">
        <v>129</v>
      </c>
      <c r="J2" s="42" t="s">
        <v>109</v>
      </c>
      <c r="K2" s="43"/>
      <c r="L2" s="44" t="s">
        <v>110</v>
      </c>
    </row>
    <row r="3" spans="1:12" ht="21" x14ac:dyDescent="0.35">
      <c r="A3" s="45" t="s">
        <v>112</v>
      </c>
      <c r="B3" s="45"/>
      <c r="C3" s="45"/>
      <c r="D3" s="46"/>
      <c r="E3" s="45"/>
      <c r="F3" s="46"/>
      <c r="G3" s="46"/>
      <c r="H3" s="46"/>
      <c r="I3" s="46"/>
      <c r="J3" s="39"/>
      <c r="K3" s="39"/>
      <c r="L3" s="39"/>
    </row>
    <row r="4" spans="1:12" ht="21" x14ac:dyDescent="0.35">
      <c r="A4" s="45"/>
      <c r="B4" s="47"/>
      <c r="C4" s="47"/>
      <c r="D4" s="47"/>
      <c r="E4" s="48"/>
      <c r="F4" s="39"/>
      <c r="G4" s="39"/>
      <c r="H4" s="39"/>
      <c r="I4" s="39"/>
      <c r="J4" s="39"/>
      <c r="K4" s="39"/>
      <c r="L4" s="39"/>
    </row>
    <row r="5" spans="1:12" ht="21" x14ac:dyDescent="0.35">
      <c r="A5" s="45" t="s">
        <v>113</v>
      </c>
      <c r="B5" s="48"/>
      <c r="C5" s="48"/>
      <c r="D5" s="48"/>
      <c r="E5" s="48"/>
      <c r="F5" s="39"/>
      <c r="G5" s="39"/>
      <c r="H5" s="39"/>
      <c r="I5" s="39"/>
      <c r="J5" s="39"/>
      <c r="K5" s="39"/>
      <c r="L5" s="39"/>
    </row>
    <row r="6" spans="1:12" ht="21" x14ac:dyDescent="0.35">
      <c r="A6" s="47"/>
      <c r="B6" s="48"/>
      <c r="C6" s="48"/>
      <c r="D6" s="48"/>
      <c r="E6" s="48"/>
      <c r="F6" s="39"/>
      <c r="G6" s="39"/>
      <c r="H6" s="39"/>
      <c r="I6" s="39">
        <f t="shared" ref="I6" si="0">F6*G6</f>
        <v>0</v>
      </c>
      <c r="J6" s="39"/>
      <c r="K6" s="39"/>
      <c r="L6" s="39"/>
    </row>
    <row r="7" spans="1:12" ht="21.75" thickBot="1" x14ac:dyDescent="0.4">
      <c r="A7" s="45"/>
      <c r="B7" s="45"/>
      <c r="C7" s="45"/>
      <c r="D7" s="46"/>
      <c r="E7" s="45"/>
      <c r="F7" s="46"/>
      <c r="G7" s="46"/>
      <c r="H7" s="46"/>
      <c r="I7" s="39"/>
      <c r="J7" s="39"/>
      <c r="K7" s="39"/>
      <c r="L7" s="39"/>
    </row>
    <row r="8" spans="1:12" ht="21.75" thickBot="1" x14ac:dyDescent="0.4">
      <c r="A8" s="40" t="s">
        <v>117</v>
      </c>
      <c r="B8" s="41"/>
      <c r="C8" s="41"/>
      <c r="D8" s="42"/>
      <c r="E8" s="41"/>
      <c r="F8" s="42"/>
      <c r="G8" s="42"/>
      <c r="H8" s="42"/>
      <c r="I8" s="49"/>
      <c r="J8" s="44">
        <f>SUM(H3:I7)</f>
        <v>0</v>
      </c>
      <c r="K8" s="50">
        <f>SUM(G4:G7)</f>
        <v>0</v>
      </c>
      <c r="L8" s="43"/>
    </row>
    <row r="9" spans="1:12" ht="21" x14ac:dyDescent="0.35">
      <c r="A9" s="45"/>
      <c r="B9" s="45"/>
      <c r="C9" s="45"/>
      <c r="D9" s="46"/>
      <c r="E9" s="45"/>
      <c r="F9" s="46"/>
      <c r="G9" s="46"/>
      <c r="H9" s="46"/>
      <c r="I9" s="39"/>
      <c r="J9" s="39"/>
      <c r="K9" s="39"/>
      <c r="L9" s="39"/>
    </row>
    <row r="10" spans="1:12" ht="21" x14ac:dyDescent="0.35">
      <c r="A10" s="45" t="s">
        <v>105</v>
      </c>
      <c r="B10" s="48"/>
      <c r="C10" s="48"/>
      <c r="D10" s="51"/>
      <c r="E10" s="51"/>
      <c r="F10" s="39"/>
      <c r="G10" s="39"/>
      <c r="H10" s="39"/>
      <c r="I10" s="39"/>
      <c r="J10" s="39"/>
      <c r="K10" s="39"/>
      <c r="L10" s="39"/>
    </row>
    <row r="11" spans="1:12" ht="21" x14ac:dyDescent="0.35">
      <c r="A11" s="45"/>
      <c r="B11" s="48"/>
      <c r="C11" s="48"/>
      <c r="D11" s="51"/>
      <c r="E11" s="51"/>
      <c r="F11" s="39"/>
      <c r="G11" s="39"/>
      <c r="H11" s="39"/>
      <c r="I11" s="39"/>
      <c r="J11" s="39"/>
      <c r="K11" s="39"/>
      <c r="L11" s="39"/>
    </row>
    <row r="12" spans="1:12" ht="21" x14ac:dyDescent="0.35">
      <c r="A12" s="45"/>
      <c r="B12" s="48"/>
      <c r="C12" s="48"/>
      <c r="E12" s="45"/>
      <c r="F12" s="52"/>
      <c r="G12" s="52"/>
      <c r="H12" s="52"/>
      <c r="I12" s="39"/>
      <c r="J12" s="39"/>
      <c r="K12" s="39"/>
      <c r="L12" s="39"/>
    </row>
    <row r="13" spans="1:12" ht="21" x14ac:dyDescent="0.35">
      <c r="A13" s="45"/>
      <c r="B13" s="48"/>
      <c r="C13" s="48"/>
      <c r="D13" s="48" t="s">
        <v>243</v>
      </c>
      <c r="E13" s="45"/>
      <c r="F13" s="53"/>
      <c r="G13" s="53"/>
      <c r="H13" s="53">
        <v>20000</v>
      </c>
      <c r="I13" s="39"/>
      <c r="J13" s="39"/>
      <c r="K13" s="39"/>
      <c r="L13" s="39"/>
    </row>
    <row r="14" spans="1:12" ht="21" x14ac:dyDescent="0.35">
      <c r="A14" s="45"/>
      <c r="B14" s="45"/>
      <c r="C14" s="48"/>
      <c r="D14" s="51"/>
      <c r="E14" s="51"/>
      <c r="F14" s="39"/>
      <c r="G14" s="39"/>
      <c r="H14" s="39"/>
      <c r="I14" s="39"/>
      <c r="J14" s="39"/>
      <c r="K14" s="39"/>
      <c r="L14" s="39"/>
    </row>
    <row r="15" spans="1:12" ht="21.75" thickBot="1" x14ac:dyDescent="0.4">
      <c r="A15" s="45"/>
      <c r="B15" s="47"/>
      <c r="C15" s="47"/>
      <c r="D15" s="47"/>
      <c r="E15" s="48"/>
      <c r="F15" s="39"/>
      <c r="G15" s="39"/>
      <c r="H15" s="39"/>
      <c r="I15" s="39">
        <f t="shared" ref="I15" si="1">G15*F15</f>
        <v>0</v>
      </c>
      <c r="J15" s="39"/>
      <c r="K15" s="39"/>
      <c r="L15" s="39"/>
    </row>
    <row r="16" spans="1:12" ht="21.75" thickBot="1" x14ac:dyDescent="0.4">
      <c r="A16" s="40" t="s">
        <v>118</v>
      </c>
      <c r="B16" s="41"/>
      <c r="C16" s="41"/>
      <c r="D16" s="42"/>
      <c r="E16" s="41"/>
      <c r="F16" s="42"/>
      <c r="G16" s="42"/>
      <c r="H16" s="42"/>
      <c r="I16" s="49"/>
      <c r="J16" s="44">
        <f>SUM(H9:I15)</f>
        <v>20000</v>
      </c>
      <c r="K16" s="43">
        <f>SUM(G9:G15)</f>
        <v>0</v>
      </c>
      <c r="L16" s="50"/>
    </row>
    <row r="17" spans="1:12" ht="21" x14ac:dyDescent="0.35">
      <c r="A17" s="45"/>
      <c r="B17" s="45"/>
      <c r="C17" s="45"/>
      <c r="D17" s="46"/>
      <c r="E17" s="45"/>
      <c r="F17" s="46"/>
      <c r="G17" s="46"/>
      <c r="H17" s="46"/>
      <c r="I17" s="46"/>
      <c r="J17" s="39"/>
      <c r="K17" s="39"/>
      <c r="L17" s="39"/>
    </row>
    <row r="18" spans="1:12" ht="21" x14ac:dyDescent="0.35">
      <c r="A18" s="45" t="s">
        <v>119</v>
      </c>
      <c r="B18" s="45"/>
      <c r="C18" s="45"/>
      <c r="D18" s="46"/>
      <c r="E18" s="45"/>
      <c r="F18" s="53"/>
      <c r="G18" s="53"/>
      <c r="H18" s="53"/>
      <c r="I18" s="53"/>
      <c r="J18" s="39"/>
      <c r="K18" s="39"/>
      <c r="L18" s="39"/>
    </row>
    <row r="19" spans="1:12" ht="21" x14ac:dyDescent="0.35">
      <c r="A19" s="45"/>
      <c r="B19" s="45"/>
      <c r="C19" s="45"/>
      <c r="D19" s="46"/>
      <c r="E19" s="45"/>
      <c r="F19" s="53"/>
      <c r="G19" s="53"/>
      <c r="H19" s="53"/>
      <c r="I19" s="53"/>
      <c r="J19" s="39"/>
      <c r="K19" s="39"/>
      <c r="L19" s="39"/>
    </row>
    <row r="20" spans="1:12" ht="21" x14ac:dyDescent="0.35">
      <c r="A20" s="45"/>
      <c r="B20" s="45"/>
      <c r="C20" s="45"/>
      <c r="D20" s="48"/>
      <c r="E20" s="45"/>
      <c r="F20" s="53"/>
      <c r="G20" s="53"/>
      <c r="H20" s="53"/>
      <c r="I20" s="53"/>
      <c r="J20" s="39"/>
      <c r="K20" s="39"/>
      <c r="L20" s="39"/>
    </row>
    <row r="21" spans="1:12" ht="21" x14ac:dyDescent="0.35">
      <c r="A21" s="45"/>
      <c r="B21" s="45"/>
      <c r="C21" s="45"/>
      <c r="D21" s="48"/>
      <c r="E21" s="45"/>
      <c r="F21" s="53"/>
      <c r="G21" s="53"/>
      <c r="H21" s="53"/>
      <c r="I21" s="53"/>
      <c r="J21" s="39"/>
      <c r="K21" s="39"/>
      <c r="L21" s="39"/>
    </row>
    <row r="22" spans="1:12" ht="21" x14ac:dyDescent="0.35">
      <c r="A22" s="45"/>
      <c r="B22" s="48"/>
      <c r="C22" s="45"/>
      <c r="D22" s="48"/>
      <c r="E22" s="48"/>
      <c r="F22" s="52"/>
      <c r="G22" s="52"/>
      <c r="H22" s="52"/>
      <c r="I22" s="39"/>
      <c r="J22" s="39"/>
      <c r="K22" s="39"/>
      <c r="L22" s="39"/>
    </row>
    <row r="23" spans="1:12" ht="21" x14ac:dyDescent="0.35">
      <c r="B23" s="48"/>
      <c r="C23" s="45"/>
      <c r="D23" s="48"/>
      <c r="E23" s="48"/>
      <c r="F23" s="52"/>
      <c r="G23" s="52"/>
      <c r="H23" s="52"/>
      <c r="I23" s="39"/>
      <c r="J23" s="39"/>
      <c r="K23" s="39"/>
      <c r="L23" s="39"/>
    </row>
    <row r="24" spans="1:12" ht="21" x14ac:dyDescent="0.35">
      <c r="A24" s="45"/>
      <c r="B24" s="48"/>
      <c r="C24" s="45"/>
      <c r="D24" s="48"/>
      <c r="E24" s="48"/>
      <c r="F24" s="52"/>
      <c r="G24" s="52"/>
      <c r="H24" s="52"/>
      <c r="I24" s="39"/>
      <c r="J24" s="39"/>
      <c r="K24" s="39"/>
      <c r="L24" s="39"/>
    </row>
    <row r="25" spans="1:12" ht="21" x14ac:dyDescent="0.35">
      <c r="A25" s="45"/>
      <c r="B25" s="48"/>
      <c r="C25" s="45"/>
      <c r="D25" s="48"/>
      <c r="E25" s="48"/>
      <c r="F25" s="52"/>
      <c r="G25" s="52"/>
      <c r="H25" s="52"/>
      <c r="I25" s="39"/>
      <c r="J25" s="39"/>
      <c r="K25" s="39"/>
      <c r="L25" s="39"/>
    </row>
    <row r="26" spans="1:12" ht="21" x14ac:dyDescent="0.35">
      <c r="A26" s="45"/>
      <c r="B26" s="48"/>
      <c r="C26" s="45"/>
      <c r="D26" s="48"/>
      <c r="E26" s="48"/>
      <c r="F26" s="52"/>
      <c r="G26" s="52"/>
      <c r="H26" s="52"/>
      <c r="I26" s="39"/>
      <c r="J26" s="39"/>
      <c r="K26" s="39"/>
      <c r="L26" s="39"/>
    </row>
    <row r="27" spans="1:12" ht="21" x14ac:dyDescent="0.35">
      <c r="A27" s="45"/>
      <c r="B27" s="48"/>
      <c r="C27" s="45"/>
      <c r="D27" s="48"/>
      <c r="E27" s="48"/>
      <c r="F27" s="52"/>
      <c r="G27" s="52"/>
      <c r="H27" s="52"/>
      <c r="J27" s="39"/>
      <c r="K27" s="39"/>
      <c r="L27" s="39"/>
    </row>
    <row r="28" spans="1:12" ht="63" x14ac:dyDescent="0.35">
      <c r="A28" s="45"/>
      <c r="B28" s="48"/>
      <c r="C28" s="45"/>
      <c r="D28" s="51" t="s">
        <v>244</v>
      </c>
      <c r="E28" s="51"/>
      <c r="F28" s="39"/>
      <c r="G28" s="39"/>
      <c r="H28" s="52">
        <v>50000</v>
      </c>
      <c r="I28" s="39"/>
      <c r="J28" s="39"/>
      <c r="K28" s="39"/>
      <c r="L28" s="39"/>
    </row>
    <row r="29" spans="1:12" ht="21.75" thickBot="1" x14ac:dyDescent="0.4">
      <c r="A29" s="48"/>
      <c r="B29" s="48"/>
      <c r="C29" s="48"/>
      <c r="D29" s="39"/>
      <c r="E29" s="48"/>
      <c r="F29" s="52"/>
      <c r="G29" s="52"/>
      <c r="H29" s="52"/>
      <c r="I29" s="38"/>
      <c r="J29" s="39"/>
      <c r="K29" s="39"/>
      <c r="L29" s="39"/>
    </row>
    <row r="30" spans="1:12" ht="21.75" thickBot="1" x14ac:dyDescent="0.4">
      <c r="A30" s="54" t="s">
        <v>121</v>
      </c>
      <c r="B30" s="55"/>
      <c r="C30" s="55"/>
      <c r="D30" s="49"/>
      <c r="E30" s="55"/>
      <c r="F30" s="49"/>
      <c r="G30" s="49"/>
      <c r="H30" s="49"/>
      <c r="I30" s="49"/>
      <c r="J30" s="56">
        <f>SUM(H17:I29)</f>
        <v>50000</v>
      </c>
      <c r="K30" s="50">
        <f>SUM(G17:G29)</f>
        <v>0</v>
      </c>
      <c r="L30" s="50"/>
    </row>
    <row r="31" spans="1:12" ht="21" x14ac:dyDescent="0.35">
      <c r="A31" s="48"/>
      <c r="B31" s="48"/>
      <c r="C31" s="48"/>
      <c r="D31" s="39"/>
      <c r="E31" s="48"/>
      <c r="F31" s="39"/>
      <c r="G31" s="39"/>
      <c r="H31" s="39"/>
      <c r="I31" s="39"/>
      <c r="J31" s="39"/>
      <c r="K31" s="39"/>
      <c r="L31" s="39"/>
    </row>
    <row r="32" spans="1:12" ht="21" x14ac:dyDescent="0.35">
      <c r="A32" s="45" t="s">
        <v>122</v>
      </c>
      <c r="B32" s="48"/>
      <c r="C32" s="48"/>
      <c r="D32" s="39"/>
      <c r="E32" s="48"/>
      <c r="F32" s="39"/>
      <c r="G32" s="39"/>
      <c r="H32" s="39"/>
      <c r="I32" s="39"/>
      <c r="J32" s="39"/>
      <c r="K32" s="39"/>
      <c r="L32" s="39"/>
    </row>
    <row r="33" spans="1:12" ht="21" x14ac:dyDescent="0.35">
      <c r="A33" s="45"/>
      <c r="B33" s="48"/>
      <c r="C33" s="48"/>
      <c r="D33" s="39"/>
      <c r="E33" s="48"/>
      <c r="F33" s="39"/>
      <c r="G33" s="39"/>
      <c r="H33" s="39"/>
      <c r="I33" s="39"/>
      <c r="J33" s="39"/>
      <c r="K33" s="39"/>
      <c r="L33" s="39"/>
    </row>
    <row r="34" spans="1:12" ht="21" x14ac:dyDescent="0.35">
      <c r="A34" s="45"/>
      <c r="B34" s="48"/>
      <c r="D34" s="48" t="s">
        <v>245</v>
      </c>
      <c r="E34" s="51"/>
      <c r="F34" s="39"/>
      <c r="G34" s="39"/>
      <c r="H34" s="39"/>
      <c r="I34" s="39">
        <v>30000</v>
      </c>
      <c r="J34" s="39"/>
      <c r="K34" s="39"/>
      <c r="L34" s="39"/>
    </row>
    <row r="35" spans="1:12" ht="21.75" thickBot="1" x14ac:dyDescent="0.4">
      <c r="A35" s="48"/>
      <c r="B35" s="48"/>
      <c r="C35" s="48"/>
      <c r="D35" s="48"/>
      <c r="E35" s="48"/>
      <c r="F35" s="39"/>
      <c r="G35" s="39"/>
      <c r="H35" s="39"/>
      <c r="I35" s="39"/>
      <c r="J35" s="39"/>
      <c r="K35" s="39"/>
      <c r="L35" s="39"/>
    </row>
    <row r="36" spans="1:12" ht="21.75" thickBot="1" x14ac:dyDescent="0.4">
      <c r="A36" s="40" t="s">
        <v>123</v>
      </c>
      <c r="B36" s="55"/>
      <c r="C36" s="55"/>
      <c r="D36" s="49"/>
      <c r="E36" s="55"/>
      <c r="F36" s="49"/>
      <c r="G36" s="49"/>
      <c r="H36" s="49"/>
      <c r="I36" s="49"/>
      <c r="J36" s="44">
        <f>SUM(H31:I35)</f>
        <v>30000</v>
      </c>
      <c r="K36" s="43">
        <f>SUM(G31:G35)</f>
        <v>0</v>
      </c>
      <c r="L36" s="50"/>
    </row>
    <row r="37" spans="1:12" ht="21" x14ac:dyDescent="0.35">
      <c r="A37" s="48"/>
      <c r="B37" s="48"/>
      <c r="C37" s="48"/>
      <c r="D37" s="39"/>
      <c r="E37" s="48"/>
      <c r="F37" s="39"/>
      <c r="G37" s="39"/>
      <c r="H37" s="39"/>
      <c r="I37" s="39"/>
      <c r="J37" s="39"/>
      <c r="K37" s="39"/>
      <c r="L37" s="39"/>
    </row>
    <row r="38" spans="1:12" ht="21" x14ac:dyDescent="0.35">
      <c r="A38" s="45" t="s">
        <v>124</v>
      </c>
      <c r="B38" s="48"/>
      <c r="C38" s="48" t="s">
        <v>246</v>
      </c>
      <c r="D38" s="39"/>
      <c r="E38" s="51"/>
      <c r="F38" s="39"/>
      <c r="G38" s="39"/>
      <c r="H38" s="39"/>
      <c r="I38" s="39">
        <v>20000</v>
      </c>
      <c r="J38" s="39"/>
      <c r="K38" s="39"/>
      <c r="L38" s="39"/>
    </row>
    <row r="39" spans="1:12" ht="21.75" thickBot="1" x14ac:dyDescent="0.4">
      <c r="A39" s="48"/>
      <c r="B39" s="48"/>
      <c r="C39" s="48"/>
      <c r="D39" s="39"/>
      <c r="E39" s="48"/>
      <c r="F39" s="39"/>
      <c r="G39" s="39"/>
      <c r="H39" s="39"/>
      <c r="I39" s="39"/>
      <c r="J39" s="39"/>
      <c r="K39" s="39"/>
      <c r="L39" s="39"/>
    </row>
    <row r="40" spans="1:12" ht="21.75" thickBot="1" x14ac:dyDescent="0.4">
      <c r="A40" s="57" t="s">
        <v>125</v>
      </c>
      <c r="B40" s="55"/>
      <c r="C40" s="55"/>
      <c r="D40" s="49"/>
      <c r="E40" s="55"/>
      <c r="F40" s="49"/>
      <c r="G40" s="49"/>
      <c r="H40" s="49"/>
      <c r="I40" s="49"/>
      <c r="J40" s="44">
        <f>SUM(H37:I39)</f>
        <v>20000</v>
      </c>
      <c r="K40" s="43">
        <f>SUM(G37:G39)</f>
        <v>0</v>
      </c>
    </row>
    <row r="41" spans="1:12" ht="21.75" thickBot="1" x14ac:dyDescent="0.4">
      <c r="A41" s="48"/>
      <c r="B41" s="48"/>
      <c r="C41" s="48"/>
      <c r="D41" s="39"/>
      <c r="E41" s="48"/>
      <c r="F41" s="39"/>
      <c r="G41" s="39" t="s">
        <v>129</v>
      </c>
      <c r="H41" s="39" t="s">
        <v>130</v>
      </c>
      <c r="I41" s="39" t="s">
        <v>129</v>
      </c>
      <c r="J41" s="39"/>
      <c r="K41" s="39"/>
      <c r="L41" s="39"/>
    </row>
    <row r="42" spans="1:12" ht="21.75" thickBot="1" x14ac:dyDescent="0.4">
      <c r="A42" s="40" t="s">
        <v>126</v>
      </c>
      <c r="B42" s="41"/>
      <c r="C42" s="41"/>
      <c r="D42" s="42"/>
      <c r="E42" s="41"/>
      <c r="F42" s="42"/>
      <c r="G42" s="42"/>
      <c r="H42" s="42">
        <f>SUM(H3:H40)</f>
        <v>70000</v>
      </c>
      <c r="I42" s="42">
        <f>SUM(I3:I40)</f>
        <v>50000</v>
      </c>
      <c r="J42" s="42" t="s">
        <v>127</v>
      </c>
      <c r="K42" s="44">
        <f>SUM(H42:I42)</f>
        <v>120000</v>
      </c>
      <c r="L42" s="4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opLeftCell="A10" workbookViewId="0">
      <selection activeCell="K36" sqref="K36"/>
    </sheetView>
  </sheetViews>
  <sheetFormatPr defaultRowHeight="15" x14ac:dyDescent="0.25"/>
  <cols>
    <col min="1" max="1" width="38.5703125" bestFit="1" customWidth="1"/>
    <col min="2" max="2" width="8.140625" customWidth="1"/>
    <col min="3" max="3" width="11" customWidth="1"/>
    <col min="15" max="15" width="70.85546875" bestFit="1" customWidth="1"/>
  </cols>
  <sheetData>
    <row r="1" spans="1:15" ht="21.75" thickBot="1" x14ac:dyDescent="0.4">
      <c r="A1" s="38">
        <f>J8</f>
        <v>0</v>
      </c>
      <c r="B1" s="38">
        <f>J16</f>
        <v>0</v>
      </c>
      <c r="C1" s="38">
        <f>J24</f>
        <v>0</v>
      </c>
      <c r="D1" s="38">
        <f>J30</f>
        <v>0</v>
      </c>
      <c r="E1" s="38">
        <f>K34</f>
        <v>0</v>
      </c>
      <c r="F1" s="39">
        <f>H36</f>
        <v>0</v>
      </c>
      <c r="G1" s="39">
        <f>I36</f>
        <v>0</v>
      </c>
      <c r="H1" s="39"/>
      <c r="I1" s="39"/>
      <c r="J1" s="39"/>
      <c r="K1" s="39"/>
      <c r="L1" s="39"/>
    </row>
    <row r="2" spans="1:15" ht="21.75" thickBot="1" x14ac:dyDescent="0.4">
      <c r="A2" s="40" t="s">
        <v>10</v>
      </c>
      <c r="B2" s="41"/>
      <c r="C2" s="41"/>
      <c r="D2" s="42" t="s">
        <v>106</v>
      </c>
      <c r="E2" s="41" t="s">
        <v>11</v>
      </c>
      <c r="F2" s="42" t="s">
        <v>107</v>
      </c>
      <c r="G2" s="42" t="s">
        <v>108</v>
      </c>
      <c r="H2" s="42" t="s">
        <v>128</v>
      </c>
      <c r="I2" s="42" t="s">
        <v>129</v>
      </c>
      <c r="J2" s="42" t="s">
        <v>109</v>
      </c>
      <c r="K2" s="43"/>
      <c r="L2" s="44" t="s">
        <v>110</v>
      </c>
      <c r="O2" s="72" t="s">
        <v>224</v>
      </c>
    </row>
    <row r="3" spans="1:15" ht="21" x14ac:dyDescent="0.35">
      <c r="A3" s="45"/>
      <c r="B3" s="45"/>
      <c r="C3" s="45"/>
      <c r="D3" s="46"/>
      <c r="E3" s="45"/>
      <c r="F3" s="46"/>
      <c r="G3" s="46"/>
      <c r="H3" s="46"/>
      <c r="I3" s="46"/>
      <c r="J3" s="39"/>
      <c r="K3" s="39"/>
      <c r="L3" s="39"/>
      <c r="O3" s="73" t="s">
        <v>199</v>
      </c>
    </row>
    <row r="4" spans="1:15" ht="21" x14ac:dyDescent="0.35">
      <c r="A4" s="45"/>
      <c r="B4" s="47"/>
      <c r="C4" s="47"/>
      <c r="D4" s="47"/>
      <c r="E4" s="48"/>
      <c r="F4" s="39"/>
      <c r="G4" s="39"/>
      <c r="H4" s="39"/>
      <c r="I4" s="39"/>
      <c r="J4" s="39"/>
      <c r="K4" s="39"/>
      <c r="L4" s="39"/>
      <c r="O4" s="73" t="s">
        <v>200</v>
      </c>
    </row>
    <row r="5" spans="1:15" ht="21" x14ac:dyDescent="0.35">
      <c r="A5" s="45" t="s">
        <v>113</v>
      </c>
      <c r="B5" s="48"/>
      <c r="C5" s="48"/>
      <c r="D5" s="48"/>
      <c r="E5" s="48"/>
      <c r="F5" s="39"/>
      <c r="G5" s="39"/>
      <c r="H5" s="39"/>
      <c r="I5" s="39"/>
      <c r="J5" s="39"/>
      <c r="K5" s="39"/>
      <c r="L5" s="39"/>
      <c r="O5" s="73" t="s">
        <v>201</v>
      </c>
    </row>
    <row r="6" spans="1:15" ht="21" x14ac:dyDescent="0.35">
      <c r="A6" s="47"/>
      <c r="B6" s="48"/>
      <c r="C6" s="48"/>
      <c r="D6" s="48"/>
      <c r="E6" s="48"/>
      <c r="F6" s="39"/>
      <c r="G6" s="39"/>
      <c r="H6" s="39"/>
      <c r="I6" s="39">
        <f t="shared" ref="I6" si="0">F6*G6</f>
        <v>0</v>
      </c>
      <c r="J6" s="39"/>
      <c r="K6" s="39"/>
      <c r="L6" s="39"/>
      <c r="O6" s="74" t="s">
        <v>169</v>
      </c>
    </row>
    <row r="7" spans="1:15" ht="21.75" thickBot="1" x14ac:dyDescent="0.4">
      <c r="A7" s="45"/>
      <c r="B7" s="45"/>
      <c r="C7" s="45"/>
      <c r="D7" s="46"/>
      <c r="E7" s="45"/>
      <c r="F7" s="46"/>
      <c r="G7" s="46"/>
      <c r="H7" s="46"/>
      <c r="I7" s="39"/>
      <c r="J7" s="39"/>
      <c r="K7" s="39"/>
      <c r="L7" s="39"/>
      <c r="O7" s="73" t="s">
        <v>202</v>
      </c>
    </row>
    <row r="8" spans="1:15" ht="21.75" thickBot="1" x14ac:dyDescent="0.4">
      <c r="A8" s="40" t="s">
        <v>117</v>
      </c>
      <c r="B8" s="41"/>
      <c r="C8" s="41"/>
      <c r="D8" s="42"/>
      <c r="E8" s="41"/>
      <c r="F8" s="42"/>
      <c r="G8" s="42"/>
      <c r="H8" s="42"/>
      <c r="I8" s="49"/>
      <c r="J8" s="44">
        <f>SUM(I4:I7)</f>
        <v>0</v>
      </c>
      <c r="K8" s="50">
        <f>SUM(G4:G7)</f>
        <v>0</v>
      </c>
      <c r="L8" s="43"/>
      <c r="O8" s="74" t="s">
        <v>169</v>
      </c>
    </row>
    <row r="9" spans="1:15" ht="21" x14ac:dyDescent="0.35">
      <c r="A9" s="45"/>
      <c r="B9" s="45"/>
      <c r="C9" s="45"/>
      <c r="D9" s="46"/>
      <c r="E9" s="45"/>
      <c r="F9" s="46"/>
      <c r="G9" s="46"/>
      <c r="H9" s="46"/>
      <c r="I9" s="39"/>
      <c r="J9" s="39"/>
      <c r="K9" s="39"/>
      <c r="L9" s="39"/>
      <c r="O9" s="73" t="s">
        <v>203</v>
      </c>
    </row>
    <row r="10" spans="1:15" ht="21" x14ac:dyDescent="0.35">
      <c r="A10" s="45" t="s">
        <v>105</v>
      </c>
      <c r="B10" s="48"/>
      <c r="C10" s="48"/>
      <c r="D10" s="51"/>
      <c r="E10" s="51"/>
      <c r="F10" s="39"/>
      <c r="G10" s="39"/>
      <c r="H10" s="39"/>
      <c r="I10" s="39"/>
      <c r="J10" s="39"/>
      <c r="K10" s="39"/>
      <c r="L10" s="39"/>
      <c r="O10" s="74" t="s">
        <v>169</v>
      </c>
    </row>
    <row r="11" spans="1:15" ht="21" x14ac:dyDescent="0.35">
      <c r="A11" s="45"/>
      <c r="B11" s="48"/>
      <c r="C11" s="48"/>
      <c r="D11" s="51"/>
      <c r="E11" s="51"/>
      <c r="F11" s="39"/>
      <c r="G11" s="39"/>
      <c r="H11" s="39"/>
      <c r="I11" s="39"/>
      <c r="J11" s="39"/>
      <c r="K11" s="39"/>
      <c r="L11" s="39"/>
      <c r="O11" s="73" t="s">
        <v>204</v>
      </c>
    </row>
    <row r="12" spans="1:15" ht="21" x14ac:dyDescent="0.35">
      <c r="A12" s="45"/>
      <c r="B12" s="48"/>
      <c r="C12" s="48"/>
      <c r="D12" s="48"/>
      <c r="E12" s="45"/>
      <c r="F12" s="52"/>
      <c r="G12" s="52"/>
      <c r="H12" s="52"/>
      <c r="I12" s="39"/>
      <c r="J12" s="39"/>
      <c r="K12" s="39"/>
      <c r="L12" s="39"/>
      <c r="O12" s="73" t="s">
        <v>205</v>
      </c>
    </row>
    <row r="13" spans="1:15" ht="21" x14ac:dyDescent="0.35">
      <c r="A13" s="45"/>
      <c r="B13" s="48"/>
      <c r="C13" s="48"/>
      <c r="D13" s="48"/>
      <c r="E13" s="45"/>
      <c r="F13" s="53"/>
      <c r="G13" s="53"/>
      <c r="H13" s="53"/>
      <c r="I13" s="39"/>
      <c r="J13" s="39"/>
      <c r="K13" s="39"/>
      <c r="L13" s="39"/>
      <c r="O13" s="73" t="s">
        <v>206</v>
      </c>
    </row>
    <row r="14" spans="1:15" ht="21" x14ac:dyDescent="0.35">
      <c r="A14" s="45"/>
      <c r="B14" s="45"/>
      <c r="C14" s="48"/>
      <c r="D14" s="51"/>
      <c r="E14" s="51"/>
      <c r="F14" s="39"/>
      <c r="G14" s="39"/>
      <c r="H14" s="39"/>
      <c r="I14" s="39"/>
      <c r="J14" s="39"/>
      <c r="K14" s="39"/>
      <c r="L14" s="39"/>
      <c r="O14" s="73" t="s">
        <v>207</v>
      </c>
    </row>
    <row r="15" spans="1:15" ht="21.75" thickBot="1" x14ac:dyDescent="0.4">
      <c r="A15" s="45"/>
      <c r="B15" s="47"/>
      <c r="C15" s="47"/>
      <c r="D15" s="47"/>
      <c r="E15" s="48"/>
      <c r="F15" s="39"/>
      <c r="G15" s="39"/>
      <c r="H15" s="39"/>
      <c r="I15" s="39">
        <f t="shared" ref="I15" si="1">G15*F15</f>
        <v>0</v>
      </c>
      <c r="J15" s="39"/>
      <c r="K15" s="39"/>
      <c r="L15" s="39"/>
      <c r="O15" s="74" t="s">
        <v>169</v>
      </c>
    </row>
    <row r="16" spans="1:15" ht="21.75" thickBot="1" x14ac:dyDescent="0.4">
      <c r="A16" s="40" t="s">
        <v>118</v>
      </c>
      <c r="B16" s="41"/>
      <c r="C16" s="41"/>
      <c r="D16" s="42"/>
      <c r="E16" s="41"/>
      <c r="F16" s="42"/>
      <c r="G16" s="42"/>
      <c r="H16" s="42"/>
      <c r="I16" s="49"/>
      <c r="J16" s="44">
        <f>SUM(H9:I15)</f>
        <v>0</v>
      </c>
      <c r="K16" s="43">
        <f>SUM(G9:G15)</f>
        <v>0</v>
      </c>
      <c r="L16" s="50"/>
      <c r="O16" s="73" t="s">
        <v>208</v>
      </c>
    </row>
    <row r="17" spans="1:15" ht="21" x14ac:dyDescent="0.35">
      <c r="A17" s="45"/>
      <c r="B17" s="45"/>
      <c r="C17" s="45"/>
      <c r="D17" s="46"/>
      <c r="E17" s="45"/>
      <c r="F17" s="46"/>
      <c r="G17" s="46"/>
      <c r="H17" s="46"/>
      <c r="I17" s="46"/>
      <c r="J17" s="39"/>
      <c r="K17" s="39"/>
      <c r="L17" s="39"/>
      <c r="O17" s="73" t="s">
        <v>209</v>
      </c>
    </row>
    <row r="18" spans="1:15" ht="21" x14ac:dyDescent="0.35">
      <c r="A18" s="45" t="s">
        <v>119</v>
      </c>
      <c r="B18" s="45"/>
      <c r="C18" s="45"/>
      <c r="D18" s="46"/>
      <c r="E18" s="45"/>
      <c r="F18" s="53"/>
      <c r="G18" s="53"/>
      <c r="H18" s="53"/>
      <c r="I18" s="53"/>
      <c r="J18" s="39"/>
      <c r="K18" s="39"/>
      <c r="L18" s="39"/>
      <c r="O18" s="73" t="s">
        <v>210</v>
      </c>
    </row>
    <row r="19" spans="1:15" ht="21" x14ac:dyDescent="0.35">
      <c r="A19" s="45"/>
      <c r="B19" s="48"/>
      <c r="C19" s="45"/>
      <c r="D19" s="48"/>
      <c r="E19" s="48"/>
      <c r="F19" s="52"/>
      <c r="G19" s="52"/>
      <c r="H19" s="52"/>
      <c r="I19" s="39"/>
      <c r="J19" s="39"/>
      <c r="K19" s="39"/>
      <c r="L19" s="39"/>
      <c r="O19" s="73" t="s">
        <v>211</v>
      </c>
    </row>
    <row r="20" spans="1:15" ht="21" x14ac:dyDescent="0.35">
      <c r="A20" s="45" t="s">
        <v>249</v>
      </c>
      <c r="B20" s="48"/>
      <c r="C20" s="45"/>
      <c r="D20" s="48"/>
      <c r="E20" s="48"/>
      <c r="F20" s="52">
        <v>80000</v>
      </c>
      <c r="G20" s="52"/>
      <c r="H20" s="52"/>
      <c r="I20" s="39"/>
      <c r="J20" s="52">
        <v>80000</v>
      </c>
      <c r="K20" s="52">
        <v>80000</v>
      </c>
      <c r="L20" s="39"/>
      <c r="O20" s="74" t="s">
        <v>169</v>
      </c>
    </row>
    <row r="21" spans="1:15" ht="21" x14ac:dyDescent="0.35">
      <c r="A21" s="45"/>
      <c r="B21" s="48"/>
      <c r="C21" s="45"/>
      <c r="D21" s="48"/>
      <c r="E21" s="48"/>
      <c r="F21" s="52"/>
      <c r="G21" s="52"/>
      <c r="H21" s="52"/>
      <c r="J21" s="39"/>
      <c r="K21" s="39"/>
      <c r="L21" s="39"/>
      <c r="O21" s="73" t="s">
        <v>212</v>
      </c>
    </row>
    <row r="22" spans="1:15" ht="21" x14ac:dyDescent="0.35">
      <c r="A22" s="45"/>
      <c r="B22" s="48"/>
      <c r="C22" s="45"/>
      <c r="D22" s="51"/>
      <c r="E22" s="51"/>
      <c r="F22" s="39"/>
      <c r="G22" s="39"/>
      <c r="H22" s="52"/>
      <c r="I22" s="39"/>
      <c r="J22" s="39"/>
      <c r="K22" s="39"/>
      <c r="L22" s="39"/>
      <c r="O22" s="73" t="s">
        <v>213</v>
      </c>
    </row>
    <row r="23" spans="1:15" ht="21.75" thickBot="1" x14ac:dyDescent="0.4">
      <c r="A23" s="48"/>
      <c r="B23" s="48"/>
      <c r="C23" s="48"/>
      <c r="D23" s="39"/>
      <c r="E23" s="48"/>
      <c r="F23" s="52"/>
      <c r="G23" s="52"/>
      <c r="H23" s="52"/>
      <c r="I23" s="38"/>
      <c r="J23" s="39"/>
      <c r="K23" s="39"/>
      <c r="L23" s="39"/>
      <c r="O23" s="73" t="s">
        <v>214</v>
      </c>
    </row>
    <row r="24" spans="1:15" ht="21.75" thickBot="1" x14ac:dyDescent="0.4">
      <c r="A24" s="54" t="s">
        <v>121</v>
      </c>
      <c r="B24" s="55"/>
      <c r="C24" s="55"/>
      <c r="D24" s="49"/>
      <c r="E24" s="55"/>
      <c r="F24" s="49"/>
      <c r="G24" s="49"/>
      <c r="H24" s="49"/>
      <c r="I24" s="49"/>
      <c r="J24" s="56">
        <f>SUM(H17:I23)</f>
        <v>0</v>
      </c>
      <c r="K24" s="50">
        <f>SUM(G17:G23)</f>
        <v>0</v>
      </c>
      <c r="L24" s="50"/>
      <c r="O24" s="73" t="s">
        <v>215</v>
      </c>
    </row>
    <row r="25" spans="1:15" ht="21" x14ac:dyDescent="0.35">
      <c r="A25" s="48"/>
      <c r="B25" s="48"/>
      <c r="C25" s="48"/>
      <c r="D25" s="39"/>
      <c r="E25" s="48"/>
      <c r="F25" s="39"/>
      <c r="G25" s="39"/>
      <c r="H25" s="39"/>
      <c r="I25" s="39"/>
      <c r="J25" s="39"/>
      <c r="K25" s="39"/>
      <c r="L25" s="39"/>
      <c r="O25" s="74" t="s">
        <v>169</v>
      </c>
    </row>
    <row r="26" spans="1:15" ht="21" x14ac:dyDescent="0.35">
      <c r="A26" s="45" t="s">
        <v>122</v>
      </c>
      <c r="B26" s="48"/>
      <c r="C26" s="48"/>
      <c r="D26" s="39"/>
      <c r="E26" s="48"/>
      <c r="F26" s="39"/>
      <c r="G26" s="39"/>
      <c r="H26" s="39"/>
      <c r="I26" s="39"/>
      <c r="J26" s="39"/>
      <c r="K26" s="39"/>
      <c r="L26" s="39"/>
      <c r="O26" s="73" t="s">
        <v>216</v>
      </c>
    </row>
    <row r="27" spans="1:15" ht="21" x14ac:dyDescent="0.35">
      <c r="A27" s="45"/>
      <c r="B27" s="48"/>
      <c r="C27" s="48"/>
      <c r="D27" s="39"/>
      <c r="E27" s="48"/>
      <c r="F27" s="39"/>
      <c r="G27" s="39"/>
      <c r="H27" s="39"/>
      <c r="I27" s="39">
        <f>G27*F27</f>
        <v>0</v>
      </c>
      <c r="J27" s="39"/>
      <c r="K27" s="39"/>
      <c r="L27" s="39"/>
      <c r="O27" s="73" t="s">
        <v>217</v>
      </c>
    </row>
    <row r="28" spans="1:15" ht="21" x14ac:dyDescent="0.35">
      <c r="A28" s="45"/>
      <c r="B28" s="48"/>
      <c r="C28" s="48"/>
      <c r="D28" s="48"/>
      <c r="E28" s="51"/>
      <c r="F28" s="39"/>
      <c r="G28" s="39"/>
      <c r="H28" s="39"/>
      <c r="I28" s="39">
        <f>G28*F28</f>
        <v>0</v>
      </c>
      <c r="J28" s="39"/>
      <c r="K28" s="39"/>
      <c r="L28" s="39"/>
      <c r="O28" s="74" t="s">
        <v>169</v>
      </c>
    </row>
    <row r="29" spans="1:15" ht="21.75" thickBot="1" x14ac:dyDescent="0.4">
      <c r="A29" s="48"/>
      <c r="B29" s="48"/>
      <c r="C29" s="48"/>
      <c r="D29" s="48"/>
      <c r="E29" s="48"/>
      <c r="F29" s="39"/>
      <c r="G29" s="39"/>
      <c r="H29" s="39"/>
      <c r="I29" s="39"/>
      <c r="J29" s="39"/>
      <c r="K29" s="39"/>
      <c r="L29" s="39"/>
      <c r="O29" s="73" t="s">
        <v>218</v>
      </c>
    </row>
    <row r="30" spans="1:15" ht="21.75" thickBot="1" x14ac:dyDescent="0.4">
      <c r="A30" s="40" t="s">
        <v>123</v>
      </c>
      <c r="B30" s="55"/>
      <c r="C30" s="55"/>
      <c r="D30" s="49"/>
      <c r="E30" s="55"/>
      <c r="F30" s="49"/>
      <c r="G30" s="49"/>
      <c r="H30" s="49"/>
      <c r="I30" s="49"/>
      <c r="J30" s="44">
        <f>SUM(H25:I29)</f>
        <v>0</v>
      </c>
      <c r="K30" s="43">
        <f>SUM(G25:G29)</f>
        <v>0</v>
      </c>
      <c r="L30" s="50"/>
      <c r="O30" s="73" t="s">
        <v>219</v>
      </c>
    </row>
    <row r="31" spans="1:15" ht="21" x14ac:dyDescent="0.35">
      <c r="A31" s="48"/>
      <c r="B31" s="48"/>
      <c r="C31" s="48"/>
      <c r="D31" s="39"/>
      <c r="E31" s="48"/>
      <c r="F31" s="39"/>
      <c r="G31" s="39"/>
      <c r="H31" s="39"/>
      <c r="I31" s="39"/>
      <c r="J31" s="39"/>
      <c r="K31" s="39"/>
      <c r="L31" s="39"/>
      <c r="O31" s="74" t="s">
        <v>169</v>
      </c>
    </row>
    <row r="32" spans="1:15" ht="21" x14ac:dyDescent="0.35">
      <c r="A32" s="45" t="s">
        <v>124</v>
      </c>
      <c r="B32" s="48"/>
      <c r="C32" s="48"/>
      <c r="D32" s="39"/>
      <c r="E32" s="51"/>
      <c r="F32" s="39"/>
      <c r="G32" s="39"/>
      <c r="H32" s="39"/>
      <c r="I32" s="39"/>
      <c r="J32" s="39"/>
      <c r="K32" s="39"/>
      <c r="L32" s="39"/>
      <c r="O32" s="73" t="s">
        <v>220</v>
      </c>
    </row>
    <row r="33" spans="1:15" ht="21.75" thickBot="1" x14ac:dyDescent="0.4">
      <c r="A33" s="48"/>
      <c r="B33" s="48"/>
      <c r="C33" s="48"/>
      <c r="D33" s="39"/>
      <c r="E33" s="48"/>
      <c r="F33" s="39"/>
      <c r="G33" s="39"/>
      <c r="H33" s="39"/>
      <c r="I33" s="39"/>
      <c r="J33" s="39"/>
      <c r="K33" s="39"/>
      <c r="L33" s="39"/>
      <c r="O33" s="73" t="s">
        <v>221</v>
      </c>
    </row>
    <row r="34" spans="1:15" ht="21.75" thickBot="1" x14ac:dyDescent="0.4">
      <c r="A34" s="57" t="s">
        <v>125</v>
      </c>
      <c r="B34" s="55"/>
      <c r="C34" s="55"/>
      <c r="D34" s="49"/>
      <c r="E34" s="55"/>
      <c r="F34" s="49"/>
      <c r="G34" s="49"/>
      <c r="H34" s="49"/>
      <c r="I34" s="49"/>
      <c r="J34" s="49"/>
      <c r="K34" s="44">
        <f>SUM(H31:I33)</f>
        <v>0</v>
      </c>
      <c r="L34" s="43">
        <f>SUM(G31:G33)</f>
        <v>0</v>
      </c>
      <c r="O34" s="74" t="s">
        <v>169</v>
      </c>
    </row>
    <row r="35" spans="1:15" ht="21.75" thickBot="1" x14ac:dyDescent="0.4">
      <c r="A35" s="48"/>
      <c r="B35" s="48"/>
      <c r="C35" s="48"/>
      <c r="D35" s="39"/>
      <c r="E35" s="48"/>
      <c r="F35" s="39"/>
      <c r="G35" s="39" t="s">
        <v>129</v>
      </c>
      <c r="H35" s="39" t="s">
        <v>130</v>
      </c>
      <c r="I35" s="39" t="s">
        <v>129</v>
      </c>
      <c r="J35" s="39"/>
      <c r="K35" s="39"/>
      <c r="L35" s="39"/>
      <c r="O35" s="73" t="s">
        <v>222</v>
      </c>
    </row>
    <row r="36" spans="1:15" ht="21.75" thickBot="1" x14ac:dyDescent="0.4">
      <c r="A36" s="40" t="s">
        <v>126</v>
      </c>
      <c r="B36" s="41"/>
      <c r="C36" s="41"/>
      <c r="D36" s="42"/>
      <c r="E36" s="41"/>
      <c r="F36" s="42"/>
      <c r="G36" s="42"/>
      <c r="H36" s="42">
        <f>SUM(H3:H34)</f>
        <v>0</v>
      </c>
      <c r="I36" s="42">
        <f>SUM(I3:I34)</f>
        <v>0</v>
      </c>
      <c r="J36" s="42" t="s">
        <v>127</v>
      </c>
      <c r="K36" s="52">
        <v>80000</v>
      </c>
      <c r="L36" s="43"/>
      <c r="O36" s="73" t="s">
        <v>223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3"/>
  <sheetViews>
    <sheetView topLeftCell="A7" workbookViewId="0">
      <selection activeCell="F35" sqref="F35"/>
    </sheetView>
  </sheetViews>
  <sheetFormatPr defaultRowHeight="15" x14ac:dyDescent="0.25"/>
  <cols>
    <col min="1" max="1" width="25.28515625" customWidth="1"/>
    <col min="4" max="4" width="53.7109375" customWidth="1"/>
    <col min="5" max="5" width="15.85546875" customWidth="1"/>
    <col min="6" max="6" width="79.28515625" customWidth="1"/>
    <col min="7" max="7" width="41.5703125" customWidth="1"/>
    <col min="8" max="8" width="38.42578125" customWidth="1"/>
  </cols>
  <sheetData>
    <row r="2" spans="1:8" ht="31.5" x14ac:dyDescent="0.5">
      <c r="A2" s="19" t="s">
        <v>24</v>
      </c>
      <c r="B2" s="20"/>
      <c r="C2" s="20"/>
      <c r="D2" s="20"/>
      <c r="E2" s="20"/>
      <c r="F2" s="20"/>
      <c r="G2" s="20"/>
      <c r="H2" s="20"/>
    </row>
    <row r="3" spans="1:8" ht="26.25" x14ac:dyDescent="0.4">
      <c r="A3" s="3"/>
    </row>
    <row r="4" spans="1:8" ht="23.25" x14ac:dyDescent="0.35">
      <c r="A4" s="15" t="s">
        <v>10</v>
      </c>
      <c r="B4" s="16"/>
      <c r="C4" s="16"/>
      <c r="D4" s="16"/>
      <c r="E4" s="15" t="s">
        <v>85</v>
      </c>
      <c r="F4" s="15" t="s">
        <v>11</v>
      </c>
      <c r="G4" s="15" t="s">
        <v>23</v>
      </c>
      <c r="H4" s="15" t="s">
        <v>25</v>
      </c>
    </row>
    <row r="6" spans="1:8" ht="21" x14ac:dyDescent="0.35">
      <c r="A6" s="21" t="s">
        <v>8</v>
      </c>
      <c r="B6" s="22"/>
      <c r="C6" s="22"/>
      <c r="D6" s="21"/>
      <c r="E6" s="22"/>
      <c r="F6" s="22"/>
      <c r="G6" s="23"/>
      <c r="H6" s="23"/>
    </row>
    <row r="7" spans="1:8" ht="18.75" x14ac:dyDescent="0.3">
      <c r="A7" s="24" t="s">
        <v>84</v>
      </c>
      <c r="B7" s="25"/>
      <c r="C7" s="25"/>
      <c r="D7" s="25"/>
      <c r="E7" s="24">
        <v>1310</v>
      </c>
      <c r="F7" s="24" t="s">
        <v>16</v>
      </c>
      <c r="G7" s="24" t="s">
        <v>20</v>
      </c>
      <c r="H7" s="24" t="s">
        <v>20</v>
      </c>
    </row>
    <row r="8" spans="1:8" ht="18.75" x14ac:dyDescent="0.3">
      <c r="A8" s="24" t="s">
        <v>37</v>
      </c>
      <c r="B8" s="25"/>
      <c r="C8" s="25"/>
      <c r="D8" s="25"/>
      <c r="E8" s="24">
        <v>1950</v>
      </c>
      <c r="F8" s="24" t="s">
        <v>17</v>
      </c>
      <c r="G8" s="24" t="s">
        <v>20</v>
      </c>
      <c r="H8" s="24" t="s">
        <v>20</v>
      </c>
    </row>
    <row r="9" spans="1:8" ht="18.75" x14ac:dyDescent="0.3">
      <c r="A9" s="24" t="s">
        <v>36</v>
      </c>
      <c r="B9" s="25"/>
      <c r="C9" s="25"/>
      <c r="D9" s="25"/>
      <c r="E9" s="24">
        <v>1300</v>
      </c>
      <c r="F9" s="24" t="s">
        <v>60</v>
      </c>
      <c r="G9" s="24" t="s">
        <v>35</v>
      </c>
      <c r="H9" s="24" t="s">
        <v>20</v>
      </c>
    </row>
    <row r="10" spans="1:8" ht="18.75" x14ac:dyDescent="0.3">
      <c r="A10" s="24" t="s">
        <v>0</v>
      </c>
      <c r="B10" s="25"/>
      <c r="C10" s="25"/>
      <c r="D10" s="25"/>
      <c r="E10" s="24">
        <v>900</v>
      </c>
      <c r="F10" s="24" t="s">
        <v>18</v>
      </c>
      <c r="G10" s="24" t="s">
        <v>21</v>
      </c>
      <c r="H10" s="24" t="s">
        <v>20</v>
      </c>
    </row>
    <row r="11" spans="1:8" ht="18.75" x14ac:dyDescent="0.3">
      <c r="A11" s="24" t="s">
        <v>77</v>
      </c>
      <c r="B11" s="25"/>
      <c r="C11" s="25"/>
      <c r="D11" s="25"/>
      <c r="E11" s="24">
        <v>70</v>
      </c>
      <c r="F11" s="24" t="s">
        <v>19</v>
      </c>
      <c r="G11" s="24" t="s">
        <v>20</v>
      </c>
      <c r="H11" s="24" t="s">
        <v>20</v>
      </c>
    </row>
    <row r="12" spans="1:8" ht="18.75" x14ac:dyDescent="0.3">
      <c r="A12" s="24" t="s">
        <v>26</v>
      </c>
      <c r="B12" s="25"/>
      <c r="C12" s="25"/>
      <c r="D12" s="25"/>
      <c r="E12" s="24">
        <v>200</v>
      </c>
      <c r="F12" s="24" t="s">
        <v>19</v>
      </c>
      <c r="G12" s="24" t="s">
        <v>20</v>
      </c>
      <c r="H12" s="24" t="s">
        <v>20</v>
      </c>
    </row>
    <row r="13" spans="1:8" ht="18.75" x14ac:dyDescent="0.3">
      <c r="A13" s="24" t="s">
        <v>15</v>
      </c>
      <c r="B13" s="25"/>
      <c r="C13" s="25"/>
      <c r="D13" s="25"/>
      <c r="E13" s="24">
        <v>100</v>
      </c>
      <c r="F13" s="24" t="s">
        <v>19</v>
      </c>
      <c r="G13" s="24" t="s">
        <v>20</v>
      </c>
      <c r="H13" s="24" t="s">
        <v>20</v>
      </c>
    </row>
    <row r="14" spans="1:8" ht="18.75" x14ac:dyDescent="0.3">
      <c r="A14" s="24" t="s">
        <v>82</v>
      </c>
      <c r="B14" s="25"/>
      <c r="C14" s="25"/>
      <c r="D14" s="25"/>
      <c r="E14" s="24">
        <v>0</v>
      </c>
      <c r="F14" s="24" t="s">
        <v>83</v>
      </c>
      <c r="G14" s="24"/>
      <c r="H14" s="24"/>
    </row>
    <row r="15" spans="1:8" ht="18.75" x14ac:dyDescent="0.3">
      <c r="A15" s="24" t="s">
        <v>76</v>
      </c>
      <c r="B15" s="25"/>
      <c r="C15" s="25"/>
      <c r="D15" s="25"/>
      <c r="E15" s="24">
        <v>0</v>
      </c>
      <c r="F15" s="24" t="s">
        <v>28</v>
      </c>
      <c r="G15" s="24" t="s">
        <v>21</v>
      </c>
      <c r="H15" s="24" t="s">
        <v>21</v>
      </c>
    </row>
    <row r="16" spans="1:8" ht="18.75" x14ac:dyDescent="0.3">
      <c r="A16" s="24" t="s">
        <v>38</v>
      </c>
      <c r="B16" s="25"/>
      <c r="C16" s="25"/>
      <c r="D16" s="25"/>
      <c r="E16" s="24">
        <v>0</v>
      </c>
      <c r="F16" s="24" t="s">
        <v>28</v>
      </c>
      <c r="G16" s="24" t="s">
        <v>21</v>
      </c>
      <c r="H16" s="24" t="s">
        <v>21</v>
      </c>
    </row>
    <row r="17" spans="1:8" ht="18.75" x14ac:dyDescent="0.3">
      <c r="A17" s="24" t="s">
        <v>50</v>
      </c>
      <c r="B17" s="25"/>
      <c r="C17" s="25"/>
      <c r="D17" s="25"/>
      <c r="E17" s="24">
        <v>80</v>
      </c>
      <c r="F17" s="24" t="s">
        <v>51</v>
      </c>
      <c r="G17" s="24" t="s">
        <v>21</v>
      </c>
      <c r="H17" s="24" t="s">
        <v>20</v>
      </c>
    </row>
    <row r="18" spans="1:8" ht="18.75" x14ac:dyDescent="0.3">
      <c r="A18" s="24" t="s">
        <v>48</v>
      </c>
      <c r="B18" s="25"/>
      <c r="C18" s="25"/>
      <c r="D18" s="25"/>
      <c r="E18" s="24">
        <v>1000</v>
      </c>
      <c r="F18" s="24" t="s">
        <v>49</v>
      </c>
      <c r="G18" s="24" t="s">
        <v>21</v>
      </c>
      <c r="H18" s="24" t="s">
        <v>20</v>
      </c>
    </row>
    <row r="19" spans="1:8" ht="18.75" x14ac:dyDescent="0.3">
      <c r="A19" s="24" t="s">
        <v>79</v>
      </c>
      <c r="B19" s="25"/>
      <c r="C19" s="25"/>
      <c r="D19" s="25"/>
      <c r="E19" s="24">
        <v>80</v>
      </c>
      <c r="F19" s="24"/>
      <c r="G19" s="24"/>
      <c r="H19" s="24"/>
    </row>
    <row r="20" spans="1:8" ht="18.75" x14ac:dyDescent="0.3">
      <c r="A20" s="24" t="s">
        <v>81</v>
      </c>
      <c r="B20" s="25"/>
      <c r="C20" s="25"/>
      <c r="D20" s="25"/>
      <c r="E20" s="24">
        <v>100</v>
      </c>
      <c r="F20" s="24"/>
      <c r="G20" s="24"/>
      <c r="H20" s="24"/>
    </row>
    <row r="21" spans="1:8" ht="18.75" x14ac:dyDescent="0.3">
      <c r="A21" s="25"/>
      <c r="B21" s="25"/>
      <c r="C21" s="25"/>
      <c r="D21" s="25"/>
      <c r="E21" s="24"/>
      <c r="F21" s="24"/>
      <c r="G21" s="24"/>
      <c r="H21" s="24"/>
    </row>
    <row r="22" spans="1:8" ht="18.75" x14ac:dyDescent="0.3">
      <c r="A22" s="7" t="s">
        <v>3</v>
      </c>
      <c r="B22" s="1"/>
      <c r="C22" s="1"/>
      <c r="D22" s="1"/>
      <c r="E22" s="7">
        <f>SUM(E7:E20)</f>
        <v>7090</v>
      </c>
      <c r="F22" s="5"/>
      <c r="G22" s="5"/>
      <c r="H22" s="5"/>
    </row>
    <row r="23" spans="1:8" ht="18.75" x14ac:dyDescent="0.3">
      <c r="E23" s="6"/>
      <c r="F23" s="6"/>
      <c r="G23" s="6"/>
    </row>
    <row r="24" spans="1:8" ht="21" x14ac:dyDescent="0.35">
      <c r="A24" s="4" t="s">
        <v>7</v>
      </c>
      <c r="E24" s="6"/>
      <c r="F24" s="6"/>
      <c r="G24" s="6"/>
    </row>
    <row r="25" spans="1:8" ht="18.75" x14ac:dyDescent="0.3">
      <c r="A25" s="8" t="s">
        <v>9</v>
      </c>
      <c r="B25" s="9"/>
      <c r="C25" s="9"/>
      <c r="D25" s="9"/>
      <c r="E25" s="8">
        <v>100</v>
      </c>
      <c r="F25" s="8"/>
      <c r="G25" s="8" t="s">
        <v>20</v>
      </c>
      <c r="H25" s="8" t="s">
        <v>20</v>
      </c>
    </row>
    <row r="26" spans="1:8" ht="18.75" x14ac:dyDescent="0.3">
      <c r="A26" s="8" t="s">
        <v>87</v>
      </c>
      <c r="B26" s="9"/>
      <c r="C26" s="9"/>
      <c r="D26" s="9"/>
      <c r="E26" s="8">
        <v>450</v>
      </c>
      <c r="F26" s="8"/>
      <c r="G26" s="8"/>
      <c r="H26" s="8"/>
    </row>
    <row r="27" spans="1:8" ht="18.75" x14ac:dyDescent="0.3">
      <c r="A27" s="17" t="s">
        <v>61</v>
      </c>
      <c r="B27" s="9"/>
      <c r="C27" s="9"/>
      <c r="D27" s="9"/>
      <c r="E27" s="8">
        <v>0</v>
      </c>
      <c r="F27" s="8" t="s">
        <v>58</v>
      </c>
      <c r="G27" s="8" t="s">
        <v>21</v>
      </c>
      <c r="H27" s="8" t="s">
        <v>20</v>
      </c>
    </row>
    <row r="28" spans="1:8" ht="18.75" x14ac:dyDescent="0.3">
      <c r="A28" s="8" t="s">
        <v>63</v>
      </c>
      <c r="B28" s="9"/>
      <c r="C28" s="9"/>
      <c r="D28" s="9"/>
      <c r="E28" s="8"/>
      <c r="F28" s="8"/>
      <c r="G28" s="8"/>
      <c r="H28" s="8"/>
    </row>
    <row r="29" spans="1:8" ht="18.75" x14ac:dyDescent="0.3">
      <c r="A29" s="8" t="s">
        <v>62</v>
      </c>
      <c r="B29" s="9"/>
      <c r="C29" s="9"/>
      <c r="D29" s="9"/>
      <c r="E29" s="8"/>
      <c r="F29" s="8"/>
      <c r="G29" s="8"/>
      <c r="H29" s="8"/>
    </row>
    <row r="30" spans="1:8" ht="18.75" x14ac:dyDescent="0.3">
      <c r="A30" s="8" t="s">
        <v>68</v>
      </c>
      <c r="B30" s="9"/>
      <c r="C30" s="9"/>
      <c r="D30" s="9"/>
      <c r="E30" s="8">
        <v>400</v>
      </c>
      <c r="F30" s="8" t="s">
        <v>88</v>
      </c>
      <c r="G30" s="8" t="s">
        <v>21</v>
      </c>
      <c r="H30" s="8" t="s">
        <v>20</v>
      </c>
    </row>
    <row r="31" spans="1:8" ht="18.75" x14ac:dyDescent="0.3">
      <c r="A31" s="8" t="s">
        <v>69</v>
      </c>
      <c r="B31" s="9"/>
      <c r="C31" s="9"/>
      <c r="D31" s="9"/>
      <c r="E31" s="8">
        <v>120</v>
      </c>
      <c r="F31" s="8" t="s">
        <v>88</v>
      </c>
      <c r="G31" s="8"/>
      <c r="H31" s="8"/>
    </row>
    <row r="32" spans="1:8" ht="18.75" x14ac:dyDescent="0.3">
      <c r="A32" s="8" t="s">
        <v>70</v>
      </c>
      <c r="B32" s="9"/>
      <c r="C32" s="9"/>
      <c r="D32" s="9"/>
      <c r="E32" s="8">
        <v>600</v>
      </c>
      <c r="F32" s="8" t="s">
        <v>27</v>
      </c>
      <c r="G32" s="8" t="s">
        <v>21</v>
      </c>
      <c r="H32" s="8" t="s">
        <v>20</v>
      </c>
    </row>
    <row r="33" spans="1:8" ht="18.75" x14ac:dyDescent="0.3">
      <c r="A33" s="17" t="s">
        <v>75</v>
      </c>
      <c r="B33" s="9"/>
      <c r="C33" s="9"/>
      <c r="D33" s="9"/>
      <c r="E33" s="8">
        <v>250</v>
      </c>
      <c r="F33" s="8" t="s">
        <v>22</v>
      </c>
      <c r="G33" s="8" t="s">
        <v>21</v>
      </c>
      <c r="H33" s="8" t="s">
        <v>20</v>
      </c>
    </row>
    <row r="34" spans="1:8" ht="18.75" x14ac:dyDescent="0.3">
      <c r="A34" s="17" t="s">
        <v>72</v>
      </c>
      <c r="B34" s="9"/>
      <c r="C34" s="9"/>
      <c r="D34" s="9"/>
      <c r="E34" s="8">
        <v>100</v>
      </c>
      <c r="F34" s="8" t="s">
        <v>90</v>
      </c>
      <c r="G34" s="8"/>
      <c r="H34" s="8"/>
    </row>
    <row r="35" spans="1:8" ht="18.75" x14ac:dyDescent="0.3">
      <c r="A35" s="17" t="s">
        <v>1</v>
      </c>
      <c r="B35" s="9"/>
      <c r="C35" s="9"/>
      <c r="D35" s="9"/>
      <c r="E35" s="8">
        <v>100</v>
      </c>
      <c r="F35" s="8" t="s">
        <v>30</v>
      </c>
      <c r="G35" s="8" t="s">
        <v>21</v>
      </c>
      <c r="H35" s="8" t="s">
        <v>20</v>
      </c>
    </row>
    <row r="36" spans="1:8" ht="18.75" x14ac:dyDescent="0.3">
      <c r="A36" s="17" t="s">
        <v>14</v>
      </c>
      <c r="B36" s="9"/>
      <c r="C36" s="9"/>
      <c r="D36" s="9"/>
      <c r="E36" s="8">
        <v>500</v>
      </c>
      <c r="F36" s="8" t="s">
        <v>91</v>
      </c>
      <c r="G36" s="8" t="s">
        <v>21</v>
      </c>
      <c r="H36" s="8" t="s">
        <v>20</v>
      </c>
    </row>
    <row r="37" spans="1:8" ht="18.75" x14ac:dyDescent="0.3">
      <c r="A37" s="17" t="s">
        <v>29</v>
      </c>
      <c r="B37" s="9"/>
      <c r="C37" s="9"/>
      <c r="D37" s="9"/>
      <c r="E37" s="8">
        <v>150</v>
      </c>
      <c r="F37" s="8" t="s">
        <v>31</v>
      </c>
      <c r="G37" s="8" t="s">
        <v>21</v>
      </c>
      <c r="H37" s="8" t="s">
        <v>20</v>
      </c>
    </row>
    <row r="38" spans="1:8" ht="18.75" x14ac:dyDescent="0.3">
      <c r="A38" s="17" t="s">
        <v>6</v>
      </c>
      <c r="B38" s="9"/>
      <c r="C38" s="9"/>
      <c r="D38" s="9"/>
      <c r="E38" s="8">
        <v>130</v>
      </c>
      <c r="F38" s="8" t="s">
        <v>59</v>
      </c>
      <c r="G38" s="8" t="s">
        <v>21</v>
      </c>
      <c r="H38" s="8" t="s">
        <v>20</v>
      </c>
    </row>
    <row r="39" spans="1:8" ht="18.75" x14ac:dyDescent="0.3">
      <c r="A39" s="17" t="s">
        <v>73</v>
      </c>
      <c r="B39" s="9"/>
      <c r="C39" s="9"/>
      <c r="D39" s="9"/>
      <c r="E39" s="8">
        <v>100</v>
      </c>
      <c r="F39" s="8" t="s">
        <v>22</v>
      </c>
      <c r="G39" s="8"/>
      <c r="H39" s="8"/>
    </row>
    <row r="40" spans="1:8" ht="18.75" x14ac:dyDescent="0.3">
      <c r="A40" s="17" t="s">
        <v>74</v>
      </c>
      <c r="B40" s="9"/>
      <c r="C40" s="9"/>
      <c r="D40" s="9"/>
      <c r="E40" s="8">
        <v>60</v>
      </c>
      <c r="F40" s="8" t="s">
        <v>22</v>
      </c>
      <c r="G40" s="8"/>
      <c r="H40" s="8"/>
    </row>
    <row r="41" spans="1:8" ht="18.75" x14ac:dyDescent="0.3">
      <c r="A41" s="17" t="s">
        <v>89</v>
      </c>
      <c r="B41" s="9"/>
      <c r="C41" s="9"/>
      <c r="D41" s="9"/>
      <c r="E41" s="8">
        <v>50</v>
      </c>
      <c r="F41" s="8" t="s">
        <v>19</v>
      </c>
      <c r="G41" s="8"/>
      <c r="H41" s="8"/>
    </row>
    <row r="42" spans="1:8" ht="18.75" x14ac:dyDescent="0.3">
      <c r="A42" s="9"/>
      <c r="B42" s="9"/>
      <c r="C42" s="9"/>
      <c r="D42" s="9"/>
      <c r="E42" s="8"/>
      <c r="F42" s="9"/>
      <c r="G42" s="8"/>
      <c r="H42" s="8"/>
    </row>
    <row r="43" spans="1:8" ht="18.75" x14ac:dyDescent="0.3">
      <c r="A43" s="17" t="s">
        <v>2</v>
      </c>
      <c r="B43" s="9"/>
      <c r="C43" s="9"/>
      <c r="D43" s="9"/>
      <c r="E43" s="17">
        <f>SUM(E25:E42)</f>
        <v>3110</v>
      </c>
      <c r="F43" s="9"/>
      <c r="G43" s="8" t="s">
        <v>21</v>
      </c>
      <c r="H43" s="8" t="s">
        <v>20</v>
      </c>
    </row>
    <row r="44" spans="1:8" ht="18.75" x14ac:dyDescent="0.3">
      <c r="E44" s="6"/>
    </row>
    <row r="45" spans="1:8" ht="21" x14ac:dyDescent="0.35">
      <c r="A45" s="4" t="s">
        <v>57</v>
      </c>
      <c r="E45" s="6"/>
    </row>
    <row r="46" spans="1:8" ht="18.75" x14ac:dyDescent="0.3">
      <c r="A46" s="26" t="s">
        <v>44</v>
      </c>
      <c r="B46" s="27"/>
      <c r="C46" s="27"/>
      <c r="D46" s="27"/>
      <c r="E46" s="26">
        <v>600</v>
      </c>
      <c r="F46" s="26"/>
      <c r="G46" s="26" t="s">
        <v>21</v>
      </c>
      <c r="H46" s="26" t="s">
        <v>20</v>
      </c>
    </row>
    <row r="47" spans="1:8" ht="18.75" x14ac:dyDescent="0.3">
      <c r="A47" s="26" t="s">
        <v>45</v>
      </c>
      <c r="B47" s="27"/>
      <c r="C47" s="27"/>
      <c r="D47" s="27"/>
      <c r="E47" s="26">
        <v>600</v>
      </c>
      <c r="F47" s="26"/>
      <c r="G47" s="26" t="s">
        <v>21</v>
      </c>
      <c r="H47" s="26" t="s">
        <v>20</v>
      </c>
    </row>
    <row r="48" spans="1:8" ht="18.75" x14ac:dyDescent="0.3">
      <c r="A48" s="26" t="s">
        <v>46</v>
      </c>
      <c r="B48" s="27"/>
      <c r="C48" s="27"/>
      <c r="D48" s="27"/>
      <c r="E48" s="26">
        <v>600</v>
      </c>
      <c r="F48" s="26"/>
      <c r="G48" s="26" t="s">
        <v>21</v>
      </c>
      <c r="H48" s="26" t="s">
        <v>20</v>
      </c>
    </row>
    <row r="49" spans="1:8" ht="18.75" x14ac:dyDescent="0.3">
      <c r="A49" s="26" t="s">
        <v>47</v>
      </c>
      <c r="B49" s="27"/>
      <c r="C49" s="27"/>
      <c r="D49" s="27"/>
      <c r="E49" s="26">
        <v>0</v>
      </c>
      <c r="F49" s="26" t="s">
        <v>71</v>
      </c>
      <c r="G49" s="26" t="s">
        <v>21</v>
      </c>
      <c r="H49" s="26" t="s">
        <v>20</v>
      </c>
    </row>
    <row r="50" spans="1:8" ht="18.75" x14ac:dyDescent="0.3">
      <c r="A50" s="26" t="s">
        <v>86</v>
      </c>
      <c r="B50" s="27"/>
      <c r="C50" s="27"/>
      <c r="D50" s="27"/>
      <c r="E50" s="26">
        <v>150</v>
      </c>
      <c r="F50" s="26"/>
      <c r="G50" s="26" t="s">
        <v>21</v>
      </c>
      <c r="H50" s="26" t="s">
        <v>20</v>
      </c>
    </row>
    <row r="51" spans="1:8" ht="18.75" x14ac:dyDescent="0.3">
      <c r="A51" s="26" t="s">
        <v>80</v>
      </c>
      <c r="B51" s="27"/>
      <c r="C51" s="27"/>
      <c r="D51" s="27"/>
      <c r="E51" s="26">
        <v>60</v>
      </c>
      <c r="F51" s="26"/>
      <c r="G51" s="26"/>
      <c r="H51" s="26"/>
    </row>
    <row r="52" spans="1:8" ht="18.75" x14ac:dyDescent="0.3">
      <c r="A52" s="26"/>
      <c r="B52" s="27"/>
      <c r="C52" s="27"/>
      <c r="D52" s="27"/>
      <c r="E52" s="26"/>
      <c r="F52" s="26"/>
      <c r="G52" s="26"/>
      <c r="H52" s="26"/>
    </row>
    <row r="53" spans="1:8" ht="18.75" x14ac:dyDescent="0.3">
      <c r="A53" s="28" t="s">
        <v>2</v>
      </c>
      <c r="B53" s="27"/>
      <c r="C53" s="27"/>
      <c r="D53" s="27"/>
      <c r="E53" s="28">
        <f>SUM(E46:E52)</f>
        <v>2010</v>
      </c>
      <c r="F53" s="27"/>
      <c r="G53" s="26" t="s">
        <v>21</v>
      </c>
      <c r="H53" s="26" t="s">
        <v>20</v>
      </c>
    </row>
    <row r="54" spans="1:8" ht="18.75" x14ac:dyDescent="0.3">
      <c r="A54" s="29"/>
      <c r="B54" s="2"/>
      <c r="C54" s="2"/>
      <c r="D54" s="2"/>
      <c r="E54" s="29"/>
      <c r="F54" s="2"/>
      <c r="G54" s="12"/>
      <c r="H54" s="12"/>
    </row>
    <row r="55" spans="1:8" ht="21" x14ac:dyDescent="0.35">
      <c r="A55" s="4" t="s">
        <v>12</v>
      </c>
      <c r="E55" s="6"/>
    </row>
    <row r="56" spans="1:8" ht="18.75" x14ac:dyDescent="0.3">
      <c r="A56" s="10" t="s">
        <v>53</v>
      </c>
      <c r="B56" s="11"/>
      <c r="C56" s="11"/>
      <c r="D56" s="11"/>
      <c r="E56" s="10">
        <v>170</v>
      </c>
      <c r="F56" s="10" t="s">
        <v>52</v>
      </c>
      <c r="G56" s="10" t="s">
        <v>21</v>
      </c>
      <c r="H56" s="10" t="s">
        <v>20</v>
      </c>
    </row>
    <row r="57" spans="1:8" ht="18.75" x14ac:dyDescent="0.3">
      <c r="A57" s="10" t="s">
        <v>92</v>
      </c>
      <c r="B57" s="11"/>
      <c r="C57" s="11"/>
      <c r="D57" s="11"/>
      <c r="E57" s="10">
        <v>300</v>
      </c>
      <c r="F57" s="10" t="s">
        <v>78</v>
      </c>
      <c r="G57" s="10" t="s">
        <v>21</v>
      </c>
      <c r="H57" s="10" t="s">
        <v>20</v>
      </c>
    </row>
    <row r="58" spans="1:8" ht="18.75" x14ac:dyDescent="0.3">
      <c r="A58" s="10" t="s">
        <v>40</v>
      </c>
      <c r="B58" s="11"/>
      <c r="C58" s="11"/>
      <c r="D58" s="11"/>
      <c r="E58" s="10">
        <v>125</v>
      </c>
      <c r="F58" s="10" t="s">
        <v>33</v>
      </c>
      <c r="G58" s="10" t="s">
        <v>21</v>
      </c>
      <c r="H58" s="10" t="s">
        <v>21</v>
      </c>
    </row>
    <row r="59" spans="1:8" ht="18.75" x14ac:dyDescent="0.3">
      <c r="A59" s="10" t="s">
        <v>34</v>
      </c>
      <c r="B59" s="11"/>
      <c r="C59" s="11"/>
      <c r="D59" s="11"/>
      <c r="E59" s="10">
        <v>0</v>
      </c>
      <c r="F59" s="10" t="s">
        <v>32</v>
      </c>
      <c r="G59" s="10" t="s">
        <v>21</v>
      </c>
      <c r="H59" s="10" t="s">
        <v>21</v>
      </c>
    </row>
    <row r="60" spans="1:8" ht="18.75" x14ac:dyDescent="0.3">
      <c r="A60" s="10" t="s">
        <v>39</v>
      </c>
      <c r="B60" s="11"/>
      <c r="C60" s="11"/>
      <c r="D60" s="11"/>
      <c r="E60" s="10">
        <v>0</v>
      </c>
      <c r="F60" s="10" t="s">
        <v>32</v>
      </c>
      <c r="G60" s="10" t="s">
        <v>21</v>
      </c>
      <c r="H60" s="10" t="s">
        <v>21</v>
      </c>
    </row>
    <row r="61" spans="1:8" ht="18.75" x14ac:dyDescent="0.3">
      <c r="A61" s="10" t="s">
        <v>41</v>
      </c>
      <c r="B61" s="11"/>
      <c r="C61" s="11"/>
      <c r="D61" s="11"/>
      <c r="E61" s="10">
        <v>0</v>
      </c>
      <c r="F61" s="10" t="s">
        <v>32</v>
      </c>
      <c r="G61" s="10" t="s">
        <v>21</v>
      </c>
      <c r="H61" s="10" t="s">
        <v>21</v>
      </c>
    </row>
    <row r="62" spans="1:8" ht="18.75" x14ac:dyDescent="0.3">
      <c r="A62" s="10" t="s">
        <v>56</v>
      </c>
      <c r="B62" s="11"/>
      <c r="C62" s="11"/>
      <c r="D62" s="11"/>
      <c r="E62" s="10">
        <v>0</v>
      </c>
      <c r="F62" s="10" t="s">
        <v>32</v>
      </c>
      <c r="G62" s="10" t="s">
        <v>21</v>
      </c>
      <c r="H62" s="10" t="s">
        <v>21</v>
      </c>
    </row>
    <row r="63" spans="1:8" ht="18.75" x14ac:dyDescent="0.3">
      <c r="A63" s="10" t="s">
        <v>42</v>
      </c>
      <c r="B63" s="11"/>
      <c r="C63" s="11"/>
      <c r="D63" s="11"/>
      <c r="E63" s="10">
        <v>0</v>
      </c>
      <c r="F63" s="10" t="s">
        <v>43</v>
      </c>
      <c r="G63" s="10" t="s">
        <v>21</v>
      </c>
      <c r="H63" s="10" t="s">
        <v>21</v>
      </c>
    </row>
    <row r="64" spans="1:8" ht="18.75" x14ac:dyDescent="0.3">
      <c r="A64" s="10" t="s">
        <v>54</v>
      </c>
      <c r="B64" s="11"/>
      <c r="C64" s="11"/>
      <c r="D64" s="11"/>
      <c r="E64" s="10">
        <v>30</v>
      </c>
      <c r="F64" s="10" t="s">
        <v>19</v>
      </c>
      <c r="G64" s="10" t="s">
        <v>21</v>
      </c>
      <c r="H64" s="10" t="s">
        <v>20</v>
      </c>
    </row>
    <row r="65" spans="1:8" ht="18" customHeight="1" x14ac:dyDescent="0.3">
      <c r="A65" s="10" t="s">
        <v>183</v>
      </c>
      <c r="B65" s="11"/>
      <c r="C65" s="11"/>
      <c r="D65" s="11"/>
      <c r="E65" s="10">
        <v>80</v>
      </c>
      <c r="F65" s="10" t="s">
        <v>19</v>
      </c>
      <c r="G65" s="10" t="s">
        <v>21</v>
      </c>
      <c r="H65" s="10" t="s">
        <v>20</v>
      </c>
    </row>
    <row r="66" spans="1:8" ht="18.75" x14ac:dyDescent="0.3">
      <c r="A66" s="11"/>
      <c r="B66" s="11"/>
      <c r="C66" s="11"/>
      <c r="D66" s="11"/>
      <c r="E66" s="10"/>
      <c r="F66" s="11"/>
      <c r="G66" s="11"/>
      <c r="H66" s="11"/>
    </row>
    <row r="67" spans="1:8" ht="18.75" x14ac:dyDescent="0.3">
      <c r="A67" s="18" t="s">
        <v>2</v>
      </c>
      <c r="B67" s="11"/>
      <c r="C67" s="11"/>
      <c r="D67" s="11"/>
      <c r="E67" s="18">
        <f>SUM(E56:E65)</f>
        <v>705</v>
      </c>
      <c r="F67" s="11"/>
      <c r="G67" s="11"/>
      <c r="H67" s="11"/>
    </row>
    <row r="68" spans="1:8" ht="18.75" x14ac:dyDescent="0.3">
      <c r="E68" s="6"/>
    </row>
    <row r="69" spans="1:8" ht="21" x14ac:dyDescent="0.35">
      <c r="A69" s="13" t="s">
        <v>4</v>
      </c>
      <c r="B69" s="13"/>
      <c r="C69" s="13"/>
      <c r="D69" s="13"/>
      <c r="E69" s="13">
        <f>E22+E43+E53+E67</f>
        <v>12915</v>
      </c>
    </row>
    <row r="70" spans="1:8" ht="21" x14ac:dyDescent="0.35">
      <c r="A70" s="13" t="s">
        <v>5</v>
      </c>
      <c r="B70" s="13"/>
      <c r="C70" s="13"/>
      <c r="D70" s="13"/>
      <c r="E70" s="13">
        <f>E69/10</f>
        <v>1291.5</v>
      </c>
    </row>
    <row r="71" spans="1:8" ht="18.75" x14ac:dyDescent="0.3">
      <c r="A71" s="2"/>
      <c r="B71" s="2"/>
      <c r="C71" s="2"/>
      <c r="D71" s="2"/>
      <c r="E71" s="12"/>
    </row>
    <row r="72" spans="1:8" ht="23.25" x14ac:dyDescent="0.35">
      <c r="A72" s="14" t="s">
        <v>13</v>
      </c>
      <c r="B72" s="14"/>
      <c r="C72" s="14"/>
      <c r="D72" s="14"/>
      <c r="E72" s="14">
        <f>E69 + E70</f>
        <v>14206.5</v>
      </c>
    </row>
    <row r="76" spans="1:8" x14ac:dyDescent="0.25">
      <c r="A76" s="31" t="s">
        <v>64</v>
      </c>
      <c r="B76" s="31" t="s">
        <v>67</v>
      </c>
    </row>
    <row r="77" spans="1:8" x14ac:dyDescent="0.25">
      <c r="A77" s="31" t="s">
        <v>65</v>
      </c>
      <c r="B77" s="31">
        <v>2000</v>
      </c>
    </row>
    <row r="78" spans="1:8" x14ac:dyDescent="0.25">
      <c r="A78" s="31" t="s">
        <v>66</v>
      </c>
      <c r="B78" s="31">
        <v>2800</v>
      </c>
    </row>
    <row r="82" spans="1:6" ht="67.5" customHeight="1" x14ac:dyDescent="0.35">
      <c r="A82" s="32" t="s">
        <v>93</v>
      </c>
      <c r="B82" s="30"/>
      <c r="D82" s="35" t="s">
        <v>103</v>
      </c>
      <c r="F82" s="35" t="s">
        <v>104</v>
      </c>
    </row>
    <row r="83" spans="1:6" ht="18.75" x14ac:dyDescent="0.3">
      <c r="A83" s="33" t="s">
        <v>94</v>
      </c>
      <c r="B83" s="33">
        <v>400</v>
      </c>
      <c r="D83" s="37">
        <v>100</v>
      </c>
      <c r="F83" s="37">
        <v>50</v>
      </c>
    </row>
    <row r="84" spans="1:6" ht="18.75" x14ac:dyDescent="0.3">
      <c r="A84" s="33" t="s">
        <v>95</v>
      </c>
      <c r="B84" s="33">
        <v>120</v>
      </c>
      <c r="D84" s="37">
        <v>30</v>
      </c>
      <c r="F84" s="37">
        <v>30</v>
      </c>
    </row>
    <row r="85" spans="1:6" ht="18.75" x14ac:dyDescent="0.3">
      <c r="A85" s="33" t="s">
        <v>96</v>
      </c>
      <c r="B85" s="33">
        <v>600</v>
      </c>
      <c r="D85" s="37">
        <v>266</v>
      </c>
      <c r="F85" s="37">
        <v>150</v>
      </c>
    </row>
    <row r="86" spans="1:6" ht="18.75" x14ac:dyDescent="0.3">
      <c r="A86" s="33" t="s">
        <v>97</v>
      </c>
      <c r="B86" s="33">
        <v>450</v>
      </c>
      <c r="D86" s="37">
        <v>450</v>
      </c>
      <c r="F86" s="37">
        <v>250</v>
      </c>
    </row>
    <row r="87" spans="1:6" ht="18.75" x14ac:dyDescent="0.3">
      <c r="A87" s="33" t="s">
        <v>98</v>
      </c>
      <c r="B87" s="33">
        <v>250</v>
      </c>
      <c r="D87" s="37">
        <v>100</v>
      </c>
      <c r="F87" s="37">
        <v>100</v>
      </c>
    </row>
    <row r="88" spans="1:6" ht="18.75" x14ac:dyDescent="0.3">
      <c r="A88" s="33" t="s">
        <v>99</v>
      </c>
      <c r="B88" s="33">
        <v>100</v>
      </c>
      <c r="D88" s="37">
        <v>30</v>
      </c>
      <c r="F88" s="37">
        <v>30</v>
      </c>
    </row>
    <row r="89" spans="1:6" ht="18.75" x14ac:dyDescent="0.3">
      <c r="A89" s="33" t="s">
        <v>100</v>
      </c>
      <c r="B89" s="33">
        <v>400</v>
      </c>
      <c r="D89" s="37">
        <v>200</v>
      </c>
      <c r="F89" s="37">
        <v>100</v>
      </c>
    </row>
    <row r="90" spans="1:6" ht="18.75" x14ac:dyDescent="0.3">
      <c r="A90" s="33"/>
      <c r="B90" s="33"/>
      <c r="D90" s="36"/>
      <c r="F90" s="36"/>
    </row>
    <row r="91" spans="1:6" ht="18.75" x14ac:dyDescent="0.3">
      <c r="A91" s="33" t="s">
        <v>101</v>
      </c>
      <c r="B91" s="33">
        <f>SUM(B83:B89)</f>
        <v>2320</v>
      </c>
      <c r="D91" s="37">
        <f>SUM(D83:D89)</f>
        <v>1176</v>
      </c>
      <c r="F91" s="37">
        <f>SUM(F83:F89)</f>
        <v>710</v>
      </c>
    </row>
    <row r="92" spans="1:6" x14ac:dyDescent="0.25">
      <c r="A92" s="30"/>
      <c r="B92" s="30"/>
      <c r="D92" s="36"/>
      <c r="F92" s="36"/>
    </row>
    <row r="93" spans="1:6" ht="21" x14ac:dyDescent="0.35">
      <c r="A93" s="34" t="s">
        <v>102</v>
      </c>
      <c r="B93" s="34">
        <v>250</v>
      </c>
      <c r="D93" s="36"/>
      <c r="F93" s="36"/>
    </row>
  </sheetData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sqref="A1:L36"/>
    </sheetView>
  </sheetViews>
  <sheetFormatPr defaultRowHeight="15" x14ac:dyDescent="0.25"/>
  <sheetData>
    <row r="1" spans="1:12" ht="21.75" thickBot="1" x14ac:dyDescent="0.4">
      <c r="A1" s="38">
        <f>J8</f>
        <v>0</v>
      </c>
      <c r="B1" s="38">
        <f>J16</f>
        <v>0</v>
      </c>
      <c r="C1" s="38">
        <f>J24</f>
        <v>0</v>
      </c>
      <c r="D1" s="38">
        <f>J30</f>
        <v>0</v>
      </c>
      <c r="E1" s="38">
        <f>K34</f>
        <v>0</v>
      </c>
      <c r="F1" s="39">
        <f>H36</f>
        <v>0</v>
      </c>
      <c r="G1" s="39">
        <f>I36</f>
        <v>0</v>
      </c>
      <c r="H1" s="39"/>
      <c r="I1" s="39"/>
      <c r="J1" s="39"/>
      <c r="K1" s="39"/>
      <c r="L1" s="39"/>
    </row>
    <row r="2" spans="1:12" ht="21.75" thickBot="1" x14ac:dyDescent="0.4">
      <c r="A2" s="40" t="s">
        <v>10</v>
      </c>
      <c r="B2" s="41"/>
      <c r="C2" s="41"/>
      <c r="D2" s="42" t="s">
        <v>106</v>
      </c>
      <c r="E2" s="41" t="s">
        <v>11</v>
      </c>
      <c r="F2" s="42" t="s">
        <v>107</v>
      </c>
      <c r="G2" s="42" t="s">
        <v>108</v>
      </c>
      <c r="H2" s="42" t="s">
        <v>128</v>
      </c>
      <c r="I2" s="42" t="s">
        <v>129</v>
      </c>
      <c r="J2" s="42" t="s">
        <v>109</v>
      </c>
      <c r="K2" s="43"/>
      <c r="L2" s="44" t="s">
        <v>110</v>
      </c>
    </row>
    <row r="3" spans="1:12" ht="21" x14ac:dyDescent="0.35">
      <c r="A3" s="45" t="s">
        <v>112</v>
      </c>
      <c r="B3" s="45"/>
      <c r="C3" s="45"/>
      <c r="D3" s="46"/>
      <c r="E3" s="45"/>
      <c r="F3" s="46"/>
      <c r="G3" s="46"/>
      <c r="H3" s="46"/>
      <c r="I3" s="46"/>
      <c r="J3" s="39"/>
      <c r="K3" s="39"/>
      <c r="L3" s="39"/>
    </row>
    <row r="4" spans="1:12" ht="21" x14ac:dyDescent="0.35">
      <c r="A4" s="45"/>
      <c r="B4" s="47"/>
      <c r="C4" s="47"/>
      <c r="D4" s="47"/>
      <c r="E4" s="48"/>
      <c r="F4" s="39"/>
      <c r="G4" s="39"/>
      <c r="H4" s="39"/>
      <c r="I4" s="39"/>
      <c r="J4" s="39"/>
      <c r="K4" s="39"/>
      <c r="L4" s="39"/>
    </row>
    <row r="5" spans="1:12" ht="21" x14ac:dyDescent="0.35">
      <c r="A5" s="45" t="s">
        <v>113</v>
      </c>
      <c r="B5" s="48"/>
      <c r="C5" s="48"/>
      <c r="D5" s="48"/>
      <c r="E5" s="48"/>
      <c r="F5" s="39"/>
      <c r="G5" s="39"/>
      <c r="H5" s="39"/>
      <c r="I5" s="39"/>
      <c r="J5" s="39"/>
      <c r="K5" s="39"/>
      <c r="L5" s="39"/>
    </row>
    <row r="6" spans="1:12" ht="21" x14ac:dyDescent="0.35">
      <c r="A6" s="47"/>
      <c r="B6" s="48"/>
      <c r="C6" s="48"/>
      <c r="D6" s="48"/>
      <c r="E6" s="48"/>
      <c r="F6" s="39"/>
      <c r="G6" s="39"/>
      <c r="H6" s="39"/>
      <c r="I6" s="39">
        <f t="shared" ref="I6" si="0">F6*G6</f>
        <v>0</v>
      </c>
      <c r="J6" s="39"/>
      <c r="K6" s="39"/>
      <c r="L6" s="39"/>
    </row>
    <row r="7" spans="1:12" ht="21.75" thickBot="1" x14ac:dyDescent="0.4">
      <c r="A7" s="45"/>
      <c r="B7" s="45"/>
      <c r="C7" s="45"/>
      <c r="D7" s="46"/>
      <c r="E7" s="45"/>
      <c r="F7" s="46"/>
      <c r="G7" s="46"/>
      <c r="H7" s="46"/>
      <c r="I7" s="39"/>
      <c r="J7" s="39"/>
      <c r="K7" s="39"/>
      <c r="L7" s="39"/>
    </row>
    <row r="8" spans="1:12" ht="21.75" thickBot="1" x14ac:dyDescent="0.4">
      <c r="A8" s="40" t="s">
        <v>117</v>
      </c>
      <c r="B8" s="41"/>
      <c r="C8" s="41"/>
      <c r="D8" s="42"/>
      <c r="E8" s="41"/>
      <c r="F8" s="42"/>
      <c r="G8" s="42"/>
      <c r="H8" s="42"/>
      <c r="I8" s="49"/>
      <c r="J8" s="44">
        <f>SUM(I4:I7)</f>
        <v>0</v>
      </c>
      <c r="K8" s="50">
        <f>SUM(G4:G7)</f>
        <v>0</v>
      </c>
      <c r="L8" s="43"/>
    </row>
    <row r="9" spans="1:12" ht="21" x14ac:dyDescent="0.35">
      <c r="A9" s="45"/>
      <c r="B9" s="45"/>
      <c r="C9" s="45"/>
      <c r="D9" s="46"/>
      <c r="E9" s="45"/>
      <c r="F9" s="46"/>
      <c r="G9" s="46"/>
      <c r="H9" s="46"/>
      <c r="I9" s="39"/>
      <c r="J9" s="39"/>
      <c r="K9" s="39"/>
      <c r="L9" s="39"/>
    </row>
    <row r="10" spans="1:12" ht="21" x14ac:dyDescent="0.35">
      <c r="A10" s="45" t="s">
        <v>105</v>
      </c>
      <c r="B10" s="48"/>
      <c r="C10" s="48"/>
      <c r="D10" s="51"/>
      <c r="E10" s="51"/>
      <c r="F10" s="39"/>
      <c r="G10" s="39"/>
      <c r="H10" s="39"/>
      <c r="I10" s="39"/>
      <c r="J10" s="39"/>
      <c r="K10" s="39"/>
      <c r="L10" s="39"/>
    </row>
    <row r="11" spans="1:12" ht="21" x14ac:dyDescent="0.35">
      <c r="A11" s="45"/>
      <c r="B11" s="48"/>
      <c r="C11" s="48"/>
      <c r="D11" s="51"/>
      <c r="E11" s="51"/>
      <c r="F11" s="39"/>
      <c r="G11" s="39"/>
      <c r="H11" s="39"/>
      <c r="I11" s="39"/>
      <c r="J11" s="39"/>
      <c r="K11" s="39"/>
      <c r="L11" s="39"/>
    </row>
    <row r="12" spans="1:12" ht="21" x14ac:dyDescent="0.35">
      <c r="A12" s="45"/>
      <c r="B12" s="48"/>
      <c r="C12" s="48"/>
      <c r="D12" s="48"/>
      <c r="E12" s="45"/>
      <c r="F12" s="52"/>
      <c r="G12" s="52"/>
      <c r="H12" s="52"/>
      <c r="I12" s="39"/>
      <c r="J12" s="39"/>
      <c r="K12" s="39"/>
      <c r="L12" s="39"/>
    </row>
    <row r="13" spans="1:12" ht="21" x14ac:dyDescent="0.35">
      <c r="A13" s="45"/>
      <c r="B13" s="48"/>
      <c r="C13" s="48"/>
      <c r="D13" s="48"/>
      <c r="E13" s="45"/>
      <c r="F13" s="53"/>
      <c r="G13" s="53"/>
      <c r="H13" s="53"/>
      <c r="I13" s="39"/>
      <c r="J13" s="39"/>
      <c r="K13" s="39"/>
      <c r="L13" s="39"/>
    </row>
    <row r="14" spans="1:12" ht="21" x14ac:dyDescent="0.35">
      <c r="A14" s="45"/>
      <c r="B14" s="45"/>
      <c r="C14" s="48"/>
      <c r="D14" s="51"/>
      <c r="E14" s="51"/>
      <c r="F14" s="39"/>
      <c r="G14" s="39"/>
      <c r="H14" s="39"/>
      <c r="I14" s="39"/>
      <c r="J14" s="39"/>
      <c r="K14" s="39"/>
      <c r="L14" s="39"/>
    </row>
    <row r="15" spans="1:12" ht="21.75" thickBot="1" x14ac:dyDescent="0.4">
      <c r="A15" s="45"/>
      <c r="B15" s="47"/>
      <c r="C15" s="47"/>
      <c r="D15" s="47"/>
      <c r="E15" s="48"/>
      <c r="F15" s="39"/>
      <c r="G15" s="39"/>
      <c r="H15" s="39"/>
      <c r="I15" s="39">
        <f t="shared" ref="I15" si="1">G15*F15</f>
        <v>0</v>
      </c>
      <c r="J15" s="39"/>
      <c r="K15" s="39"/>
      <c r="L15" s="39"/>
    </row>
    <row r="16" spans="1:12" ht="21.75" thickBot="1" x14ac:dyDescent="0.4">
      <c r="A16" s="40" t="s">
        <v>118</v>
      </c>
      <c r="B16" s="41"/>
      <c r="C16" s="41"/>
      <c r="D16" s="42"/>
      <c r="E16" s="41"/>
      <c r="F16" s="42"/>
      <c r="G16" s="42"/>
      <c r="H16" s="42"/>
      <c r="I16" s="49"/>
      <c r="J16" s="44">
        <f>SUM(H9:I15)</f>
        <v>0</v>
      </c>
      <c r="K16" s="43">
        <f>SUM(G9:G15)</f>
        <v>0</v>
      </c>
      <c r="L16" s="50"/>
    </row>
    <row r="17" spans="1:12" ht="21" x14ac:dyDescent="0.35">
      <c r="A17" s="45"/>
      <c r="B17" s="45"/>
      <c r="C17" s="45"/>
      <c r="D17" s="46"/>
      <c r="E17" s="45"/>
      <c r="F17" s="46"/>
      <c r="G17" s="46"/>
      <c r="H17" s="46"/>
      <c r="I17" s="46"/>
      <c r="J17" s="39"/>
      <c r="K17" s="39"/>
      <c r="L17" s="39"/>
    </row>
    <row r="18" spans="1:12" ht="21" x14ac:dyDescent="0.35">
      <c r="A18" s="45" t="s">
        <v>119</v>
      </c>
      <c r="B18" s="45"/>
      <c r="C18" s="45"/>
      <c r="D18" s="46"/>
      <c r="E18" s="45"/>
      <c r="F18" s="53"/>
      <c r="G18" s="53"/>
      <c r="H18" s="53"/>
      <c r="I18" s="53"/>
      <c r="J18" s="39"/>
      <c r="K18" s="39"/>
      <c r="L18" s="39"/>
    </row>
    <row r="19" spans="1:12" ht="21" x14ac:dyDescent="0.35">
      <c r="A19" s="45"/>
      <c r="B19" s="48"/>
      <c r="C19" s="45"/>
      <c r="D19" s="48"/>
      <c r="E19" s="48"/>
      <c r="F19" s="52"/>
      <c r="G19" s="52"/>
      <c r="H19" s="52"/>
      <c r="I19" s="39"/>
      <c r="J19" s="39"/>
      <c r="K19" s="39"/>
      <c r="L19" s="39"/>
    </row>
    <row r="20" spans="1:12" ht="21" x14ac:dyDescent="0.35">
      <c r="A20" s="45"/>
      <c r="B20" s="48"/>
      <c r="C20" s="45"/>
      <c r="D20" s="48"/>
      <c r="E20" s="48"/>
      <c r="F20" s="52"/>
      <c r="G20" s="52"/>
      <c r="H20" s="52"/>
      <c r="I20" s="39"/>
      <c r="J20" s="39"/>
      <c r="K20" s="39"/>
      <c r="L20" s="39"/>
    </row>
    <row r="21" spans="1:12" ht="21" x14ac:dyDescent="0.35">
      <c r="A21" s="45"/>
      <c r="B21" s="48"/>
      <c r="C21" s="45"/>
      <c r="D21" s="48"/>
      <c r="E21" s="48"/>
      <c r="F21" s="52"/>
      <c r="G21" s="52"/>
      <c r="H21" s="52"/>
      <c r="J21" s="39"/>
      <c r="K21" s="39"/>
      <c r="L21" s="39"/>
    </row>
    <row r="22" spans="1:12" ht="21" x14ac:dyDescent="0.35">
      <c r="A22" s="45"/>
      <c r="B22" s="48"/>
      <c r="C22" s="45"/>
      <c r="D22" s="51"/>
      <c r="E22" s="51"/>
      <c r="F22" s="39"/>
      <c r="G22" s="39"/>
      <c r="H22" s="52"/>
      <c r="I22" s="39"/>
      <c r="J22" s="39"/>
      <c r="K22" s="39"/>
      <c r="L22" s="39"/>
    </row>
    <row r="23" spans="1:12" ht="21.75" thickBot="1" x14ac:dyDescent="0.4">
      <c r="A23" s="48"/>
      <c r="B23" s="48"/>
      <c r="C23" s="48"/>
      <c r="D23" s="39"/>
      <c r="E23" s="48"/>
      <c r="F23" s="52"/>
      <c r="G23" s="52"/>
      <c r="H23" s="52"/>
      <c r="I23" s="38"/>
      <c r="J23" s="39"/>
      <c r="K23" s="39"/>
      <c r="L23" s="39"/>
    </row>
    <row r="24" spans="1:12" ht="21.75" thickBot="1" x14ac:dyDescent="0.4">
      <c r="A24" s="54" t="s">
        <v>121</v>
      </c>
      <c r="B24" s="55"/>
      <c r="C24" s="55"/>
      <c r="D24" s="49"/>
      <c r="E24" s="55"/>
      <c r="F24" s="49"/>
      <c r="G24" s="49"/>
      <c r="H24" s="49"/>
      <c r="I24" s="49"/>
      <c r="J24" s="56">
        <f>SUM(H17:I23)</f>
        <v>0</v>
      </c>
      <c r="K24" s="50">
        <f>SUM(G17:G23)</f>
        <v>0</v>
      </c>
      <c r="L24" s="50"/>
    </row>
    <row r="25" spans="1:12" ht="21" x14ac:dyDescent="0.35">
      <c r="A25" s="48"/>
      <c r="B25" s="48"/>
      <c r="C25" s="48"/>
      <c r="D25" s="39"/>
      <c r="E25" s="48"/>
      <c r="F25" s="39"/>
      <c r="G25" s="39"/>
      <c r="H25" s="39"/>
      <c r="I25" s="39"/>
      <c r="J25" s="39"/>
      <c r="K25" s="39"/>
      <c r="L25" s="39"/>
    </row>
    <row r="26" spans="1:12" ht="21" x14ac:dyDescent="0.35">
      <c r="A26" s="45" t="s">
        <v>122</v>
      </c>
      <c r="B26" s="48"/>
      <c r="C26" s="48"/>
      <c r="D26" s="39"/>
      <c r="E26" s="48"/>
      <c r="F26" s="39"/>
      <c r="G26" s="39"/>
      <c r="H26" s="39"/>
      <c r="I26" s="39"/>
      <c r="J26" s="39"/>
      <c r="K26" s="39"/>
      <c r="L26" s="39"/>
    </row>
    <row r="27" spans="1:12" ht="21" x14ac:dyDescent="0.35">
      <c r="A27" s="45"/>
      <c r="B27" s="48"/>
      <c r="C27" s="48"/>
      <c r="D27" s="39"/>
      <c r="E27" s="48"/>
      <c r="F27" s="39"/>
      <c r="G27" s="39"/>
      <c r="H27" s="39"/>
      <c r="I27" s="39">
        <f>G27*F27</f>
        <v>0</v>
      </c>
      <c r="J27" s="39"/>
      <c r="K27" s="39"/>
      <c r="L27" s="39"/>
    </row>
    <row r="28" spans="1:12" ht="21" x14ac:dyDescent="0.35">
      <c r="A28" s="45"/>
      <c r="B28" s="48"/>
      <c r="C28" s="48"/>
      <c r="D28" s="48"/>
      <c r="E28" s="51"/>
      <c r="F28" s="39"/>
      <c r="G28" s="39"/>
      <c r="H28" s="39"/>
      <c r="I28" s="39">
        <f>G28*F28</f>
        <v>0</v>
      </c>
      <c r="J28" s="39"/>
      <c r="K28" s="39"/>
      <c r="L28" s="39"/>
    </row>
    <row r="29" spans="1:12" ht="21.75" thickBot="1" x14ac:dyDescent="0.4">
      <c r="A29" s="48"/>
      <c r="B29" s="48"/>
      <c r="C29" s="48"/>
      <c r="D29" s="48"/>
      <c r="E29" s="48"/>
      <c r="F29" s="39"/>
      <c r="G29" s="39"/>
      <c r="H29" s="39"/>
      <c r="I29" s="39"/>
      <c r="J29" s="39"/>
      <c r="K29" s="39"/>
      <c r="L29" s="39"/>
    </row>
    <row r="30" spans="1:12" ht="21.75" thickBot="1" x14ac:dyDescent="0.4">
      <c r="A30" s="40" t="s">
        <v>123</v>
      </c>
      <c r="B30" s="55"/>
      <c r="C30" s="55"/>
      <c r="D30" s="49"/>
      <c r="E30" s="55"/>
      <c r="F30" s="49"/>
      <c r="G30" s="49"/>
      <c r="H30" s="49"/>
      <c r="I30" s="49"/>
      <c r="J30" s="44">
        <f>SUM(H25:I29)</f>
        <v>0</v>
      </c>
      <c r="K30" s="43">
        <f>SUM(G25:G29)</f>
        <v>0</v>
      </c>
      <c r="L30" s="50"/>
    </row>
    <row r="31" spans="1:12" ht="21" x14ac:dyDescent="0.35">
      <c r="A31" s="48"/>
      <c r="B31" s="48"/>
      <c r="C31" s="48"/>
      <c r="D31" s="39"/>
      <c r="E31" s="48"/>
      <c r="F31" s="39"/>
      <c r="G31" s="39"/>
      <c r="H31" s="39"/>
      <c r="I31" s="39"/>
      <c r="J31" s="39"/>
      <c r="K31" s="39"/>
      <c r="L31" s="39"/>
    </row>
    <row r="32" spans="1:12" ht="21" x14ac:dyDescent="0.35">
      <c r="A32" s="45" t="s">
        <v>124</v>
      </c>
      <c r="B32" s="48"/>
      <c r="C32" s="48"/>
      <c r="D32" s="39"/>
      <c r="E32" s="51"/>
      <c r="F32" s="39"/>
      <c r="G32" s="39"/>
      <c r="H32" s="39"/>
      <c r="I32" s="39"/>
      <c r="J32" s="39"/>
      <c r="K32" s="39"/>
      <c r="L32" s="39"/>
    </row>
    <row r="33" spans="1:12" ht="21.75" thickBot="1" x14ac:dyDescent="0.4">
      <c r="A33" s="48"/>
      <c r="B33" s="48"/>
      <c r="C33" s="48"/>
      <c r="D33" s="39"/>
      <c r="E33" s="48"/>
      <c r="F33" s="39"/>
      <c r="G33" s="39"/>
      <c r="H33" s="39"/>
      <c r="I33" s="39"/>
      <c r="J33" s="39"/>
      <c r="K33" s="39"/>
      <c r="L33" s="39"/>
    </row>
    <row r="34" spans="1:12" ht="21.75" thickBot="1" x14ac:dyDescent="0.4">
      <c r="A34" s="57" t="s">
        <v>125</v>
      </c>
      <c r="B34" s="55"/>
      <c r="C34" s="55"/>
      <c r="D34" s="49"/>
      <c r="E34" s="55"/>
      <c r="F34" s="49"/>
      <c r="G34" s="49"/>
      <c r="H34" s="49"/>
      <c r="I34" s="49"/>
      <c r="J34" s="49"/>
      <c r="K34" s="44">
        <f>SUM(H31:I33)</f>
        <v>0</v>
      </c>
      <c r="L34" s="43">
        <f>SUM(G31:G33)</f>
        <v>0</v>
      </c>
    </row>
    <row r="35" spans="1:12" ht="21.75" thickBot="1" x14ac:dyDescent="0.4">
      <c r="A35" s="48"/>
      <c r="B35" s="48"/>
      <c r="C35" s="48"/>
      <c r="D35" s="39"/>
      <c r="E35" s="48"/>
      <c r="F35" s="39"/>
      <c r="G35" s="39" t="s">
        <v>129</v>
      </c>
      <c r="H35" s="39" t="s">
        <v>130</v>
      </c>
      <c r="I35" s="39" t="s">
        <v>129</v>
      </c>
      <c r="J35" s="39"/>
      <c r="K35" s="39"/>
      <c r="L35" s="39"/>
    </row>
    <row r="36" spans="1:12" ht="21.75" thickBot="1" x14ac:dyDescent="0.4">
      <c r="A36" s="40" t="s">
        <v>126</v>
      </c>
      <c r="B36" s="41"/>
      <c r="C36" s="41"/>
      <c r="D36" s="42"/>
      <c r="E36" s="41"/>
      <c r="F36" s="42"/>
      <c r="G36" s="42"/>
      <c r="H36" s="42">
        <f>SUM(H3:H34)</f>
        <v>0</v>
      </c>
      <c r="I36" s="42">
        <f>SUM(I3:I34)</f>
        <v>0</v>
      </c>
      <c r="J36" s="42" t="s">
        <v>127</v>
      </c>
      <c r="K36" s="44">
        <f>SUM(H36:I36)</f>
        <v>0</v>
      </c>
      <c r="L36" s="43"/>
    </row>
    <row r="37" spans="1:12" ht="21" x14ac:dyDescent="0.35">
      <c r="A37" s="48"/>
      <c r="B37" s="48"/>
      <c r="C37" s="48"/>
      <c r="D37" s="39"/>
      <c r="E37" s="48"/>
      <c r="F37" s="39"/>
      <c r="G37" s="39"/>
      <c r="H37" s="39"/>
      <c r="I37" s="39"/>
      <c r="J37" s="39"/>
      <c r="K37" s="46"/>
      <c r="L37" s="39"/>
    </row>
    <row r="38" spans="1:12" ht="21" x14ac:dyDescent="0.35">
      <c r="A38" s="47"/>
      <c r="B38" s="47"/>
      <c r="C38" s="47"/>
      <c r="D38" s="47"/>
      <c r="E38" s="48"/>
      <c r="F38" s="39"/>
      <c r="G38" s="39"/>
      <c r="H38" s="39"/>
      <c r="I38" s="39"/>
      <c r="J38" s="39"/>
      <c r="K38" s="39"/>
      <c r="L38" s="3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opLeftCell="A11" zoomScale="75" zoomScaleNormal="75" workbookViewId="0">
      <selection activeCell="B22" sqref="B22"/>
    </sheetView>
  </sheetViews>
  <sheetFormatPr defaultRowHeight="15" x14ac:dyDescent="0.25"/>
  <cols>
    <col min="1" max="1" width="36.42578125" bestFit="1" customWidth="1"/>
    <col min="2" max="2" width="60.85546875" bestFit="1" customWidth="1"/>
    <col min="3" max="3" width="12.28515625" bestFit="1" customWidth="1"/>
    <col min="4" max="4" width="15.42578125" bestFit="1" customWidth="1"/>
    <col min="5" max="5" width="15.85546875" bestFit="1" customWidth="1"/>
    <col min="6" max="6" width="24.7109375" bestFit="1" customWidth="1"/>
    <col min="7" max="7" width="15" bestFit="1" customWidth="1"/>
    <col min="8" max="8" width="16.140625" bestFit="1" customWidth="1"/>
    <col min="9" max="9" width="12.28515625" bestFit="1" customWidth="1"/>
    <col min="10" max="10" width="16.28515625" bestFit="1" customWidth="1"/>
    <col min="11" max="11" width="12.28515625" bestFit="1" customWidth="1"/>
    <col min="12" max="12" width="18.5703125" bestFit="1" customWidth="1"/>
    <col min="13" max="13" width="12.5703125" bestFit="1" customWidth="1"/>
  </cols>
  <sheetData>
    <row r="1" spans="1:13" ht="21.75" thickBot="1" x14ac:dyDescent="0.4">
      <c r="A1" s="38">
        <f>J8</f>
        <v>0</v>
      </c>
      <c r="B1" s="38">
        <f>J16</f>
        <v>135000</v>
      </c>
      <c r="C1" s="38">
        <f>J43</f>
        <v>1919500</v>
      </c>
      <c r="D1" s="38">
        <f>J52</f>
        <v>316800</v>
      </c>
      <c r="E1" s="38">
        <f>J56</f>
        <v>0</v>
      </c>
      <c r="F1" s="38">
        <f>H58</f>
        <v>1919500</v>
      </c>
      <c r="G1" s="38">
        <f>I58</f>
        <v>451800</v>
      </c>
      <c r="H1" s="39"/>
      <c r="I1" s="39"/>
      <c r="J1" s="39"/>
      <c r="K1" s="39"/>
    </row>
    <row r="2" spans="1:13" ht="21.75" thickBot="1" x14ac:dyDescent="0.4">
      <c r="A2" s="40" t="s">
        <v>10</v>
      </c>
      <c r="B2" s="41"/>
      <c r="C2" s="41"/>
      <c r="D2" s="42" t="s">
        <v>106</v>
      </c>
      <c r="E2" s="41" t="s">
        <v>11</v>
      </c>
      <c r="F2" s="42" t="s">
        <v>107</v>
      </c>
      <c r="G2" s="42" t="s">
        <v>108</v>
      </c>
      <c r="H2" s="42" t="s">
        <v>128</v>
      </c>
      <c r="I2" s="42" t="s">
        <v>129</v>
      </c>
      <c r="J2" s="42" t="s">
        <v>109</v>
      </c>
      <c r="K2" s="43"/>
      <c r="L2" s="44" t="s">
        <v>110</v>
      </c>
      <c r="M2" s="44" t="s">
        <v>111</v>
      </c>
    </row>
    <row r="3" spans="1:13" ht="21" x14ac:dyDescent="0.35">
      <c r="A3" s="45" t="s">
        <v>112</v>
      </c>
      <c r="B3" s="45"/>
      <c r="C3" s="45"/>
      <c r="D3" s="46"/>
      <c r="E3" s="45"/>
      <c r="F3" s="46"/>
      <c r="G3" s="46"/>
      <c r="H3" s="46"/>
      <c r="I3" s="46"/>
      <c r="J3" s="39"/>
      <c r="K3" s="39"/>
      <c r="L3" s="39"/>
    </row>
    <row r="4" spans="1:13" ht="21" x14ac:dyDescent="0.35">
      <c r="A4" s="45"/>
      <c r="B4" s="47"/>
      <c r="C4" s="47"/>
      <c r="D4" s="47"/>
      <c r="E4" s="48"/>
      <c r="F4" s="39"/>
      <c r="G4" s="39"/>
      <c r="H4" s="39"/>
      <c r="I4" s="39"/>
      <c r="J4" s="39"/>
      <c r="K4" s="39"/>
      <c r="L4" s="39"/>
    </row>
    <row r="5" spans="1:13" ht="21" x14ac:dyDescent="0.35">
      <c r="A5" s="45" t="s">
        <v>113</v>
      </c>
      <c r="B5" s="48"/>
      <c r="C5" s="48"/>
      <c r="D5" s="48"/>
      <c r="E5" s="48"/>
      <c r="F5" s="39"/>
      <c r="G5" s="39"/>
      <c r="H5" s="39"/>
      <c r="I5" s="39"/>
      <c r="J5" s="39"/>
      <c r="K5" s="39"/>
      <c r="L5" s="39"/>
    </row>
    <row r="6" spans="1:13" ht="21" x14ac:dyDescent="0.35">
      <c r="A6" s="47"/>
      <c r="B6" s="48"/>
      <c r="C6" s="48"/>
      <c r="D6" s="48"/>
      <c r="E6" s="48"/>
      <c r="F6" s="39"/>
      <c r="G6" s="39"/>
      <c r="H6" s="39"/>
      <c r="I6" s="39">
        <f t="shared" ref="I6" si="0">F6*G6</f>
        <v>0</v>
      </c>
      <c r="J6" s="39"/>
      <c r="K6" s="39"/>
      <c r="L6" s="39"/>
    </row>
    <row r="7" spans="1:13" ht="21.75" thickBot="1" x14ac:dyDescent="0.4">
      <c r="A7" s="45"/>
      <c r="B7" s="45"/>
      <c r="C7" s="45"/>
      <c r="D7" s="46"/>
      <c r="E7" s="45"/>
      <c r="F7" s="46"/>
      <c r="G7" s="46"/>
      <c r="H7" s="46"/>
      <c r="I7" s="39"/>
      <c r="J7" s="39"/>
      <c r="K7" s="39"/>
      <c r="L7" s="39"/>
    </row>
    <row r="8" spans="1:13" ht="21.75" thickBot="1" x14ac:dyDescent="0.4">
      <c r="A8" s="40" t="s">
        <v>117</v>
      </c>
      <c r="B8" s="41"/>
      <c r="C8" s="41"/>
      <c r="D8" s="42"/>
      <c r="E8" s="41"/>
      <c r="F8" s="42"/>
      <c r="G8" s="42"/>
      <c r="H8" s="42"/>
      <c r="I8" s="49"/>
      <c r="J8" s="44">
        <f>SUM(H3:I7)</f>
        <v>0</v>
      </c>
      <c r="K8" s="50">
        <f>SUM(G4:G7)</f>
        <v>0</v>
      </c>
      <c r="L8" s="43"/>
    </row>
    <row r="9" spans="1:13" ht="21" x14ac:dyDescent="0.35">
      <c r="A9" s="45"/>
      <c r="B9" s="45"/>
      <c r="C9" s="45"/>
      <c r="D9" s="46"/>
      <c r="E9" s="45"/>
      <c r="F9" s="46"/>
      <c r="G9" s="46"/>
      <c r="H9" s="46"/>
      <c r="I9" s="39"/>
      <c r="J9" s="39"/>
      <c r="K9" s="39"/>
      <c r="L9" s="39"/>
    </row>
    <row r="10" spans="1:13" ht="21" x14ac:dyDescent="0.35">
      <c r="A10" s="45" t="s">
        <v>105</v>
      </c>
      <c r="B10" s="48"/>
      <c r="C10" s="48"/>
      <c r="D10" s="51"/>
      <c r="E10" s="51"/>
      <c r="F10" s="39"/>
      <c r="G10" s="39"/>
      <c r="H10" s="39"/>
      <c r="I10" s="39"/>
      <c r="J10" s="39"/>
      <c r="K10" s="39"/>
      <c r="L10" s="39"/>
    </row>
    <row r="11" spans="1:13" ht="21" x14ac:dyDescent="0.35">
      <c r="A11" s="48" t="s">
        <v>241</v>
      </c>
      <c r="B11" s="48" t="s">
        <v>282</v>
      </c>
      <c r="C11" s="48"/>
      <c r="D11" s="51"/>
      <c r="E11" s="51"/>
      <c r="F11" s="39">
        <v>60</v>
      </c>
      <c r="G11" s="39">
        <v>2250</v>
      </c>
      <c r="H11" s="39"/>
      <c r="I11" s="39">
        <f>G11*F11</f>
        <v>135000</v>
      </c>
      <c r="J11" s="39"/>
      <c r="K11" s="39"/>
      <c r="L11" s="39"/>
    </row>
    <row r="12" spans="1:13" ht="21" x14ac:dyDescent="0.35">
      <c r="A12" s="48" t="s">
        <v>241</v>
      </c>
      <c r="B12" s="48" t="s">
        <v>283</v>
      </c>
      <c r="C12" s="48"/>
      <c r="D12" s="48"/>
      <c r="E12" s="45"/>
      <c r="F12" s="39">
        <v>0</v>
      </c>
      <c r="G12" s="52">
        <v>0</v>
      </c>
      <c r="H12" s="52"/>
      <c r="I12" s="39">
        <v>0</v>
      </c>
      <c r="J12" s="39"/>
      <c r="K12" s="39"/>
      <c r="L12" s="39"/>
    </row>
    <row r="13" spans="1:13" ht="21" x14ac:dyDescent="0.35">
      <c r="A13" s="45"/>
      <c r="B13" s="48"/>
      <c r="C13" s="48"/>
      <c r="D13" s="48"/>
      <c r="E13" s="45"/>
      <c r="F13" s="53"/>
      <c r="G13" s="53"/>
      <c r="H13" s="53"/>
      <c r="I13" s="39"/>
      <c r="J13" s="39"/>
      <c r="K13" s="39"/>
      <c r="L13" s="39"/>
    </row>
    <row r="14" spans="1:13" ht="21" x14ac:dyDescent="0.35">
      <c r="A14" s="45"/>
      <c r="B14" s="45"/>
      <c r="C14" s="48"/>
      <c r="D14" s="51"/>
      <c r="E14" s="51"/>
      <c r="F14" s="39"/>
      <c r="G14" s="39"/>
      <c r="H14" s="39"/>
      <c r="I14" s="39"/>
      <c r="J14" s="39"/>
      <c r="K14" s="39"/>
      <c r="L14" s="39"/>
    </row>
    <row r="15" spans="1:13" ht="21.75" thickBot="1" x14ac:dyDescent="0.4">
      <c r="A15" s="45"/>
      <c r="B15" s="47"/>
      <c r="C15" s="47"/>
      <c r="D15" s="47"/>
      <c r="E15" s="48"/>
      <c r="F15" s="39"/>
      <c r="G15" s="39"/>
      <c r="H15" s="39"/>
      <c r="I15" s="39"/>
      <c r="J15" s="39"/>
      <c r="K15" s="39"/>
      <c r="L15" s="39"/>
    </row>
    <row r="16" spans="1:13" ht="21.75" thickBot="1" x14ac:dyDescent="0.4">
      <c r="A16" s="40" t="s">
        <v>118</v>
      </c>
      <c r="B16" s="41"/>
      <c r="C16" s="41"/>
      <c r="D16" s="42"/>
      <c r="E16" s="41"/>
      <c r="F16" s="42"/>
      <c r="G16" s="42"/>
      <c r="H16" s="42"/>
      <c r="I16" s="49"/>
      <c r="J16" s="44">
        <f>SUM(H9:I15)</f>
        <v>135000</v>
      </c>
      <c r="K16" s="43">
        <f>SUM(G9:G15)</f>
        <v>2250</v>
      </c>
      <c r="L16" s="50"/>
    </row>
    <row r="17" spans="1:12" ht="21" x14ac:dyDescent="0.35">
      <c r="A17" s="45"/>
      <c r="B17" s="45"/>
      <c r="C17" s="45"/>
      <c r="D17" s="46"/>
      <c r="E17" s="45"/>
      <c r="F17" s="46"/>
      <c r="G17" s="46"/>
      <c r="H17" s="46"/>
      <c r="I17" s="46"/>
      <c r="J17" s="39"/>
      <c r="K17" s="39"/>
      <c r="L17" s="39"/>
    </row>
    <row r="18" spans="1:12" ht="21" x14ac:dyDescent="0.35">
      <c r="A18" s="45" t="s">
        <v>119</v>
      </c>
      <c r="B18" s="45"/>
      <c r="C18" s="45"/>
      <c r="D18" s="46"/>
      <c r="E18" s="45"/>
      <c r="F18" s="53"/>
      <c r="G18" s="53"/>
      <c r="H18" s="53"/>
      <c r="I18" s="53"/>
      <c r="J18" s="39"/>
      <c r="K18" s="39"/>
      <c r="L18" s="39"/>
    </row>
    <row r="19" spans="1:12" ht="21" x14ac:dyDescent="0.35">
      <c r="A19" s="45"/>
      <c r="B19" s="45"/>
      <c r="C19" s="45"/>
      <c r="D19" s="46"/>
      <c r="E19" s="45"/>
      <c r="F19" s="53"/>
      <c r="G19" s="53"/>
      <c r="H19" s="53"/>
      <c r="I19" s="53"/>
      <c r="J19" s="39"/>
      <c r="K19" s="39"/>
      <c r="L19" s="39"/>
    </row>
    <row r="20" spans="1:12" ht="21" x14ac:dyDescent="0.35">
      <c r="A20" s="48"/>
      <c r="B20" s="48"/>
      <c r="C20" s="45"/>
      <c r="D20" s="48"/>
      <c r="E20" s="48"/>
      <c r="F20" s="52"/>
      <c r="G20" s="52"/>
      <c r="H20" s="52"/>
      <c r="I20" s="39"/>
      <c r="J20" s="39"/>
      <c r="K20" s="39"/>
      <c r="L20" s="39"/>
    </row>
    <row r="21" spans="1:12" ht="21" x14ac:dyDescent="0.35">
      <c r="A21" s="48" t="s">
        <v>154</v>
      </c>
      <c r="B21" s="48" t="s">
        <v>155</v>
      </c>
      <c r="C21" s="45"/>
      <c r="D21" s="48"/>
      <c r="E21" s="48" t="s">
        <v>159</v>
      </c>
      <c r="F21" s="52">
        <v>400</v>
      </c>
      <c r="G21" s="52">
        <v>20</v>
      </c>
      <c r="H21" s="52">
        <f t="shared" ref="H21:H22" si="1">G21*F21</f>
        <v>8000</v>
      </c>
      <c r="I21" s="39"/>
      <c r="J21" s="39"/>
      <c r="K21" s="39"/>
      <c r="L21" s="39"/>
    </row>
    <row r="22" spans="1:12" ht="21" x14ac:dyDescent="0.35">
      <c r="A22" s="48"/>
      <c r="B22" s="48" t="s">
        <v>275</v>
      </c>
      <c r="C22" s="45"/>
      <c r="D22" s="48"/>
      <c r="E22" s="48"/>
      <c r="F22" s="52">
        <v>1500</v>
      </c>
      <c r="G22" s="52">
        <v>22</v>
      </c>
      <c r="H22" s="52">
        <f t="shared" si="1"/>
        <v>33000</v>
      </c>
      <c r="I22" s="39"/>
      <c r="J22" s="39"/>
      <c r="K22" s="39"/>
      <c r="L22" s="39"/>
    </row>
    <row r="23" spans="1:12" ht="21" x14ac:dyDescent="0.35">
      <c r="A23" s="48"/>
      <c r="B23" s="48"/>
      <c r="C23" s="45"/>
      <c r="D23" s="48"/>
      <c r="E23" s="48"/>
      <c r="F23" s="52"/>
      <c r="G23" s="52"/>
      <c r="H23" s="52"/>
      <c r="I23" s="39"/>
      <c r="J23" s="39"/>
      <c r="K23" s="39"/>
      <c r="L23" s="39"/>
    </row>
    <row r="24" spans="1:12" ht="21" x14ac:dyDescent="0.35">
      <c r="A24" s="48" t="s">
        <v>152</v>
      </c>
      <c r="B24" s="48" t="s">
        <v>276</v>
      </c>
      <c r="C24" s="45"/>
      <c r="D24" s="48"/>
      <c r="E24" s="48" t="s">
        <v>151</v>
      </c>
      <c r="F24" s="52">
        <v>1500</v>
      </c>
      <c r="G24" s="52">
        <v>307</v>
      </c>
      <c r="H24" s="52">
        <f>G24*F24</f>
        <v>460500</v>
      </c>
      <c r="I24" s="39"/>
      <c r="J24" s="39"/>
      <c r="K24" s="39"/>
      <c r="L24" s="39"/>
    </row>
    <row r="25" spans="1:12" ht="21" x14ac:dyDescent="0.35">
      <c r="A25" s="48"/>
      <c r="B25" s="48" t="s">
        <v>273</v>
      </c>
      <c r="C25" s="45"/>
      <c r="D25" s="48"/>
      <c r="E25" s="48"/>
      <c r="F25" s="52">
        <v>1000</v>
      </c>
      <c r="G25" s="52">
        <v>300</v>
      </c>
      <c r="H25" s="52">
        <f>G25*F25</f>
        <v>300000</v>
      </c>
      <c r="I25" s="39"/>
      <c r="J25" s="39"/>
      <c r="K25" s="39"/>
      <c r="L25" s="39"/>
    </row>
    <row r="26" spans="1:12" ht="21" x14ac:dyDescent="0.35">
      <c r="A26" s="48"/>
      <c r="B26" s="48" t="s">
        <v>274</v>
      </c>
      <c r="C26" s="45"/>
      <c r="D26" s="48"/>
      <c r="E26" s="48"/>
      <c r="F26" s="52">
        <v>8300</v>
      </c>
      <c r="G26" s="52">
        <v>30</v>
      </c>
      <c r="H26" s="52">
        <f>G26*F26</f>
        <v>249000</v>
      </c>
      <c r="I26" s="39"/>
      <c r="J26" s="39"/>
      <c r="K26" s="39"/>
      <c r="L26" s="39"/>
    </row>
    <row r="27" spans="1:12" ht="21" x14ac:dyDescent="0.35">
      <c r="A27" s="48"/>
      <c r="B27" s="48"/>
      <c r="C27" s="45"/>
      <c r="D27" s="48"/>
      <c r="E27" s="48"/>
      <c r="F27" s="52"/>
      <c r="G27" s="52"/>
      <c r="H27" s="52"/>
      <c r="I27" s="39"/>
      <c r="J27" s="39"/>
      <c r="K27" s="39"/>
      <c r="L27" s="39"/>
    </row>
    <row r="28" spans="1:12" ht="21" x14ac:dyDescent="0.35">
      <c r="A28" s="48" t="s">
        <v>156</v>
      </c>
      <c r="B28" s="48" t="s">
        <v>158</v>
      </c>
      <c r="C28" s="45"/>
      <c r="D28" s="48"/>
      <c r="E28" s="48"/>
      <c r="F28" s="52">
        <v>1200</v>
      </c>
      <c r="G28" s="52">
        <v>25</v>
      </c>
      <c r="H28" s="52">
        <f t="shared" ref="H28:H29" si="2">G28*F28</f>
        <v>30000</v>
      </c>
      <c r="I28" s="39"/>
      <c r="J28" s="39"/>
      <c r="K28" s="39"/>
      <c r="L28" s="39"/>
    </row>
    <row r="29" spans="1:12" ht="21" x14ac:dyDescent="0.35">
      <c r="A29" s="48"/>
      <c r="B29" s="48" t="s">
        <v>157</v>
      </c>
      <c r="C29" s="45"/>
      <c r="D29" s="48"/>
      <c r="E29" s="48"/>
      <c r="F29" s="52">
        <v>1000</v>
      </c>
      <c r="G29" s="52">
        <v>9</v>
      </c>
      <c r="H29" s="52">
        <f t="shared" si="2"/>
        <v>9000</v>
      </c>
      <c r="I29" s="39"/>
      <c r="J29" s="39"/>
      <c r="K29" s="39"/>
      <c r="L29" s="39"/>
    </row>
    <row r="30" spans="1:12" ht="21" x14ac:dyDescent="0.35">
      <c r="A30" s="48"/>
      <c r="B30" s="48"/>
      <c r="C30" s="45"/>
      <c r="D30" s="48"/>
      <c r="E30" s="48"/>
      <c r="F30" s="52"/>
      <c r="G30" s="52"/>
      <c r="H30" s="52"/>
      <c r="I30" s="39"/>
      <c r="J30" s="39"/>
      <c r="K30" s="39"/>
      <c r="L30" s="39"/>
    </row>
    <row r="31" spans="1:12" ht="21" x14ac:dyDescent="0.35">
      <c r="A31" s="48" t="s">
        <v>132</v>
      </c>
      <c r="B31" s="48"/>
      <c r="C31" s="45"/>
      <c r="D31" s="48"/>
      <c r="E31" s="48"/>
      <c r="F31" s="52"/>
      <c r="G31" s="52"/>
      <c r="H31" s="52"/>
      <c r="I31" s="39"/>
      <c r="J31" s="39"/>
      <c r="K31" s="39"/>
      <c r="L31" s="39"/>
    </row>
    <row r="32" spans="1:12" ht="21" x14ac:dyDescent="0.35">
      <c r="A32" s="45"/>
      <c r="B32" s="48" t="s">
        <v>277</v>
      </c>
      <c r="C32" s="45"/>
      <c r="D32" s="48"/>
      <c r="E32" s="48"/>
      <c r="F32" s="52">
        <v>1000</v>
      </c>
      <c r="G32" s="52">
        <v>360</v>
      </c>
      <c r="H32" s="39">
        <f>G32*F32</f>
        <v>360000</v>
      </c>
      <c r="J32" s="39"/>
      <c r="K32" s="39"/>
      <c r="L32" s="39"/>
    </row>
    <row r="33" spans="1:12" ht="21" x14ac:dyDescent="0.35">
      <c r="A33" s="45"/>
      <c r="B33" s="48" t="s">
        <v>133</v>
      </c>
      <c r="C33" s="45"/>
      <c r="D33" s="48"/>
      <c r="E33" s="48"/>
      <c r="F33" s="52"/>
      <c r="G33" s="52"/>
      <c r="H33" s="39">
        <v>240000</v>
      </c>
      <c r="J33" s="39"/>
      <c r="K33" s="39"/>
      <c r="L33" s="39"/>
    </row>
    <row r="34" spans="1:12" ht="21" x14ac:dyDescent="0.35">
      <c r="A34" s="45"/>
      <c r="B34" s="48"/>
      <c r="C34" s="45"/>
      <c r="D34" s="48"/>
      <c r="E34" s="48"/>
      <c r="F34" s="52"/>
      <c r="G34" s="52"/>
      <c r="H34" s="39"/>
      <c r="J34" s="39"/>
      <c r="K34" s="39"/>
      <c r="L34" s="39"/>
    </row>
    <row r="35" spans="1:12" ht="21" x14ac:dyDescent="0.35">
      <c r="A35" s="45"/>
      <c r="J35" s="39"/>
      <c r="K35" s="39"/>
      <c r="L35" s="39"/>
    </row>
    <row r="36" spans="1:12" ht="21" x14ac:dyDescent="0.35">
      <c r="A36" s="45"/>
      <c r="J36" s="39"/>
      <c r="K36" s="39"/>
      <c r="L36" s="39"/>
    </row>
    <row r="37" spans="1:12" ht="21" x14ac:dyDescent="0.35">
      <c r="A37" s="48" t="s">
        <v>160</v>
      </c>
      <c r="B37" s="47" t="s">
        <v>161</v>
      </c>
      <c r="C37" s="47"/>
      <c r="D37" s="47"/>
      <c r="E37" s="47"/>
      <c r="F37" s="47"/>
      <c r="G37" s="47"/>
      <c r="H37" s="39">
        <v>80000</v>
      </c>
      <c r="J37" s="39"/>
      <c r="K37" s="39"/>
      <c r="L37" s="39"/>
    </row>
    <row r="38" spans="1:12" ht="21" x14ac:dyDescent="0.35">
      <c r="A38" s="48"/>
      <c r="B38" s="47"/>
      <c r="C38" s="47"/>
      <c r="D38" s="47"/>
      <c r="E38" s="47"/>
      <c r="F38" s="47"/>
      <c r="G38" s="47"/>
      <c r="H38" s="39"/>
      <c r="J38" s="39"/>
      <c r="K38" s="39"/>
      <c r="L38" s="39"/>
    </row>
    <row r="39" spans="1:12" ht="21" x14ac:dyDescent="0.35">
      <c r="A39" s="48" t="s">
        <v>181</v>
      </c>
      <c r="B39" s="47"/>
      <c r="C39" s="47"/>
      <c r="D39" s="47"/>
      <c r="E39" s="47"/>
      <c r="F39" s="47"/>
      <c r="G39" s="47"/>
      <c r="H39" s="39">
        <v>150000</v>
      </c>
      <c r="J39" s="39"/>
      <c r="K39" s="39"/>
      <c r="L39" s="39"/>
    </row>
    <row r="40" spans="1:12" ht="21" x14ac:dyDescent="0.35">
      <c r="A40" s="45"/>
      <c r="B40" s="48"/>
      <c r="C40" s="45"/>
      <c r="D40" s="48"/>
      <c r="E40" s="48"/>
      <c r="F40" s="52"/>
      <c r="G40" s="52"/>
      <c r="H40" s="39"/>
      <c r="J40" s="39"/>
      <c r="K40" s="39"/>
      <c r="L40" s="39"/>
    </row>
    <row r="41" spans="1:12" ht="21" x14ac:dyDescent="0.35">
      <c r="A41" s="45"/>
      <c r="B41" s="48"/>
      <c r="C41" s="45"/>
      <c r="D41" s="51"/>
      <c r="E41" s="51"/>
      <c r="F41" s="39"/>
      <c r="G41" s="39"/>
      <c r="I41" s="39"/>
      <c r="J41" s="39"/>
      <c r="K41" s="39"/>
      <c r="L41" s="39"/>
    </row>
    <row r="42" spans="1:12" ht="21.75" thickBot="1" x14ac:dyDescent="0.4">
      <c r="A42" s="48"/>
      <c r="B42" s="48"/>
      <c r="C42" s="48"/>
      <c r="D42" s="39"/>
      <c r="E42" s="48"/>
      <c r="F42" s="52"/>
      <c r="G42" s="52"/>
      <c r="H42" s="52"/>
      <c r="I42" s="38"/>
      <c r="J42" s="39"/>
      <c r="K42" s="39"/>
      <c r="L42" s="39"/>
    </row>
    <row r="43" spans="1:12" ht="21.75" thickBot="1" x14ac:dyDescent="0.4">
      <c r="A43" s="54" t="s">
        <v>121</v>
      </c>
      <c r="B43" s="55"/>
      <c r="C43" s="55"/>
      <c r="D43" s="49"/>
      <c r="E43" s="55"/>
      <c r="F43" s="49"/>
      <c r="G43" s="49"/>
      <c r="H43" s="49"/>
      <c r="I43" s="49"/>
      <c r="J43" s="56">
        <f>SUM(H17:I42)</f>
        <v>1919500</v>
      </c>
      <c r="K43" s="50">
        <f>SUM(G17:G42)</f>
        <v>1073</v>
      </c>
      <c r="L43" s="50"/>
    </row>
    <row r="44" spans="1:12" ht="21" x14ac:dyDescent="0.35">
      <c r="A44" s="48"/>
      <c r="B44" s="48"/>
      <c r="C44" s="48"/>
      <c r="D44" s="39"/>
      <c r="E44" s="48"/>
      <c r="F44" s="39"/>
      <c r="G44" s="39"/>
      <c r="H44" s="39"/>
      <c r="I44" s="39"/>
      <c r="J44" s="39"/>
      <c r="K44" s="39"/>
      <c r="L44" s="39"/>
    </row>
    <row r="45" spans="1:12" ht="21" x14ac:dyDescent="0.35">
      <c r="A45" s="45" t="s">
        <v>122</v>
      </c>
      <c r="B45" s="48"/>
      <c r="C45" s="48"/>
      <c r="D45" s="39"/>
      <c r="E45" s="48"/>
      <c r="F45" s="39"/>
      <c r="G45" s="39"/>
      <c r="H45" s="39"/>
      <c r="I45" s="39"/>
      <c r="J45" s="39"/>
      <c r="K45" s="39"/>
      <c r="L45" s="39"/>
    </row>
    <row r="46" spans="1:12" ht="21" x14ac:dyDescent="0.35">
      <c r="A46" s="45"/>
      <c r="B46" s="48"/>
      <c r="C46" s="48"/>
      <c r="D46" s="39"/>
      <c r="E46" s="48"/>
      <c r="F46" s="39"/>
      <c r="G46" s="39"/>
      <c r="H46" s="39"/>
      <c r="I46" s="39"/>
      <c r="J46" s="39"/>
      <c r="K46" s="39"/>
      <c r="L46" s="39"/>
    </row>
    <row r="47" spans="1:12" ht="21" x14ac:dyDescent="0.35">
      <c r="A47" s="48" t="s">
        <v>134</v>
      </c>
      <c r="B47" s="48" t="s">
        <v>248</v>
      </c>
      <c r="C47" s="45"/>
      <c r="D47" s="48"/>
      <c r="E47" s="48"/>
      <c r="F47" s="52">
        <v>48</v>
      </c>
      <c r="G47" s="52">
        <v>1800</v>
      </c>
      <c r="I47" s="39">
        <f>G47*F47</f>
        <v>86400</v>
      </c>
      <c r="J47" s="39"/>
      <c r="K47" s="39"/>
      <c r="L47" s="39"/>
    </row>
    <row r="48" spans="1:12" ht="21" x14ac:dyDescent="0.35">
      <c r="A48" s="48" t="s">
        <v>135</v>
      </c>
      <c r="B48" s="48" t="s">
        <v>153</v>
      </c>
      <c r="C48" s="45"/>
      <c r="D48" s="48"/>
      <c r="E48" s="48"/>
      <c r="F48" s="52">
        <v>48</v>
      </c>
      <c r="G48" s="52">
        <v>3600</v>
      </c>
      <c r="H48" s="39"/>
      <c r="I48" s="39">
        <f>G48*F48</f>
        <v>172800</v>
      </c>
      <c r="J48" s="39"/>
      <c r="K48" s="39"/>
      <c r="L48" s="39"/>
    </row>
    <row r="49" spans="1:13" ht="21" x14ac:dyDescent="0.35">
      <c r="A49" s="48" t="s">
        <v>119</v>
      </c>
      <c r="B49" s="48"/>
      <c r="C49" s="45"/>
      <c r="D49" s="48"/>
      <c r="E49" s="48"/>
      <c r="F49" s="39">
        <v>48</v>
      </c>
      <c r="G49" s="52">
        <v>1200</v>
      </c>
      <c r="H49" s="52"/>
      <c r="I49" s="39">
        <f>G49*F49</f>
        <v>57600</v>
      </c>
      <c r="J49" s="39"/>
      <c r="K49" s="39"/>
      <c r="L49" s="39"/>
    </row>
    <row r="50" spans="1:13" ht="21" x14ac:dyDescent="0.35">
      <c r="A50" s="45"/>
      <c r="B50" s="48"/>
      <c r="C50" s="48"/>
      <c r="D50" s="48"/>
      <c r="E50" s="51"/>
      <c r="F50" s="39"/>
      <c r="G50" s="39"/>
      <c r="H50" s="39"/>
      <c r="I50" s="39"/>
      <c r="J50" s="39"/>
      <c r="K50" s="39"/>
      <c r="L50" s="39"/>
    </row>
    <row r="51" spans="1:13" ht="21.75" thickBot="1" x14ac:dyDescent="0.4">
      <c r="A51" s="48"/>
      <c r="B51" s="48"/>
      <c r="C51" s="48"/>
      <c r="D51" s="48"/>
      <c r="E51" s="48"/>
      <c r="F51" s="39"/>
      <c r="G51" s="39"/>
      <c r="H51" s="39"/>
      <c r="I51" s="39"/>
      <c r="J51" s="39"/>
      <c r="K51" s="39"/>
      <c r="L51" s="39"/>
    </row>
    <row r="52" spans="1:13" ht="21.75" thickBot="1" x14ac:dyDescent="0.4">
      <c r="A52" s="40" t="s">
        <v>123</v>
      </c>
      <c r="B52" s="55"/>
      <c r="C52" s="55"/>
      <c r="D52" s="49"/>
      <c r="E52" s="55"/>
      <c r="F52" s="49"/>
      <c r="G52" s="49"/>
      <c r="H52" s="49"/>
      <c r="I52" s="49"/>
      <c r="J52" s="44">
        <f>SUM(H44:I51)</f>
        <v>316800</v>
      </c>
      <c r="K52" s="43">
        <f>SUM(G44:G51)</f>
        <v>6600</v>
      </c>
      <c r="L52" s="50"/>
    </row>
    <row r="53" spans="1:13" ht="21" x14ac:dyDescent="0.35">
      <c r="A53" s="48"/>
      <c r="B53" s="48"/>
      <c r="C53" s="48"/>
      <c r="D53" s="39"/>
      <c r="E53" s="48"/>
      <c r="F53" s="39"/>
      <c r="G53" s="39"/>
      <c r="H53" s="39"/>
      <c r="I53" s="39"/>
      <c r="J53" s="39"/>
      <c r="K53" s="39"/>
      <c r="L53" s="39"/>
    </row>
    <row r="54" spans="1:13" ht="20.25" customHeight="1" x14ac:dyDescent="0.35">
      <c r="A54" s="45" t="s">
        <v>124</v>
      </c>
      <c r="B54" s="48"/>
      <c r="C54" s="48"/>
      <c r="D54" s="39"/>
      <c r="E54" s="51" t="s">
        <v>116</v>
      </c>
      <c r="F54" s="39">
        <v>60</v>
      </c>
      <c r="G54" s="39">
        <v>0</v>
      </c>
      <c r="H54" s="39"/>
      <c r="I54" s="39">
        <f>G54*F54</f>
        <v>0</v>
      </c>
      <c r="J54" s="39"/>
      <c r="K54" s="39"/>
      <c r="L54" s="39"/>
    </row>
    <row r="55" spans="1:13" ht="21.75" thickBot="1" x14ac:dyDescent="0.4">
      <c r="A55" s="48"/>
      <c r="B55" s="48"/>
      <c r="C55" s="48"/>
      <c r="D55" s="39"/>
      <c r="E55" s="48"/>
      <c r="F55" s="39"/>
      <c r="G55" s="39"/>
      <c r="H55" s="39"/>
      <c r="I55" s="39"/>
      <c r="J55" s="39"/>
      <c r="K55" s="39"/>
      <c r="L55" s="39"/>
    </row>
    <row r="56" spans="1:13" ht="21.75" thickBot="1" x14ac:dyDescent="0.4">
      <c r="A56" s="57" t="s">
        <v>125</v>
      </c>
      <c r="B56" s="55"/>
      <c r="C56" s="55"/>
      <c r="D56" s="49"/>
      <c r="E56" s="55"/>
      <c r="F56" s="49"/>
      <c r="G56" s="49"/>
      <c r="H56" s="49"/>
      <c r="I56" s="49"/>
      <c r="J56" s="44">
        <f>SUM(H53:I55)</f>
        <v>0</v>
      </c>
      <c r="K56" s="43">
        <f>SUM(G53:G55)</f>
        <v>0</v>
      </c>
      <c r="L56" s="50"/>
    </row>
    <row r="57" spans="1:13" ht="21.75" thickBot="1" x14ac:dyDescent="0.4">
      <c r="A57" s="48"/>
      <c r="B57" s="48"/>
      <c r="C57" s="48"/>
      <c r="D57" s="39"/>
      <c r="E57" s="48"/>
      <c r="F57" s="39"/>
      <c r="G57" s="39"/>
      <c r="H57" s="39" t="s">
        <v>130</v>
      </c>
      <c r="I57" s="39" t="s">
        <v>129</v>
      </c>
      <c r="J57" s="39"/>
      <c r="K57" s="39"/>
      <c r="L57" s="39"/>
      <c r="M57" s="39"/>
    </row>
    <row r="58" spans="1:13" ht="21.75" thickBot="1" x14ac:dyDescent="0.4">
      <c r="A58" s="40" t="s">
        <v>126</v>
      </c>
      <c r="B58" s="41"/>
      <c r="C58" s="41"/>
      <c r="D58" s="42"/>
      <c r="E58" s="41"/>
      <c r="F58" s="42"/>
      <c r="G58" s="42"/>
      <c r="H58" s="42">
        <f>SUM(H3:H56)</f>
        <v>1919500</v>
      </c>
      <c r="I58" s="42">
        <f>SUM(I3:I56)</f>
        <v>451800</v>
      </c>
      <c r="J58" s="42" t="s">
        <v>127</v>
      </c>
      <c r="K58" s="44">
        <f>SUM(H58:I58)</f>
        <v>2371300</v>
      </c>
      <c r="L58" s="43"/>
      <c r="M58" s="39"/>
    </row>
    <row r="59" spans="1:13" ht="21" x14ac:dyDescent="0.35">
      <c r="A59" s="48"/>
      <c r="B59" s="48"/>
      <c r="C59" s="48"/>
      <c r="D59" s="39"/>
      <c r="E59" s="48"/>
      <c r="F59" s="39"/>
      <c r="G59" s="39"/>
      <c r="H59" s="39"/>
      <c r="I59" s="39"/>
      <c r="J59" s="39"/>
      <c r="K59" s="46"/>
      <c r="L59" s="39"/>
      <c r="M59" s="39"/>
    </row>
    <row r="60" spans="1:13" ht="21" x14ac:dyDescent="0.35">
      <c r="A60" s="47"/>
      <c r="B60" s="47"/>
      <c r="C60" s="47"/>
      <c r="D60" s="47"/>
      <c r="E60" s="48"/>
      <c r="F60" s="39"/>
      <c r="G60" s="39"/>
      <c r="H60" s="39"/>
      <c r="I60" s="39"/>
      <c r="J60" s="39"/>
      <c r="K60" s="39"/>
      <c r="L60" s="39"/>
      <c r="M60" s="39"/>
    </row>
    <row r="61" spans="1:13" ht="21" x14ac:dyDescent="0.35">
      <c r="A61" s="47"/>
      <c r="B61" s="47"/>
      <c r="C61" s="47"/>
      <c r="D61" s="47"/>
      <c r="E61" s="47"/>
      <c r="F61" s="39"/>
      <c r="G61" s="39"/>
      <c r="H61" s="39"/>
      <c r="I61" s="39"/>
      <c r="J61" s="39"/>
      <c r="K61" s="39"/>
      <c r="L61" s="39"/>
      <c r="M61" s="3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opLeftCell="A7" zoomScale="75" zoomScaleNormal="75" workbookViewId="0">
      <selection activeCell="D54" sqref="D54"/>
    </sheetView>
  </sheetViews>
  <sheetFormatPr defaultRowHeight="15" x14ac:dyDescent="0.25"/>
  <cols>
    <col min="1" max="1" width="33.140625" bestFit="1" customWidth="1"/>
    <col min="2" max="2" width="31.42578125" bestFit="1" customWidth="1"/>
    <col min="3" max="3" width="11.28515625" bestFit="1" customWidth="1"/>
    <col min="4" max="4" width="15.5703125" bestFit="1" customWidth="1"/>
    <col min="5" max="5" width="15.85546875" bestFit="1" customWidth="1"/>
    <col min="6" max="6" width="23.85546875" bestFit="1" customWidth="1"/>
    <col min="7" max="7" width="14.5703125" bestFit="1" customWidth="1"/>
    <col min="8" max="8" width="15.28515625" bestFit="1" customWidth="1"/>
    <col min="9" max="9" width="15.140625" customWidth="1"/>
    <col min="10" max="10" width="15.7109375" bestFit="1" customWidth="1"/>
    <col min="11" max="11" width="12.28515625" bestFit="1" customWidth="1"/>
    <col min="12" max="12" width="17.5703125" bestFit="1" customWidth="1"/>
    <col min="13" max="13" width="12" bestFit="1" customWidth="1"/>
  </cols>
  <sheetData>
    <row r="1" spans="1:13" ht="21.75" thickBot="1" x14ac:dyDescent="0.4">
      <c r="A1" s="38">
        <f>J8</f>
        <v>0</v>
      </c>
      <c r="B1" s="38">
        <f>J13</f>
        <v>54000</v>
      </c>
      <c r="C1" s="38">
        <f>J20</f>
        <v>2650000</v>
      </c>
      <c r="D1" s="38">
        <f>J26</f>
        <v>154000</v>
      </c>
      <c r="E1" s="38">
        <f>J30</f>
        <v>0</v>
      </c>
      <c r="F1" s="38">
        <f>H32</f>
        <v>2630000</v>
      </c>
      <c r="G1" s="38">
        <f>I32</f>
        <v>228000</v>
      </c>
      <c r="H1" s="39"/>
      <c r="I1" s="39"/>
      <c r="J1" s="39"/>
      <c r="K1" s="39"/>
      <c r="L1" s="39"/>
      <c r="M1" s="39"/>
    </row>
    <row r="2" spans="1:13" ht="21.75" thickBot="1" x14ac:dyDescent="0.4">
      <c r="A2" s="40" t="s">
        <v>10</v>
      </c>
      <c r="B2" s="41"/>
      <c r="C2" s="41"/>
      <c r="D2" s="42" t="s">
        <v>106</v>
      </c>
      <c r="E2" s="41" t="s">
        <v>11</v>
      </c>
      <c r="F2" s="42" t="s">
        <v>107</v>
      </c>
      <c r="G2" s="42" t="s">
        <v>108</v>
      </c>
      <c r="H2" s="42" t="s">
        <v>128</v>
      </c>
      <c r="I2" s="42" t="s">
        <v>129</v>
      </c>
      <c r="J2" s="42" t="s">
        <v>109</v>
      </c>
      <c r="K2" s="43"/>
      <c r="L2" s="44" t="s">
        <v>110</v>
      </c>
      <c r="M2" s="44" t="s">
        <v>111</v>
      </c>
    </row>
    <row r="3" spans="1:13" ht="21" x14ac:dyDescent="0.35">
      <c r="A3" s="45" t="s">
        <v>112</v>
      </c>
      <c r="B3" s="45"/>
      <c r="C3" s="45"/>
      <c r="D3" s="46"/>
      <c r="E3" s="45"/>
      <c r="F3" s="46"/>
      <c r="G3" s="46"/>
      <c r="H3" s="46"/>
      <c r="I3" s="46"/>
      <c r="J3" s="39"/>
      <c r="K3" s="39"/>
      <c r="L3" s="39"/>
    </row>
    <row r="4" spans="1:13" ht="21" x14ac:dyDescent="0.35">
      <c r="A4" s="45"/>
      <c r="B4" s="47"/>
      <c r="C4" s="47"/>
      <c r="D4" s="47"/>
      <c r="E4" s="48"/>
      <c r="F4" s="39"/>
      <c r="G4" s="39"/>
      <c r="H4" s="39"/>
      <c r="I4" s="39"/>
      <c r="J4" s="39"/>
      <c r="K4" s="39"/>
      <c r="L4" s="39"/>
    </row>
    <row r="5" spans="1:13" ht="21" x14ac:dyDescent="0.35">
      <c r="A5" s="45" t="s">
        <v>113</v>
      </c>
      <c r="B5" s="48" t="s">
        <v>114</v>
      </c>
      <c r="C5" s="48"/>
      <c r="D5" s="48"/>
      <c r="E5" s="48"/>
      <c r="F5" s="39">
        <v>60</v>
      </c>
      <c r="G5" s="39"/>
      <c r="H5" s="39"/>
      <c r="I5" s="39"/>
      <c r="J5" s="39"/>
      <c r="K5" s="39"/>
      <c r="L5" s="39"/>
    </row>
    <row r="6" spans="1:13" ht="21" x14ac:dyDescent="0.35">
      <c r="A6" s="47"/>
      <c r="B6" s="48" t="s">
        <v>115</v>
      </c>
      <c r="C6" s="48"/>
      <c r="D6" s="48"/>
      <c r="E6" s="48" t="s">
        <v>116</v>
      </c>
      <c r="F6" s="39">
        <v>60</v>
      </c>
      <c r="G6" s="39"/>
      <c r="H6" s="39"/>
      <c r="I6" s="39">
        <f t="shared" ref="I6" si="0">F6*G6</f>
        <v>0</v>
      </c>
      <c r="J6" s="39"/>
      <c r="K6" s="39"/>
      <c r="L6" s="39"/>
    </row>
    <row r="7" spans="1:13" ht="21.75" thickBot="1" x14ac:dyDescent="0.4">
      <c r="A7" s="45"/>
      <c r="B7" s="45"/>
      <c r="C7" s="45"/>
      <c r="D7" s="46"/>
      <c r="E7" s="45"/>
      <c r="F7" s="46"/>
      <c r="G7" s="46"/>
      <c r="H7" s="46"/>
      <c r="I7" s="39"/>
      <c r="J7" s="39"/>
      <c r="K7" s="39"/>
      <c r="L7" s="39"/>
    </row>
    <row r="8" spans="1:13" ht="21.75" thickBot="1" x14ac:dyDescent="0.4">
      <c r="A8" s="40" t="s">
        <v>117</v>
      </c>
      <c r="B8" s="41"/>
      <c r="C8" s="41"/>
      <c r="D8" s="42"/>
      <c r="E8" s="41"/>
      <c r="F8" s="42"/>
      <c r="G8" s="42"/>
      <c r="H8" s="42"/>
      <c r="I8" s="49"/>
      <c r="J8" s="44">
        <f>SUM(H3:I7)</f>
        <v>0</v>
      </c>
      <c r="K8" s="50">
        <f>SUM(G4:G7)</f>
        <v>0</v>
      </c>
      <c r="L8" s="43"/>
    </row>
    <row r="9" spans="1:13" ht="21" x14ac:dyDescent="0.35">
      <c r="A9" s="45"/>
      <c r="B9" s="45"/>
      <c r="C9" s="45"/>
      <c r="D9" s="46"/>
      <c r="E9" s="45"/>
      <c r="F9" s="46"/>
      <c r="G9" s="46"/>
      <c r="H9" s="46"/>
      <c r="I9" s="39"/>
      <c r="J9" s="39"/>
      <c r="K9" s="39"/>
      <c r="L9" s="39"/>
    </row>
    <row r="10" spans="1:13" ht="21" x14ac:dyDescent="0.35">
      <c r="A10" s="45" t="s">
        <v>105</v>
      </c>
      <c r="B10" s="48"/>
      <c r="C10" s="48"/>
      <c r="D10" s="51"/>
      <c r="E10" s="51"/>
      <c r="F10" s="39"/>
      <c r="G10" s="39"/>
      <c r="H10" s="39"/>
      <c r="I10" s="39"/>
      <c r="J10" s="39"/>
      <c r="K10" s="39"/>
      <c r="L10" s="39"/>
    </row>
    <row r="11" spans="1:13" ht="21" x14ac:dyDescent="0.35">
      <c r="A11" s="45"/>
      <c r="B11" s="48" t="s">
        <v>131</v>
      </c>
      <c r="C11" s="48"/>
      <c r="D11" s="51"/>
      <c r="E11" s="51"/>
      <c r="F11" s="39">
        <v>60</v>
      </c>
      <c r="G11" s="39">
        <v>900</v>
      </c>
      <c r="H11" s="39"/>
      <c r="I11" s="39">
        <f>F11*G11</f>
        <v>54000</v>
      </c>
      <c r="J11" s="39"/>
      <c r="K11" s="39"/>
      <c r="L11" s="39"/>
    </row>
    <row r="12" spans="1:13" ht="21.75" thickBot="1" x14ac:dyDescent="0.4">
      <c r="A12" s="45"/>
      <c r="B12" s="47"/>
      <c r="C12" s="47"/>
      <c r="D12" s="47"/>
      <c r="E12" s="48"/>
      <c r="F12" s="39"/>
      <c r="G12" s="39"/>
      <c r="H12" s="39"/>
      <c r="I12" s="39">
        <f t="shared" ref="I12" si="1">G12*F12</f>
        <v>0</v>
      </c>
      <c r="J12" s="39"/>
      <c r="K12" s="39"/>
      <c r="L12" s="39"/>
    </row>
    <row r="13" spans="1:13" ht="21.75" thickBot="1" x14ac:dyDescent="0.4">
      <c r="A13" s="40" t="s">
        <v>118</v>
      </c>
      <c r="B13" s="41"/>
      <c r="C13" s="41"/>
      <c r="D13" s="42"/>
      <c r="E13" s="41"/>
      <c r="F13" s="42"/>
      <c r="G13" s="42"/>
      <c r="H13" s="42"/>
      <c r="I13" s="49"/>
      <c r="J13" s="44">
        <f>SUM(H9:I12)</f>
        <v>54000</v>
      </c>
      <c r="K13" s="43">
        <f>SUM(G9:G12)</f>
        <v>900</v>
      </c>
      <c r="L13" s="50"/>
    </row>
    <row r="14" spans="1:13" ht="21" x14ac:dyDescent="0.35">
      <c r="A14" s="45"/>
      <c r="B14" s="45"/>
      <c r="C14" s="45"/>
      <c r="D14" s="46"/>
      <c r="E14" s="45"/>
      <c r="F14" s="46"/>
      <c r="G14" s="46"/>
      <c r="H14" s="46"/>
      <c r="I14" s="46"/>
      <c r="J14" s="39"/>
      <c r="K14" s="39"/>
      <c r="L14" s="39"/>
    </row>
    <row r="15" spans="1:13" ht="21" x14ac:dyDescent="0.35">
      <c r="A15" s="45" t="s">
        <v>119</v>
      </c>
      <c r="B15" s="45"/>
      <c r="C15" s="45"/>
      <c r="D15" s="46"/>
      <c r="E15" s="45"/>
      <c r="F15" s="53"/>
      <c r="G15" s="53"/>
      <c r="H15" s="53"/>
      <c r="I15" s="53"/>
      <c r="J15" s="39"/>
      <c r="K15" s="39"/>
      <c r="L15" s="39"/>
    </row>
    <row r="16" spans="1:13" ht="21" x14ac:dyDescent="0.35">
      <c r="A16" s="45"/>
      <c r="B16" s="48" t="s">
        <v>120</v>
      </c>
      <c r="C16" s="45"/>
      <c r="D16" s="48"/>
      <c r="E16" s="48"/>
      <c r="F16" s="52">
        <v>1</v>
      </c>
      <c r="G16" s="52">
        <v>2000000</v>
      </c>
      <c r="H16" s="39">
        <v>2000000</v>
      </c>
      <c r="J16" s="39"/>
      <c r="K16" s="39"/>
      <c r="L16" s="39"/>
    </row>
    <row r="17" spans="1:13" ht="21" x14ac:dyDescent="0.35">
      <c r="A17" s="45"/>
      <c r="B17" s="48" t="s">
        <v>182</v>
      </c>
      <c r="C17" s="45"/>
      <c r="D17" s="48"/>
      <c r="E17" s="48"/>
      <c r="F17" s="52"/>
      <c r="G17" s="52"/>
      <c r="H17" s="39"/>
      <c r="I17" s="47">
        <v>20000</v>
      </c>
      <c r="J17" s="39"/>
      <c r="K17" s="39"/>
      <c r="L17" s="39"/>
    </row>
    <row r="18" spans="1:13" ht="21" x14ac:dyDescent="0.35">
      <c r="A18" s="45"/>
      <c r="B18" s="48" t="s">
        <v>184</v>
      </c>
      <c r="C18" s="45"/>
      <c r="D18" s="51"/>
      <c r="E18" s="51"/>
      <c r="F18" s="39"/>
      <c r="G18" s="39"/>
      <c r="H18" s="47">
        <v>630000</v>
      </c>
      <c r="I18" s="39">
        <f>G18*F18</f>
        <v>0</v>
      </c>
      <c r="J18" s="39"/>
      <c r="K18" s="39"/>
      <c r="L18" s="39"/>
    </row>
    <row r="19" spans="1:13" ht="21.75" thickBot="1" x14ac:dyDescent="0.4">
      <c r="A19" s="48"/>
      <c r="B19" s="48"/>
      <c r="C19" s="48"/>
      <c r="D19" s="39"/>
      <c r="E19" s="48"/>
      <c r="F19" s="52"/>
      <c r="G19" s="52"/>
      <c r="H19" s="52"/>
      <c r="I19" s="38"/>
      <c r="J19" s="39"/>
      <c r="K19" s="39"/>
      <c r="L19" s="39"/>
    </row>
    <row r="20" spans="1:13" ht="21.75" thickBot="1" x14ac:dyDescent="0.4">
      <c r="A20" s="54" t="s">
        <v>121</v>
      </c>
      <c r="B20" s="55"/>
      <c r="C20" s="55"/>
      <c r="D20" s="49"/>
      <c r="E20" s="55"/>
      <c r="F20" s="49"/>
      <c r="G20" s="49"/>
      <c r="H20" s="49"/>
      <c r="I20" s="49"/>
      <c r="J20" s="56">
        <f>SUM(H14:I19)</f>
        <v>2650000</v>
      </c>
      <c r="K20" s="50">
        <f>SUM(G14:G19)</f>
        <v>2000000</v>
      </c>
      <c r="L20" s="50"/>
    </row>
    <row r="21" spans="1:13" ht="21" x14ac:dyDescent="0.35">
      <c r="A21" s="48"/>
      <c r="B21" s="48"/>
      <c r="C21" s="48"/>
      <c r="D21" s="39"/>
      <c r="E21" s="48"/>
      <c r="F21" s="39"/>
      <c r="G21" s="39"/>
      <c r="H21" s="39"/>
      <c r="I21" s="39"/>
      <c r="J21" s="39"/>
      <c r="K21" s="39"/>
      <c r="L21" s="39"/>
    </row>
    <row r="22" spans="1:13" ht="21" x14ac:dyDescent="0.35">
      <c r="A22" s="45" t="s">
        <v>122</v>
      </c>
      <c r="B22" s="48"/>
      <c r="C22" s="48"/>
      <c r="D22" s="39"/>
      <c r="E22" s="48"/>
      <c r="F22" s="39"/>
      <c r="G22" s="39"/>
      <c r="H22" s="39"/>
      <c r="I22" s="39"/>
      <c r="J22" s="39"/>
      <c r="K22" s="39"/>
      <c r="L22" s="39"/>
    </row>
    <row r="23" spans="1:13" ht="21" x14ac:dyDescent="0.35">
      <c r="A23" s="45"/>
      <c r="B23" s="48" t="s">
        <v>281</v>
      </c>
      <c r="C23" s="48"/>
      <c r="D23" s="39"/>
      <c r="E23" s="48"/>
      <c r="F23" s="39">
        <v>1</v>
      </c>
      <c r="G23" s="39">
        <v>100000</v>
      </c>
      <c r="H23" s="39"/>
      <c r="I23" s="39">
        <f>G23*F23</f>
        <v>100000</v>
      </c>
      <c r="J23" s="39"/>
      <c r="K23" s="39"/>
      <c r="L23" s="39"/>
    </row>
    <row r="24" spans="1:13" ht="21" x14ac:dyDescent="0.35">
      <c r="A24" s="45"/>
      <c r="B24" s="48" t="s">
        <v>119</v>
      </c>
      <c r="C24" s="48"/>
      <c r="D24" s="48"/>
      <c r="E24" s="51"/>
      <c r="F24" s="39"/>
      <c r="G24" s="39">
        <v>54</v>
      </c>
      <c r="H24" s="39"/>
      <c r="I24" s="39">
        <v>54000</v>
      </c>
      <c r="J24" s="39"/>
      <c r="K24" s="39"/>
      <c r="L24" s="39"/>
    </row>
    <row r="25" spans="1:13" ht="21.75" thickBot="1" x14ac:dyDescent="0.4">
      <c r="A25" s="48"/>
      <c r="B25" s="48"/>
      <c r="C25" s="48"/>
      <c r="D25" s="48"/>
      <c r="E25" s="48"/>
      <c r="F25" s="39"/>
      <c r="G25" s="39"/>
      <c r="H25" s="39"/>
      <c r="I25" s="39"/>
      <c r="J25" s="39"/>
      <c r="K25" s="39"/>
      <c r="L25" s="39"/>
    </row>
    <row r="26" spans="1:13" ht="21.75" thickBot="1" x14ac:dyDescent="0.4">
      <c r="A26" s="40" t="s">
        <v>123</v>
      </c>
      <c r="B26" s="55"/>
      <c r="C26" s="55"/>
      <c r="D26" s="49"/>
      <c r="E26" s="55"/>
      <c r="F26" s="49"/>
      <c r="G26" s="49"/>
      <c r="H26" s="49"/>
      <c r="I26" s="49"/>
      <c r="J26" s="44">
        <f>SUM(H21:I25)</f>
        <v>154000</v>
      </c>
      <c r="K26" s="43">
        <f>SUM(G21:G25)</f>
        <v>100054</v>
      </c>
      <c r="L26" s="50"/>
    </row>
    <row r="27" spans="1:13" ht="21" x14ac:dyDescent="0.35">
      <c r="A27" s="48"/>
      <c r="B27" s="48"/>
      <c r="C27" s="48"/>
      <c r="D27" s="39"/>
      <c r="E27" s="48"/>
      <c r="F27" s="39"/>
      <c r="G27" s="39"/>
      <c r="H27" s="39"/>
      <c r="I27" s="39"/>
      <c r="J27" s="39"/>
      <c r="K27" s="39"/>
      <c r="L27" s="39"/>
    </row>
    <row r="28" spans="1:13" ht="21" x14ac:dyDescent="0.35">
      <c r="A28" s="45" t="s">
        <v>124</v>
      </c>
      <c r="B28" s="48"/>
      <c r="C28" s="48"/>
      <c r="D28" s="39"/>
      <c r="E28" s="51" t="s">
        <v>116</v>
      </c>
      <c r="F28" s="39">
        <v>60</v>
      </c>
      <c r="G28" s="39">
        <v>0</v>
      </c>
      <c r="H28" s="39"/>
      <c r="I28" s="39">
        <f>G28*F28</f>
        <v>0</v>
      </c>
      <c r="J28" s="39"/>
      <c r="K28" s="39"/>
      <c r="L28" s="39"/>
    </row>
    <row r="29" spans="1:13" ht="21.75" thickBot="1" x14ac:dyDescent="0.4">
      <c r="A29" s="48"/>
      <c r="B29" s="48"/>
      <c r="C29" s="48"/>
      <c r="D29" s="39"/>
      <c r="E29" s="48"/>
      <c r="F29" s="39"/>
      <c r="G29" s="39"/>
      <c r="H29" s="39"/>
      <c r="I29" s="39"/>
      <c r="J29" s="39"/>
      <c r="K29" s="39"/>
      <c r="L29" s="39"/>
    </row>
    <row r="30" spans="1:13" ht="21.75" thickBot="1" x14ac:dyDescent="0.4">
      <c r="A30" s="57" t="s">
        <v>125</v>
      </c>
      <c r="B30" s="55"/>
      <c r="C30" s="55"/>
      <c r="D30" s="49"/>
      <c r="E30" s="55"/>
      <c r="F30" s="49"/>
      <c r="G30" s="49"/>
      <c r="H30" s="49"/>
      <c r="I30" s="49"/>
      <c r="J30" s="44">
        <f>SUM(H27:I29)</f>
        <v>0</v>
      </c>
      <c r="K30" s="43">
        <f>SUM(G27:G29)</f>
        <v>0</v>
      </c>
      <c r="L30" s="50"/>
    </row>
    <row r="31" spans="1:13" ht="21.75" thickBot="1" x14ac:dyDescent="0.4">
      <c r="A31" s="48"/>
      <c r="B31" s="48"/>
      <c r="C31" s="48"/>
      <c r="D31" s="39"/>
      <c r="E31" s="48"/>
      <c r="F31" s="39"/>
      <c r="G31" s="39" t="s">
        <v>129</v>
      </c>
      <c r="H31" s="39" t="s">
        <v>130</v>
      </c>
      <c r="I31" s="39" t="s">
        <v>129</v>
      </c>
      <c r="J31" s="39"/>
      <c r="K31" s="39"/>
      <c r="L31" s="39"/>
      <c r="M31" s="39"/>
    </row>
    <row r="32" spans="1:13" ht="21.75" thickBot="1" x14ac:dyDescent="0.4">
      <c r="A32" s="40" t="s">
        <v>126</v>
      </c>
      <c r="B32" s="41"/>
      <c r="C32" s="41"/>
      <c r="D32" s="42"/>
      <c r="E32" s="41"/>
      <c r="F32" s="42"/>
      <c r="G32" s="42"/>
      <c r="H32" s="42">
        <f>SUM(H3:H30)</f>
        <v>2630000</v>
      </c>
      <c r="I32" s="42">
        <f>SUM(I3:I29)</f>
        <v>228000</v>
      </c>
      <c r="J32" s="42" t="s">
        <v>127</v>
      </c>
      <c r="K32" s="44">
        <f>SUM(H32:I32)</f>
        <v>2858000</v>
      </c>
      <c r="L32" s="43"/>
      <c r="M32" s="39"/>
    </row>
    <row r="33" spans="1:13" ht="21" x14ac:dyDescent="0.35">
      <c r="A33" s="48"/>
      <c r="B33" s="48"/>
      <c r="C33" s="48"/>
      <c r="D33" s="39"/>
      <c r="E33" s="48"/>
      <c r="F33" s="39"/>
      <c r="G33" s="39"/>
      <c r="H33" s="39"/>
      <c r="I33" s="39"/>
      <c r="J33" s="39"/>
      <c r="K33" s="46"/>
      <c r="L33" s="39"/>
      <c r="M33" s="39"/>
    </row>
    <row r="34" spans="1:13" ht="21" x14ac:dyDescent="0.35">
      <c r="A34" s="47"/>
      <c r="B34" s="47"/>
      <c r="C34" s="47"/>
      <c r="D34" s="47"/>
      <c r="E34" s="48"/>
      <c r="F34" s="39"/>
      <c r="G34" s="39"/>
      <c r="H34" s="39"/>
      <c r="I34" s="39"/>
      <c r="J34" s="39"/>
      <c r="K34" s="39"/>
      <c r="L34" s="39"/>
      <c r="M34" s="39"/>
    </row>
    <row r="35" spans="1:13" ht="21" x14ac:dyDescent="0.35">
      <c r="A35" s="47"/>
      <c r="B35" s="47"/>
      <c r="C35" s="47"/>
      <c r="D35" s="47"/>
      <c r="E35" s="47"/>
      <c r="F35" s="39"/>
      <c r="G35" s="39"/>
      <c r="H35" s="39"/>
      <c r="I35" s="39"/>
      <c r="J35" s="39"/>
      <c r="K35" s="39"/>
      <c r="L35" s="39"/>
      <c r="M35" s="3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opLeftCell="A12" workbookViewId="0">
      <selection activeCell="H31" sqref="H31"/>
    </sheetView>
  </sheetViews>
  <sheetFormatPr defaultRowHeight="15" x14ac:dyDescent="0.25"/>
  <cols>
    <col min="1" max="1" width="33" bestFit="1" customWidth="1"/>
    <col min="2" max="2" width="42" bestFit="1" customWidth="1"/>
    <col min="3" max="3" width="12.28515625" bestFit="1" customWidth="1"/>
    <col min="4" max="4" width="15.42578125" bestFit="1" customWidth="1"/>
    <col min="5" max="5" width="15.85546875" bestFit="1" customWidth="1"/>
    <col min="6" max="6" width="23.7109375" bestFit="1" customWidth="1"/>
    <col min="7" max="7" width="14.42578125" bestFit="1" customWidth="1"/>
    <col min="8" max="8" width="15.7109375" bestFit="1" customWidth="1"/>
    <col min="9" max="9" width="12.28515625" bestFit="1" customWidth="1"/>
    <col min="10" max="10" width="15.7109375" bestFit="1" customWidth="1"/>
    <col min="11" max="11" width="12.28515625" bestFit="1" customWidth="1"/>
    <col min="12" max="12" width="17.5703125" bestFit="1" customWidth="1"/>
  </cols>
  <sheetData>
    <row r="1" spans="1:12" ht="21.75" thickBot="1" x14ac:dyDescent="0.4">
      <c r="A1" s="38">
        <f>J8</f>
        <v>0</v>
      </c>
      <c r="B1" s="38">
        <f>J12</f>
        <v>0</v>
      </c>
      <c r="C1" s="38">
        <f>J27</f>
        <v>841000</v>
      </c>
      <c r="D1" s="38">
        <f>J33</f>
        <v>116400</v>
      </c>
      <c r="E1" s="38">
        <f>J37</f>
        <v>20000</v>
      </c>
      <c r="F1" s="39">
        <f>H39</f>
        <v>861000</v>
      </c>
      <c r="G1" s="39">
        <f>I39</f>
        <v>116400</v>
      </c>
      <c r="H1" s="39"/>
      <c r="I1" s="39"/>
      <c r="J1" s="39"/>
      <c r="K1" s="39"/>
      <c r="L1" s="39"/>
    </row>
    <row r="2" spans="1:12" ht="21.75" thickBot="1" x14ac:dyDescent="0.4">
      <c r="A2" s="40" t="s">
        <v>10</v>
      </c>
      <c r="B2" s="41"/>
      <c r="C2" s="41"/>
      <c r="D2" s="42" t="s">
        <v>106</v>
      </c>
      <c r="E2" s="41" t="s">
        <v>11</v>
      </c>
      <c r="F2" s="42" t="s">
        <v>107</v>
      </c>
      <c r="G2" s="42" t="s">
        <v>108</v>
      </c>
      <c r="H2" s="42" t="s">
        <v>128</v>
      </c>
      <c r="I2" s="42" t="s">
        <v>129</v>
      </c>
      <c r="J2" s="42" t="s">
        <v>109</v>
      </c>
      <c r="K2" s="43"/>
      <c r="L2" s="44" t="s">
        <v>110</v>
      </c>
    </row>
    <row r="3" spans="1:12" ht="21" x14ac:dyDescent="0.35">
      <c r="A3" s="45"/>
      <c r="B3" s="45"/>
      <c r="C3" s="45"/>
      <c r="D3" s="46"/>
      <c r="E3" s="45"/>
      <c r="F3" s="46"/>
      <c r="G3" s="46"/>
      <c r="H3" s="46"/>
      <c r="I3" s="46"/>
      <c r="J3" s="39"/>
      <c r="K3" s="39"/>
      <c r="L3" s="39"/>
    </row>
    <row r="4" spans="1:12" ht="21" x14ac:dyDescent="0.35">
      <c r="A4" s="45"/>
      <c r="B4" s="47"/>
      <c r="C4" s="47"/>
      <c r="D4" s="47"/>
      <c r="E4" s="48"/>
      <c r="F4" s="39"/>
      <c r="G4" s="39"/>
      <c r="H4" s="39"/>
      <c r="I4" s="39"/>
      <c r="J4" s="39"/>
      <c r="K4" s="39"/>
      <c r="L4" s="39"/>
    </row>
    <row r="5" spans="1:12" ht="21" x14ac:dyDescent="0.35">
      <c r="A5" s="45" t="s">
        <v>113</v>
      </c>
      <c r="B5" s="48"/>
      <c r="C5" s="48"/>
      <c r="D5" s="48"/>
      <c r="E5" s="48"/>
      <c r="F5" s="39"/>
      <c r="G5" s="39"/>
      <c r="H5" s="39"/>
      <c r="I5" s="39"/>
      <c r="J5" s="39"/>
      <c r="K5" s="39"/>
      <c r="L5" s="39"/>
    </row>
    <row r="6" spans="1:12" ht="21" x14ac:dyDescent="0.35">
      <c r="A6" s="47"/>
      <c r="B6" s="48"/>
      <c r="C6" s="48"/>
      <c r="D6" s="48"/>
      <c r="E6" s="48"/>
      <c r="F6" s="39"/>
      <c r="G6" s="39"/>
      <c r="H6" s="39"/>
      <c r="I6" s="39">
        <f t="shared" ref="I6" si="0">F6*G6</f>
        <v>0</v>
      </c>
      <c r="J6" s="39"/>
      <c r="K6" s="39"/>
      <c r="L6" s="39"/>
    </row>
    <row r="7" spans="1:12" ht="21.75" thickBot="1" x14ac:dyDescent="0.4">
      <c r="A7" s="45"/>
      <c r="B7" s="45"/>
      <c r="C7" s="45"/>
      <c r="D7" s="46"/>
      <c r="E7" s="45"/>
      <c r="F7" s="46"/>
      <c r="G7" s="46"/>
      <c r="H7" s="46"/>
      <c r="I7" s="39"/>
      <c r="J7" s="39"/>
      <c r="K7" s="39"/>
      <c r="L7" s="39"/>
    </row>
    <row r="8" spans="1:12" ht="21.75" thickBot="1" x14ac:dyDescent="0.4">
      <c r="A8" s="40" t="s">
        <v>117</v>
      </c>
      <c r="B8" s="41"/>
      <c r="C8" s="41"/>
      <c r="D8" s="42"/>
      <c r="E8" s="41"/>
      <c r="F8" s="42"/>
      <c r="G8" s="42"/>
      <c r="H8" s="42"/>
      <c r="I8" s="49"/>
      <c r="J8" s="44">
        <f>SUM(H3:I7)</f>
        <v>0</v>
      </c>
      <c r="K8" s="50">
        <f>SUM(G4:G7)</f>
        <v>0</v>
      </c>
      <c r="L8" s="43"/>
    </row>
    <row r="9" spans="1:12" ht="21" x14ac:dyDescent="0.35">
      <c r="A9" s="45"/>
      <c r="B9" s="45"/>
      <c r="C9" s="45"/>
      <c r="D9" s="46"/>
      <c r="E9" s="45"/>
      <c r="F9" s="46"/>
      <c r="G9" s="46"/>
      <c r="H9" s="46"/>
      <c r="I9" s="39"/>
      <c r="J9" s="39"/>
      <c r="K9" s="39"/>
      <c r="L9" s="39"/>
    </row>
    <row r="10" spans="1:12" ht="21" x14ac:dyDescent="0.35">
      <c r="A10" s="45" t="s">
        <v>105</v>
      </c>
      <c r="B10" s="48"/>
      <c r="C10" s="48"/>
      <c r="D10" s="51"/>
      <c r="E10" s="51"/>
      <c r="F10" s="39"/>
      <c r="G10" s="39"/>
      <c r="H10" s="39"/>
      <c r="I10" s="39"/>
      <c r="J10" s="39"/>
      <c r="K10" s="39"/>
      <c r="L10" s="39"/>
    </row>
    <row r="11" spans="1:12" ht="21.75" thickBot="1" x14ac:dyDescent="0.4">
      <c r="A11" s="45"/>
      <c r="B11" s="48" t="s">
        <v>258</v>
      </c>
      <c r="C11" s="48"/>
      <c r="D11" s="51"/>
      <c r="E11" s="51"/>
      <c r="F11" s="39"/>
      <c r="G11" s="39"/>
      <c r="H11" s="39"/>
      <c r="I11" s="39">
        <v>0</v>
      </c>
      <c r="J11" s="39"/>
      <c r="K11" s="39"/>
      <c r="L11" s="39"/>
    </row>
    <row r="12" spans="1:12" ht="21.75" thickBot="1" x14ac:dyDescent="0.4">
      <c r="A12" s="40" t="s">
        <v>118</v>
      </c>
      <c r="B12" s="41"/>
      <c r="C12" s="41"/>
      <c r="D12" s="42"/>
      <c r="E12" s="41"/>
      <c r="F12" s="42"/>
      <c r="G12" s="42"/>
      <c r="H12" s="42"/>
      <c r="I12" s="49"/>
      <c r="J12" s="44">
        <f>SUM(H9:I11)</f>
        <v>0</v>
      </c>
      <c r="K12" s="43">
        <f>SUM(G9:G11)</f>
        <v>0</v>
      </c>
      <c r="L12" s="50"/>
    </row>
    <row r="13" spans="1:12" ht="21" x14ac:dyDescent="0.35">
      <c r="A13" s="45"/>
      <c r="B13" s="45"/>
      <c r="C13" s="45"/>
      <c r="D13" s="46"/>
      <c r="E13" s="45"/>
      <c r="F13" s="46"/>
      <c r="G13" s="46"/>
      <c r="H13" s="46"/>
      <c r="I13" s="46"/>
      <c r="J13" s="39"/>
      <c r="K13" s="39"/>
      <c r="L13" s="39"/>
    </row>
    <row r="14" spans="1:12" ht="21" x14ac:dyDescent="0.35">
      <c r="A14" s="45" t="s">
        <v>119</v>
      </c>
      <c r="B14" s="45"/>
      <c r="C14" s="45"/>
      <c r="D14" s="46"/>
      <c r="E14" s="45"/>
      <c r="F14" s="53"/>
      <c r="G14" s="53"/>
      <c r="H14" s="53"/>
      <c r="I14" s="53"/>
      <c r="J14" s="39"/>
      <c r="K14" s="39"/>
      <c r="L14" s="39"/>
    </row>
    <row r="15" spans="1:12" ht="21" x14ac:dyDescent="0.35">
      <c r="A15" s="45"/>
      <c r="B15" s="48" t="s">
        <v>137</v>
      </c>
      <c r="C15" s="45"/>
      <c r="D15" s="48"/>
      <c r="E15" s="48"/>
      <c r="F15" s="52"/>
      <c r="G15" s="52"/>
      <c r="H15" s="52">
        <v>280000</v>
      </c>
      <c r="I15" s="39">
        <f t="shared" ref="I15:I16" si="1">G15*F15</f>
        <v>0</v>
      </c>
      <c r="J15" s="39"/>
      <c r="K15" s="39"/>
      <c r="L15" s="39"/>
    </row>
    <row r="16" spans="1:12" ht="21" x14ac:dyDescent="0.35">
      <c r="A16" s="45"/>
      <c r="B16" s="48" t="s">
        <v>252</v>
      </c>
      <c r="C16" s="45"/>
      <c r="D16" s="48"/>
      <c r="E16" s="48"/>
      <c r="F16" s="52"/>
      <c r="G16" s="52"/>
      <c r="H16" s="52">
        <v>221000</v>
      </c>
      <c r="I16" s="39">
        <f t="shared" si="1"/>
        <v>0</v>
      </c>
      <c r="J16" s="39"/>
      <c r="K16" s="39"/>
      <c r="L16" s="39"/>
    </row>
    <row r="17" spans="1:12" ht="21" x14ac:dyDescent="0.35">
      <c r="A17" s="45"/>
      <c r="B17" s="48" t="s">
        <v>253</v>
      </c>
      <c r="C17" s="45"/>
      <c r="D17" s="48"/>
      <c r="E17" s="48"/>
      <c r="F17" s="52">
        <v>1</v>
      </c>
      <c r="G17" s="52"/>
      <c r="H17" s="52">
        <v>133000</v>
      </c>
      <c r="J17" s="39"/>
      <c r="K17" s="39"/>
      <c r="L17" s="39"/>
    </row>
    <row r="18" spans="1:12" ht="21" x14ac:dyDescent="0.35">
      <c r="A18" s="45"/>
      <c r="B18" s="48" t="s">
        <v>145</v>
      </c>
      <c r="C18" s="45"/>
      <c r="D18" s="48"/>
      <c r="E18" s="48"/>
      <c r="F18" s="52"/>
      <c r="G18" s="52"/>
      <c r="H18" s="52">
        <v>20000</v>
      </c>
      <c r="J18" s="39"/>
      <c r="K18" s="39"/>
      <c r="L18" s="39"/>
    </row>
    <row r="19" spans="1:12" ht="21" x14ac:dyDescent="0.35">
      <c r="A19" s="45"/>
      <c r="B19" s="48" t="s">
        <v>254</v>
      </c>
      <c r="C19" s="45"/>
      <c r="D19" s="48"/>
      <c r="E19" s="48"/>
      <c r="F19" s="52"/>
      <c r="G19" s="52"/>
      <c r="H19" s="52">
        <v>30000</v>
      </c>
      <c r="J19" s="39"/>
      <c r="K19" s="39"/>
      <c r="L19" s="39"/>
    </row>
    <row r="20" spans="1:12" ht="21" x14ac:dyDescent="0.35">
      <c r="A20" s="45"/>
      <c r="B20" s="48" t="s">
        <v>255</v>
      </c>
      <c r="C20" s="45"/>
      <c r="D20" s="48"/>
      <c r="E20" s="48"/>
      <c r="F20" s="52"/>
      <c r="G20" s="52"/>
      <c r="H20" s="52">
        <v>52000</v>
      </c>
      <c r="J20" s="39"/>
      <c r="K20" s="39"/>
      <c r="L20" s="39"/>
    </row>
    <row r="21" spans="1:12" ht="21" x14ac:dyDescent="0.35">
      <c r="A21" s="45"/>
      <c r="B21" s="48" t="s">
        <v>256</v>
      </c>
      <c r="C21" s="45"/>
      <c r="D21" s="48"/>
      <c r="E21" s="48"/>
      <c r="F21" s="52"/>
      <c r="G21" s="52"/>
      <c r="H21" s="52">
        <v>105000</v>
      </c>
      <c r="J21" s="39"/>
      <c r="K21" s="39"/>
      <c r="L21" s="39"/>
    </row>
    <row r="22" spans="1:12" ht="21" x14ac:dyDescent="0.35">
      <c r="A22" s="45"/>
      <c r="B22" s="48"/>
      <c r="C22" s="45"/>
      <c r="D22" s="48"/>
      <c r="E22" s="48"/>
      <c r="F22" s="52"/>
      <c r="G22" s="52"/>
      <c r="H22" s="52"/>
      <c r="J22" s="39"/>
      <c r="K22" s="39"/>
      <c r="L22" s="39"/>
    </row>
    <row r="23" spans="1:12" ht="21" x14ac:dyDescent="0.35">
      <c r="A23" s="45"/>
      <c r="B23" s="48"/>
      <c r="C23" s="45"/>
      <c r="D23" s="51"/>
      <c r="E23" s="51"/>
      <c r="F23" s="39"/>
      <c r="G23" s="39"/>
      <c r="H23" s="52"/>
      <c r="I23" s="39">
        <f>G23*F23</f>
        <v>0</v>
      </c>
      <c r="J23" s="39"/>
      <c r="K23" s="39"/>
      <c r="L23" s="39"/>
    </row>
    <row r="24" spans="1:12" ht="21" x14ac:dyDescent="0.35">
      <c r="A24" s="45"/>
      <c r="B24" s="48"/>
      <c r="C24" s="45"/>
      <c r="D24" s="51"/>
      <c r="E24" s="51"/>
      <c r="F24" s="39"/>
      <c r="G24" s="39"/>
      <c r="H24" s="52"/>
      <c r="I24" s="39"/>
      <c r="J24" s="39"/>
      <c r="K24" s="39"/>
      <c r="L24" s="39"/>
    </row>
    <row r="25" spans="1:12" ht="21" x14ac:dyDescent="0.35">
      <c r="A25" s="45"/>
      <c r="B25" s="48" t="s">
        <v>55</v>
      </c>
      <c r="C25" s="45"/>
      <c r="D25" s="51"/>
      <c r="E25" s="51"/>
      <c r="F25" s="39"/>
      <c r="G25" s="39"/>
      <c r="H25" s="52"/>
      <c r="I25" s="39"/>
      <c r="J25" s="39"/>
      <c r="K25" s="39"/>
      <c r="L25" s="39"/>
    </row>
    <row r="26" spans="1:12" ht="21.75" thickBot="1" x14ac:dyDescent="0.4">
      <c r="A26" s="48"/>
      <c r="B26" s="48"/>
      <c r="C26" s="48"/>
      <c r="D26" s="39"/>
      <c r="E26" s="48"/>
      <c r="F26" s="52"/>
      <c r="G26" s="52"/>
      <c r="H26" s="52"/>
      <c r="I26" s="38"/>
      <c r="J26" s="39"/>
      <c r="K26" s="39"/>
      <c r="L26" s="39"/>
    </row>
    <row r="27" spans="1:12" ht="21.75" thickBot="1" x14ac:dyDescent="0.4">
      <c r="A27" s="54" t="s">
        <v>121</v>
      </c>
      <c r="B27" s="55"/>
      <c r="C27" s="55"/>
      <c r="D27" s="49"/>
      <c r="E27" s="55"/>
      <c r="F27" s="49"/>
      <c r="G27" s="49"/>
      <c r="H27" s="49"/>
      <c r="I27" s="49"/>
      <c r="J27" s="56">
        <f>SUM(H13:I26)</f>
        <v>841000</v>
      </c>
      <c r="K27" s="50">
        <f>SUM(G13:G26)</f>
        <v>0</v>
      </c>
      <c r="L27" s="50"/>
    </row>
    <row r="28" spans="1:12" ht="21" x14ac:dyDescent="0.35">
      <c r="A28" s="48"/>
      <c r="B28" s="48"/>
      <c r="C28" s="48"/>
      <c r="D28" s="39"/>
      <c r="E28" s="48"/>
      <c r="F28" s="39"/>
      <c r="G28" s="39"/>
      <c r="H28" s="39"/>
      <c r="I28" s="39"/>
      <c r="J28" s="39"/>
      <c r="K28" s="39"/>
      <c r="L28" s="39"/>
    </row>
    <row r="29" spans="1:12" ht="21" x14ac:dyDescent="0.35">
      <c r="A29" s="45" t="s">
        <v>122</v>
      </c>
      <c r="B29" s="48"/>
      <c r="C29" s="48"/>
      <c r="D29" s="39"/>
      <c r="E29" s="48"/>
      <c r="F29" s="39"/>
      <c r="G29" s="39"/>
      <c r="H29" s="39"/>
      <c r="I29" s="39"/>
      <c r="J29" s="39"/>
      <c r="K29" s="39"/>
      <c r="L29" s="39"/>
    </row>
    <row r="30" spans="1:12" ht="21" x14ac:dyDescent="0.35">
      <c r="A30" s="45"/>
      <c r="B30" s="48" t="s">
        <v>257</v>
      </c>
      <c r="C30" s="48"/>
      <c r="D30" s="39"/>
      <c r="E30" s="48"/>
      <c r="F30" s="39">
        <v>48</v>
      </c>
      <c r="G30" s="39">
        <v>1300</v>
      </c>
      <c r="H30" s="39"/>
      <c r="I30" s="39">
        <f>G30*F30</f>
        <v>62400</v>
      </c>
      <c r="J30" s="39"/>
      <c r="K30" s="39"/>
      <c r="L30" s="39"/>
    </row>
    <row r="31" spans="1:12" ht="21" x14ac:dyDescent="0.35">
      <c r="A31" s="45" t="s">
        <v>119</v>
      </c>
      <c r="B31" s="48"/>
      <c r="C31" s="48"/>
      <c r="D31" s="48"/>
      <c r="E31" s="51"/>
      <c r="F31" s="39">
        <v>60</v>
      </c>
      <c r="G31" s="39">
        <v>900</v>
      </c>
      <c r="H31" s="39"/>
      <c r="I31" s="39">
        <f>G31*F31</f>
        <v>54000</v>
      </c>
      <c r="J31" s="39"/>
      <c r="K31" s="39"/>
      <c r="L31" s="39"/>
    </row>
    <row r="32" spans="1:12" ht="21.75" thickBot="1" x14ac:dyDescent="0.4">
      <c r="A32" s="48"/>
      <c r="B32" s="48"/>
      <c r="C32" s="48"/>
      <c r="D32" s="48"/>
      <c r="E32" s="48"/>
      <c r="F32" s="39"/>
      <c r="G32" s="39"/>
      <c r="H32" s="39"/>
      <c r="I32" s="39"/>
      <c r="J32" s="39"/>
      <c r="K32" s="39"/>
      <c r="L32" s="39"/>
    </row>
    <row r="33" spans="1:12" ht="21.75" thickBot="1" x14ac:dyDescent="0.4">
      <c r="A33" s="40" t="s">
        <v>123</v>
      </c>
      <c r="B33" s="55"/>
      <c r="C33" s="55"/>
      <c r="D33" s="49"/>
      <c r="E33" s="55"/>
      <c r="F33" s="49"/>
      <c r="G33" s="49"/>
      <c r="H33" s="49"/>
      <c r="I33" s="49"/>
      <c r="J33" s="44">
        <f>SUM(H28:I32)</f>
        <v>116400</v>
      </c>
      <c r="K33" s="43">
        <f>SUM(G28:G32)</f>
        <v>2200</v>
      </c>
      <c r="L33" s="50"/>
    </row>
    <row r="34" spans="1:12" ht="21" x14ac:dyDescent="0.35">
      <c r="A34" s="48"/>
      <c r="B34" s="48"/>
      <c r="C34" s="48"/>
      <c r="D34" s="39"/>
      <c r="E34" s="48"/>
      <c r="F34" s="39"/>
      <c r="G34" s="39"/>
      <c r="H34" s="39"/>
      <c r="I34" s="39"/>
      <c r="J34" s="39"/>
      <c r="K34" s="39"/>
      <c r="L34" s="39"/>
    </row>
    <row r="35" spans="1:12" ht="21" x14ac:dyDescent="0.35">
      <c r="A35" s="45" t="s">
        <v>124</v>
      </c>
      <c r="B35" s="48" t="s">
        <v>138</v>
      </c>
      <c r="C35" s="48"/>
      <c r="D35" s="39"/>
      <c r="E35" s="51" t="s">
        <v>116</v>
      </c>
      <c r="F35" s="39">
        <v>60</v>
      </c>
      <c r="G35" s="39">
        <v>0</v>
      </c>
      <c r="H35" s="39">
        <v>20000</v>
      </c>
      <c r="I35" s="39">
        <f>G35*F35</f>
        <v>0</v>
      </c>
      <c r="J35" s="39"/>
      <c r="K35" s="39"/>
      <c r="L35" s="39"/>
    </row>
    <row r="36" spans="1:12" ht="21.75" thickBot="1" x14ac:dyDescent="0.4">
      <c r="A36" s="48"/>
      <c r="B36" s="48"/>
      <c r="C36" s="48"/>
      <c r="D36" s="39"/>
      <c r="E36" s="48"/>
      <c r="F36" s="39"/>
      <c r="G36" s="39"/>
      <c r="H36" s="39"/>
      <c r="I36" s="39"/>
      <c r="J36" s="39"/>
      <c r="K36" s="39"/>
      <c r="L36" s="39"/>
    </row>
    <row r="37" spans="1:12" ht="21.75" thickBot="1" x14ac:dyDescent="0.4">
      <c r="A37" s="57" t="s">
        <v>125</v>
      </c>
      <c r="B37" s="55"/>
      <c r="C37" s="55"/>
      <c r="D37" s="49"/>
      <c r="E37" s="55"/>
      <c r="F37" s="49"/>
      <c r="G37" s="49"/>
      <c r="H37" s="49"/>
      <c r="I37" s="49"/>
      <c r="J37" s="44">
        <f>SUM(H34:I36)</f>
        <v>20000</v>
      </c>
      <c r="K37" s="43">
        <f>SUM(G34:G36)</f>
        <v>0</v>
      </c>
    </row>
    <row r="38" spans="1:12" ht="21.75" thickBot="1" x14ac:dyDescent="0.4">
      <c r="A38" s="48"/>
      <c r="B38" s="48"/>
      <c r="C38" s="48"/>
      <c r="D38" s="39"/>
      <c r="E38" s="48"/>
      <c r="F38" s="39"/>
      <c r="G38" s="39" t="s">
        <v>129</v>
      </c>
      <c r="H38" s="39" t="s">
        <v>130</v>
      </c>
      <c r="I38" s="39" t="s">
        <v>129</v>
      </c>
      <c r="J38" s="39"/>
      <c r="K38" s="39"/>
      <c r="L38" s="39"/>
    </row>
    <row r="39" spans="1:12" ht="21.75" thickBot="1" x14ac:dyDescent="0.4">
      <c r="A39" s="40" t="s">
        <v>126</v>
      </c>
      <c r="B39" s="41"/>
      <c r="C39" s="41"/>
      <c r="D39" s="42"/>
      <c r="E39" s="41"/>
      <c r="F39" s="42"/>
      <c r="G39" s="42"/>
      <c r="H39" s="42">
        <f>SUM(H3:H37)</f>
        <v>861000</v>
      </c>
      <c r="I39" s="42">
        <f>SUM(I3:I37)</f>
        <v>116400</v>
      </c>
      <c r="J39" s="42" t="s">
        <v>127</v>
      </c>
      <c r="K39" s="44">
        <f>SUM(H39:I39)</f>
        <v>977400</v>
      </c>
      <c r="L39" s="43"/>
    </row>
    <row r="40" spans="1:12" ht="21" x14ac:dyDescent="0.35">
      <c r="A40" s="48"/>
      <c r="B40" s="48"/>
      <c r="C40" s="48"/>
      <c r="D40" s="39"/>
      <c r="E40" s="48"/>
      <c r="F40" s="39"/>
      <c r="G40" s="39"/>
      <c r="H40" s="39"/>
      <c r="I40" s="39"/>
      <c r="J40" s="39"/>
      <c r="K40" s="46"/>
      <c r="L40" s="39"/>
    </row>
    <row r="41" spans="1:12" ht="21" x14ac:dyDescent="0.35">
      <c r="A41" s="47"/>
      <c r="B41" s="47"/>
      <c r="C41" s="47"/>
      <c r="D41" s="47"/>
      <c r="E41" s="48"/>
      <c r="F41" s="39"/>
      <c r="G41" s="39"/>
      <c r="H41" s="39"/>
      <c r="I41" s="39"/>
      <c r="J41" s="39"/>
      <c r="K41" s="39"/>
      <c r="L41" s="3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activeCell="H20" sqref="H20"/>
    </sheetView>
  </sheetViews>
  <sheetFormatPr defaultRowHeight="15" x14ac:dyDescent="0.25"/>
  <cols>
    <col min="1" max="1" width="33" bestFit="1" customWidth="1"/>
    <col min="2" max="2" width="46.28515625" bestFit="1" customWidth="1"/>
    <col min="3" max="3" width="10.7109375" bestFit="1" customWidth="1"/>
    <col min="4" max="4" width="15.42578125" bestFit="1" customWidth="1"/>
    <col min="6" max="6" width="23.7109375" bestFit="1" customWidth="1"/>
    <col min="7" max="7" width="14.42578125" bestFit="1" customWidth="1"/>
    <col min="8" max="8" width="15.7109375" bestFit="1" customWidth="1"/>
    <col min="9" max="9" width="10.7109375" bestFit="1" customWidth="1"/>
    <col min="10" max="10" width="15.7109375" bestFit="1" customWidth="1"/>
    <col min="11" max="11" width="10.42578125" customWidth="1"/>
    <col min="12" max="12" width="17.5703125" bestFit="1" customWidth="1"/>
  </cols>
  <sheetData>
    <row r="1" spans="1:12" ht="21.75" thickBot="1" x14ac:dyDescent="0.4">
      <c r="A1" s="38">
        <f>J8</f>
        <v>0</v>
      </c>
      <c r="B1" s="38">
        <f>J16</f>
        <v>0</v>
      </c>
      <c r="C1" s="38">
        <f>J24</f>
        <v>210000</v>
      </c>
      <c r="D1" s="38">
        <f>J31</f>
        <v>3840</v>
      </c>
      <c r="E1" s="38">
        <f>J37</f>
        <v>3840</v>
      </c>
      <c r="F1" s="39">
        <f>H39</f>
        <v>210000</v>
      </c>
      <c r="G1" s="39">
        <f>I39</f>
        <v>7680</v>
      </c>
      <c r="H1" s="39"/>
      <c r="I1" s="39"/>
      <c r="J1" s="39"/>
      <c r="K1" s="39"/>
      <c r="L1" s="39"/>
    </row>
    <row r="2" spans="1:12" ht="21.75" thickBot="1" x14ac:dyDescent="0.4">
      <c r="A2" s="40" t="s">
        <v>10</v>
      </c>
      <c r="B2" s="41"/>
      <c r="C2" s="41"/>
      <c r="D2" s="42" t="s">
        <v>106</v>
      </c>
      <c r="E2" s="41" t="s">
        <v>11</v>
      </c>
      <c r="F2" s="42" t="s">
        <v>107</v>
      </c>
      <c r="G2" s="42" t="s">
        <v>108</v>
      </c>
      <c r="H2" s="42" t="s">
        <v>128</v>
      </c>
      <c r="I2" s="42" t="s">
        <v>129</v>
      </c>
      <c r="J2" s="42" t="s">
        <v>109</v>
      </c>
      <c r="K2" s="43"/>
      <c r="L2" s="44" t="s">
        <v>110</v>
      </c>
    </row>
    <row r="3" spans="1:12" ht="21" x14ac:dyDescent="0.35">
      <c r="A3" s="45" t="s">
        <v>112</v>
      </c>
      <c r="B3" s="45"/>
      <c r="C3" s="45"/>
      <c r="D3" s="46"/>
      <c r="E3" s="45"/>
      <c r="F3" s="46"/>
      <c r="G3" s="46"/>
      <c r="H3" s="46"/>
      <c r="I3" s="46"/>
      <c r="J3" s="39"/>
      <c r="K3" s="39"/>
      <c r="L3" s="39"/>
    </row>
    <row r="4" spans="1:12" ht="21" x14ac:dyDescent="0.35">
      <c r="A4" s="45"/>
      <c r="B4" s="47"/>
      <c r="C4" s="47"/>
      <c r="D4" s="47"/>
      <c r="E4" s="48"/>
      <c r="F4" s="39"/>
      <c r="G4" s="39"/>
      <c r="H4" s="39"/>
      <c r="I4" s="39"/>
      <c r="J4" s="39"/>
      <c r="K4" s="39"/>
      <c r="L4" s="39"/>
    </row>
    <row r="5" spans="1:12" ht="21" x14ac:dyDescent="0.35">
      <c r="A5" s="45" t="s">
        <v>113</v>
      </c>
      <c r="B5" s="48"/>
      <c r="C5" s="48"/>
      <c r="D5" s="48"/>
      <c r="E5" s="48"/>
      <c r="F5" s="39"/>
      <c r="G5" s="39"/>
      <c r="H5" s="39"/>
      <c r="I5" s="39"/>
      <c r="J5" s="39"/>
      <c r="K5" s="39"/>
      <c r="L5" s="39"/>
    </row>
    <row r="6" spans="1:12" ht="21" x14ac:dyDescent="0.35">
      <c r="A6" s="47"/>
      <c r="B6" s="48"/>
      <c r="C6" s="48"/>
      <c r="D6" s="48"/>
      <c r="E6" s="48"/>
      <c r="F6" s="39"/>
      <c r="G6" s="39"/>
      <c r="H6" s="39"/>
      <c r="I6" s="39">
        <f t="shared" ref="I6" si="0">F6*G6</f>
        <v>0</v>
      </c>
      <c r="J6" s="39"/>
      <c r="K6" s="39"/>
      <c r="L6" s="39"/>
    </row>
    <row r="7" spans="1:12" ht="21.75" thickBot="1" x14ac:dyDescent="0.4">
      <c r="A7" s="45"/>
      <c r="B7" s="45"/>
      <c r="C7" s="45"/>
      <c r="D7" s="46"/>
      <c r="E7" s="45"/>
      <c r="F7" s="46"/>
      <c r="G7" s="46"/>
      <c r="H7" s="46"/>
      <c r="I7" s="39"/>
      <c r="J7" s="39"/>
      <c r="K7" s="39"/>
      <c r="L7" s="39"/>
    </row>
    <row r="8" spans="1:12" ht="21.75" thickBot="1" x14ac:dyDescent="0.4">
      <c r="A8" s="40" t="s">
        <v>117</v>
      </c>
      <c r="B8" s="41"/>
      <c r="C8" s="41"/>
      <c r="D8" s="42"/>
      <c r="E8" s="41"/>
      <c r="F8" s="42"/>
      <c r="G8" s="42"/>
      <c r="H8" s="42"/>
      <c r="I8" s="49"/>
      <c r="J8" s="44">
        <f>SUM(H3:I7)</f>
        <v>0</v>
      </c>
      <c r="K8" s="50">
        <f>SUM(G4:G7)</f>
        <v>0</v>
      </c>
      <c r="L8" s="43"/>
    </row>
    <row r="9" spans="1:12" ht="21" x14ac:dyDescent="0.35">
      <c r="A9" s="45"/>
      <c r="B9" s="45"/>
      <c r="C9" s="45"/>
      <c r="D9" s="46"/>
      <c r="E9" s="45"/>
      <c r="F9" s="46"/>
      <c r="G9" s="46"/>
      <c r="H9" s="46"/>
      <c r="I9" s="39"/>
      <c r="J9" s="39"/>
      <c r="K9" s="39"/>
      <c r="L9" s="39"/>
    </row>
    <row r="10" spans="1:12" ht="21" x14ac:dyDescent="0.35">
      <c r="A10" s="45" t="s">
        <v>105</v>
      </c>
      <c r="B10" s="48"/>
      <c r="C10" s="48"/>
      <c r="D10" s="51"/>
      <c r="E10" s="51"/>
      <c r="F10" s="39"/>
      <c r="G10" s="39"/>
      <c r="H10" s="39"/>
      <c r="I10" s="39"/>
      <c r="J10" s="39"/>
      <c r="K10" s="39"/>
      <c r="L10" s="39"/>
    </row>
    <row r="11" spans="1:12" ht="21" x14ac:dyDescent="0.35">
      <c r="A11" s="45"/>
      <c r="B11" s="48" t="s">
        <v>164</v>
      </c>
      <c r="C11" s="48"/>
      <c r="D11" s="51" t="s">
        <v>165</v>
      </c>
      <c r="E11" s="51"/>
      <c r="F11" s="39">
        <v>60</v>
      </c>
      <c r="G11" s="39">
        <v>0</v>
      </c>
      <c r="H11" s="39"/>
      <c r="I11" s="39">
        <f>F11*G11</f>
        <v>0</v>
      </c>
      <c r="J11" s="39"/>
      <c r="K11" s="39"/>
      <c r="L11" s="39"/>
    </row>
    <row r="12" spans="1:12" ht="21" x14ac:dyDescent="0.35">
      <c r="A12" s="45"/>
      <c r="B12" s="48"/>
      <c r="C12" s="48"/>
      <c r="D12" s="48"/>
      <c r="E12" s="45"/>
      <c r="F12" s="52"/>
      <c r="G12" s="52"/>
      <c r="H12" s="52"/>
      <c r="I12" s="39"/>
      <c r="J12" s="39"/>
      <c r="K12" s="39"/>
      <c r="L12" s="39"/>
    </row>
    <row r="13" spans="1:12" ht="21" x14ac:dyDescent="0.35">
      <c r="A13" s="45"/>
      <c r="B13" s="48"/>
      <c r="C13" s="48"/>
      <c r="D13" s="48"/>
      <c r="E13" s="45"/>
      <c r="F13" s="53"/>
      <c r="G13" s="53"/>
      <c r="H13" s="53"/>
      <c r="I13" s="39"/>
      <c r="J13" s="39"/>
      <c r="K13" s="39"/>
      <c r="L13" s="39"/>
    </row>
    <row r="14" spans="1:12" ht="21" x14ac:dyDescent="0.35">
      <c r="A14" s="45"/>
      <c r="B14" s="45"/>
      <c r="C14" s="48"/>
      <c r="D14" s="51"/>
      <c r="E14" s="51"/>
      <c r="F14" s="39"/>
      <c r="G14" s="39"/>
      <c r="H14" s="39"/>
      <c r="I14" s="39"/>
      <c r="J14" s="39"/>
      <c r="K14" s="39"/>
      <c r="L14" s="39"/>
    </row>
    <row r="15" spans="1:12" ht="21.75" thickBot="1" x14ac:dyDescent="0.4">
      <c r="A15" s="45"/>
      <c r="B15" s="47"/>
      <c r="C15" s="47"/>
      <c r="D15" s="47"/>
      <c r="E15" s="48"/>
      <c r="F15" s="39"/>
      <c r="G15" s="39"/>
      <c r="H15" s="39"/>
      <c r="I15" s="39">
        <f t="shared" ref="I15" si="1">G15*F15</f>
        <v>0</v>
      </c>
      <c r="J15" s="39"/>
      <c r="K15" s="39"/>
      <c r="L15" s="39"/>
    </row>
    <row r="16" spans="1:12" ht="21.75" thickBot="1" x14ac:dyDescent="0.4">
      <c r="A16" s="40" t="s">
        <v>118</v>
      </c>
      <c r="B16" s="41"/>
      <c r="C16" s="41"/>
      <c r="D16" s="42"/>
      <c r="E16" s="41"/>
      <c r="F16" s="42"/>
      <c r="G16" s="42"/>
      <c r="H16" s="42"/>
      <c r="I16" s="49"/>
      <c r="J16" s="44">
        <f>SUM(H9:I15)</f>
        <v>0</v>
      </c>
      <c r="K16" s="43">
        <f>SUM(G9:G15)</f>
        <v>0</v>
      </c>
      <c r="L16" s="50"/>
    </row>
    <row r="17" spans="1:12" ht="21" x14ac:dyDescent="0.35">
      <c r="A17" s="45"/>
      <c r="B17" s="45"/>
      <c r="C17" s="45"/>
      <c r="D17" s="46"/>
      <c r="E17" s="45"/>
      <c r="F17" s="46"/>
      <c r="G17" s="46"/>
      <c r="H17" s="46"/>
      <c r="I17" s="46"/>
      <c r="J17" s="39"/>
      <c r="K17" s="39"/>
      <c r="L17" s="39"/>
    </row>
    <row r="18" spans="1:12" ht="21" x14ac:dyDescent="0.35">
      <c r="A18" s="45" t="s">
        <v>119</v>
      </c>
      <c r="B18" s="45"/>
      <c r="C18" s="45"/>
      <c r="D18" s="46"/>
      <c r="E18" s="45"/>
      <c r="F18" s="53"/>
      <c r="G18" s="53"/>
      <c r="H18" s="53"/>
      <c r="I18" s="53"/>
      <c r="J18" s="39"/>
      <c r="K18" s="39"/>
      <c r="L18" s="39"/>
    </row>
    <row r="19" spans="1:12" ht="21" x14ac:dyDescent="0.35">
      <c r="A19" s="45"/>
      <c r="B19" s="48" t="s">
        <v>163</v>
      </c>
      <c r="C19" s="45"/>
      <c r="D19" s="48"/>
      <c r="E19" s="48"/>
      <c r="F19" s="52"/>
      <c r="G19" s="52"/>
      <c r="H19" s="52">
        <v>0</v>
      </c>
      <c r="I19" s="39"/>
      <c r="J19" s="39"/>
      <c r="K19" s="39"/>
      <c r="L19" s="39"/>
    </row>
    <row r="20" spans="1:12" ht="21" x14ac:dyDescent="0.35">
      <c r="A20" s="45"/>
      <c r="B20" s="48" t="s">
        <v>162</v>
      </c>
      <c r="C20" s="45"/>
      <c r="D20" s="48"/>
      <c r="E20" s="48"/>
      <c r="F20" s="52"/>
      <c r="G20" s="52"/>
      <c r="H20" s="52">
        <v>50000</v>
      </c>
      <c r="J20" s="39"/>
      <c r="K20" s="39"/>
      <c r="L20" s="39"/>
    </row>
    <row r="21" spans="1:12" ht="21" x14ac:dyDescent="0.35">
      <c r="A21" s="45"/>
      <c r="B21" s="48" t="s">
        <v>284</v>
      </c>
      <c r="C21" s="45"/>
      <c r="D21" s="48"/>
      <c r="E21" s="48"/>
      <c r="F21" s="52"/>
      <c r="G21" s="52"/>
      <c r="H21" s="52">
        <v>60000</v>
      </c>
      <c r="J21" s="39"/>
      <c r="K21" s="39"/>
      <c r="L21" s="39"/>
    </row>
    <row r="22" spans="1:12" ht="21" x14ac:dyDescent="0.35">
      <c r="A22" s="45"/>
      <c r="B22" s="47" t="s">
        <v>9</v>
      </c>
      <c r="C22" s="45"/>
      <c r="D22" s="51"/>
      <c r="E22" s="51"/>
      <c r="F22" s="39"/>
      <c r="G22" s="39"/>
      <c r="H22" s="52">
        <v>100000</v>
      </c>
      <c r="I22" s="39"/>
      <c r="J22" s="39"/>
      <c r="K22" s="39"/>
      <c r="L22" s="39"/>
    </row>
    <row r="23" spans="1:12" ht="21.75" thickBot="1" x14ac:dyDescent="0.4">
      <c r="A23" s="48"/>
      <c r="B23" s="48"/>
      <c r="C23" s="48"/>
      <c r="D23" s="39"/>
      <c r="E23" s="48"/>
      <c r="F23" s="52"/>
      <c r="G23" s="52"/>
      <c r="H23" s="52"/>
      <c r="I23" s="38"/>
      <c r="J23" s="39"/>
      <c r="K23" s="39"/>
      <c r="L23" s="39"/>
    </row>
    <row r="24" spans="1:12" ht="21.75" thickBot="1" x14ac:dyDescent="0.4">
      <c r="A24" s="54" t="s">
        <v>121</v>
      </c>
      <c r="B24" s="55"/>
      <c r="C24" s="55"/>
      <c r="D24" s="49"/>
      <c r="E24" s="55"/>
      <c r="F24" s="49"/>
      <c r="G24" s="49"/>
      <c r="H24" s="49"/>
      <c r="I24" s="49"/>
      <c r="J24" s="56">
        <f>SUM(H17:I23)</f>
        <v>210000</v>
      </c>
      <c r="K24" s="50">
        <f>SUM(G17:G23)</f>
        <v>0</v>
      </c>
      <c r="L24" s="50"/>
    </row>
    <row r="25" spans="1:12" ht="21" x14ac:dyDescent="0.35">
      <c r="A25" s="48"/>
      <c r="B25" s="48"/>
      <c r="C25" s="48"/>
      <c r="D25" s="39"/>
      <c r="E25" s="48"/>
      <c r="F25" s="39"/>
      <c r="G25" s="39"/>
      <c r="H25" s="39"/>
      <c r="I25" s="39"/>
      <c r="J25" s="39"/>
      <c r="K25" s="39"/>
      <c r="L25" s="39"/>
    </row>
    <row r="26" spans="1:12" ht="21" x14ac:dyDescent="0.35">
      <c r="A26" s="45" t="s">
        <v>122</v>
      </c>
      <c r="B26" s="48"/>
      <c r="C26" s="48"/>
      <c r="D26" s="39"/>
      <c r="E26" s="48"/>
      <c r="F26" s="39"/>
      <c r="G26" s="39"/>
      <c r="H26" s="39"/>
      <c r="I26" s="39"/>
      <c r="J26" s="39"/>
      <c r="K26" s="39"/>
      <c r="L26" s="39"/>
    </row>
    <row r="27" spans="1:12" ht="21" x14ac:dyDescent="0.35">
      <c r="A27" s="45"/>
      <c r="B27" s="48" t="s">
        <v>239</v>
      </c>
      <c r="C27" s="48"/>
      <c r="D27" s="39"/>
      <c r="E27" s="48"/>
      <c r="F27" s="39">
        <v>48</v>
      </c>
      <c r="G27" s="39">
        <v>80</v>
      </c>
      <c r="H27" s="39"/>
      <c r="I27" s="39">
        <f>G27*F27</f>
        <v>3840</v>
      </c>
      <c r="J27" s="39"/>
      <c r="K27" s="39"/>
      <c r="L27" s="39"/>
    </row>
    <row r="28" spans="1:12" ht="21" x14ac:dyDescent="0.35">
      <c r="A28" s="45"/>
      <c r="B28" s="48"/>
      <c r="C28" s="48"/>
      <c r="D28" s="39"/>
      <c r="E28" s="48"/>
      <c r="F28" s="39"/>
      <c r="G28" s="39"/>
      <c r="H28" s="39"/>
      <c r="I28" s="39"/>
      <c r="J28" s="39"/>
      <c r="K28" s="39"/>
      <c r="L28" s="39"/>
    </row>
    <row r="29" spans="1:12" ht="21" x14ac:dyDescent="0.35">
      <c r="A29" s="45"/>
      <c r="B29" s="48"/>
      <c r="C29" s="48"/>
      <c r="D29" s="48"/>
      <c r="E29" s="51"/>
      <c r="F29" s="39"/>
      <c r="G29" s="39"/>
      <c r="H29" s="39"/>
      <c r="I29" s="39"/>
      <c r="J29" s="39"/>
      <c r="K29" s="39"/>
      <c r="L29" s="39"/>
    </row>
    <row r="30" spans="1:12" ht="21.75" thickBot="1" x14ac:dyDescent="0.4">
      <c r="A30" s="48"/>
      <c r="B30" s="48"/>
      <c r="C30" s="48"/>
      <c r="D30" s="48"/>
      <c r="E30" s="48"/>
      <c r="F30" s="39"/>
      <c r="G30" s="39"/>
      <c r="H30" s="39"/>
      <c r="I30" s="39"/>
      <c r="J30" s="39"/>
      <c r="K30" s="39"/>
      <c r="L30" s="39"/>
    </row>
    <row r="31" spans="1:12" ht="21.75" thickBot="1" x14ac:dyDescent="0.4">
      <c r="A31" s="40" t="s">
        <v>123</v>
      </c>
      <c r="B31" s="55"/>
      <c r="C31" s="55"/>
      <c r="D31" s="49"/>
      <c r="E31" s="55"/>
      <c r="F31" s="49"/>
      <c r="G31" s="49"/>
      <c r="H31" s="49"/>
      <c r="I31" s="49"/>
      <c r="J31" s="44">
        <f>SUM(H25:I30)</f>
        <v>3840</v>
      </c>
      <c r="K31" s="43">
        <f>SUM(G25:G30)</f>
        <v>80</v>
      </c>
      <c r="L31" s="50"/>
    </row>
    <row r="32" spans="1:12" ht="21" x14ac:dyDescent="0.35">
      <c r="A32" s="48"/>
      <c r="B32" s="48"/>
      <c r="C32" s="48"/>
      <c r="D32" s="39"/>
      <c r="E32" s="48"/>
      <c r="F32" s="39"/>
      <c r="G32" s="39"/>
      <c r="H32" s="39"/>
      <c r="I32" s="39"/>
      <c r="J32" s="39"/>
      <c r="K32" s="39"/>
      <c r="L32" s="39"/>
    </row>
    <row r="33" spans="1:12" ht="21" x14ac:dyDescent="0.35">
      <c r="A33" s="45" t="s">
        <v>124</v>
      </c>
      <c r="B33" s="48"/>
      <c r="C33" s="48"/>
      <c r="D33" s="39"/>
      <c r="E33" s="51"/>
      <c r="F33" s="39"/>
      <c r="G33" s="39"/>
      <c r="H33" s="39"/>
      <c r="I33" s="39"/>
      <c r="J33" s="39"/>
      <c r="K33" s="39"/>
      <c r="L33" s="39"/>
    </row>
    <row r="34" spans="1:12" ht="21" x14ac:dyDescent="0.35">
      <c r="A34" s="45"/>
      <c r="B34" s="48" t="s">
        <v>234</v>
      </c>
      <c r="C34" s="48"/>
      <c r="D34" s="39"/>
      <c r="E34" s="51"/>
      <c r="F34" s="39">
        <v>48</v>
      </c>
      <c r="G34" s="39">
        <v>80</v>
      </c>
      <c r="H34" s="39"/>
      <c r="I34" s="39">
        <f>G34*F34</f>
        <v>3840</v>
      </c>
      <c r="J34" s="39"/>
      <c r="K34" s="39"/>
      <c r="L34" s="39"/>
    </row>
    <row r="35" spans="1:12" ht="21" x14ac:dyDescent="0.35">
      <c r="A35" s="45"/>
      <c r="B35" s="48"/>
      <c r="C35" s="48"/>
      <c r="D35" s="39"/>
      <c r="E35" s="51"/>
      <c r="F35" s="39"/>
      <c r="G35" s="39"/>
      <c r="H35" s="39"/>
      <c r="I35" s="39"/>
      <c r="J35" s="39"/>
      <c r="K35" s="39"/>
      <c r="L35" s="39"/>
    </row>
    <row r="36" spans="1:12" ht="21.75" thickBot="1" x14ac:dyDescent="0.4">
      <c r="A36" s="48"/>
      <c r="B36" s="48"/>
      <c r="C36" s="48"/>
      <c r="D36" s="39"/>
      <c r="E36" s="48"/>
      <c r="F36" s="39"/>
      <c r="G36" s="39"/>
      <c r="H36" s="39"/>
      <c r="I36" s="39"/>
      <c r="J36" s="39"/>
      <c r="K36" s="39"/>
      <c r="L36" s="39"/>
    </row>
    <row r="37" spans="1:12" ht="21.75" thickBot="1" x14ac:dyDescent="0.4">
      <c r="A37" s="57" t="s">
        <v>125</v>
      </c>
      <c r="B37" s="55"/>
      <c r="C37" s="55"/>
      <c r="D37" s="49"/>
      <c r="E37" s="55"/>
      <c r="F37" s="49"/>
      <c r="G37" s="49"/>
      <c r="H37" s="49"/>
      <c r="I37" s="49"/>
      <c r="J37" s="44">
        <f>SUM(H32:I36)</f>
        <v>3840</v>
      </c>
      <c r="K37" s="43">
        <f>SUM(G32:G36)</f>
        <v>80</v>
      </c>
    </row>
    <row r="38" spans="1:12" ht="21.75" thickBot="1" x14ac:dyDescent="0.4">
      <c r="A38" s="48"/>
      <c r="B38" s="48"/>
      <c r="C38" s="48"/>
      <c r="D38" s="39"/>
      <c r="E38" s="48"/>
      <c r="F38" s="39"/>
      <c r="G38" s="39" t="s">
        <v>129</v>
      </c>
      <c r="H38" s="39" t="s">
        <v>130</v>
      </c>
      <c r="I38" s="39" t="s">
        <v>129</v>
      </c>
      <c r="J38" s="39"/>
      <c r="K38" s="39"/>
      <c r="L38" s="39"/>
    </row>
    <row r="39" spans="1:12" ht="21.75" thickBot="1" x14ac:dyDescent="0.4">
      <c r="A39" s="40" t="s">
        <v>126</v>
      </c>
      <c r="B39" s="41"/>
      <c r="C39" s="41"/>
      <c r="D39" s="42"/>
      <c r="E39" s="41"/>
      <c r="F39" s="42"/>
      <c r="G39" s="42"/>
      <c r="H39" s="42">
        <f>SUM(H3:H37)</f>
        <v>210000</v>
      </c>
      <c r="I39" s="42">
        <f>SUM(I3:I37)</f>
        <v>7680</v>
      </c>
      <c r="J39" s="42" t="s">
        <v>127</v>
      </c>
      <c r="K39" s="44">
        <f>SUM(H39:I39)</f>
        <v>217680</v>
      </c>
      <c r="L39" s="43"/>
    </row>
    <row r="40" spans="1:12" ht="21" x14ac:dyDescent="0.35">
      <c r="A40" s="48"/>
      <c r="B40" s="48"/>
      <c r="C40" s="48"/>
      <c r="D40" s="39"/>
      <c r="E40" s="48"/>
      <c r="F40" s="39"/>
      <c r="G40" s="39"/>
      <c r="H40" s="39"/>
      <c r="I40" s="39"/>
      <c r="J40" s="39"/>
      <c r="K40" s="46"/>
      <c r="L40" s="39"/>
    </row>
    <row r="41" spans="1:12" ht="21" x14ac:dyDescent="0.35">
      <c r="A41" s="47"/>
      <c r="B41" s="47"/>
      <c r="C41" s="47"/>
      <c r="D41" s="47"/>
      <c r="E41" s="48"/>
      <c r="F41" s="39"/>
      <c r="G41" s="39"/>
      <c r="H41" s="39"/>
      <c r="I41" s="39"/>
      <c r="J41" s="39"/>
      <c r="K41" s="39"/>
      <c r="L41" s="3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workbookViewId="0">
      <selection activeCell="H20" sqref="H20"/>
    </sheetView>
  </sheetViews>
  <sheetFormatPr defaultRowHeight="15" x14ac:dyDescent="0.25"/>
  <cols>
    <col min="1" max="1" width="33" bestFit="1" customWidth="1"/>
    <col min="2" max="2" width="2.85546875" bestFit="1" customWidth="1"/>
    <col min="3" max="3" width="41" bestFit="1" customWidth="1"/>
    <col min="6" max="6" width="23.7109375" bestFit="1" customWidth="1"/>
    <col min="7" max="7" width="14.42578125" bestFit="1" customWidth="1"/>
    <col min="8" max="8" width="17.5703125" customWidth="1"/>
    <col min="9" max="9" width="16.28515625" customWidth="1"/>
    <col min="10" max="10" width="15.7109375" bestFit="1" customWidth="1"/>
    <col min="11" max="11" width="24.42578125" customWidth="1"/>
    <col min="12" max="12" width="17.5703125" bestFit="1" customWidth="1"/>
  </cols>
  <sheetData>
    <row r="1" spans="1:12" ht="21.75" thickBot="1" x14ac:dyDescent="0.4">
      <c r="A1" s="38">
        <f>J8</f>
        <v>0</v>
      </c>
      <c r="B1" s="38">
        <f>J16</f>
        <v>207000</v>
      </c>
      <c r="C1" s="38">
        <f>J31</f>
        <v>2101666.666666667</v>
      </c>
      <c r="D1" s="38">
        <f>J37</f>
        <v>54000</v>
      </c>
      <c r="E1" s="38">
        <f>J41</f>
        <v>108000</v>
      </c>
      <c r="F1" s="39">
        <f>H43</f>
        <v>2101666.666666667</v>
      </c>
      <c r="G1" s="39">
        <f>I43</f>
        <v>369000</v>
      </c>
      <c r="H1" s="39"/>
      <c r="I1" s="39"/>
      <c r="J1" s="39"/>
      <c r="K1" s="39"/>
      <c r="L1" s="39"/>
    </row>
    <row r="2" spans="1:12" ht="21.75" thickBot="1" x14ac:dyDescent="0.4">
      <c r="A2" s="40" t="s">
        <v>10</v>
      </c>
      <c r="B2" s="41"/>
      <c r="C2" s="41"/>
      <c r="D2" s="42" t="s">
        <v>106</v>
      </c>
      <c r="E2" s="41" t="s">
        <v>11</v>
      </c>
      <c r="F2" s="42" t="s">
        <v>107</v>
      </c>
      <c r="G2" s="42" t="s">
        <v>108</v>
      </c>
      <c r="H2" s="42" t="s">
        <v>128</v>
      </c>
      <c r="I2" s="42" t="s">
        <v>129</v>
      </c>
      <c r="J2" s="42" t="s">
        <v>109</v>
      </c>
      <c r="K2" s="43"/>
      <c r="L2" s="44" t="s">
        <v>110</v>
      </c>
    </row>
    <row r="3" spans="1:12" ht="21" x14ac:dyDescent="0.35">
      <c r="A3" s="45" t="s">
        <v>112</v>
      </c>
      <c r="B3" s="45"/>
      <c r="C3" s="45"/>
      <c r="D3" s="46"/>
      <c r="E3" s="45"/>
      <c r="F3" s="46"/>
      <c r="G3" s="46"/>
      <c r="H3" s="46"/>
      <c r="I3" s="46"/>
      <c r="J3" s="39"/>
      <c r="K3" s="39"/>
      <c r="L3" s="39"/>
    </row>
    <row r="4" spans="1:12" ht="21" x14ac:dyDescent="0.35">
      <c r="A4" s="45"/>
      <c r="B4" s="47"/>
      <c r="C4" s="47"/>
      <c r="D4" s="47"/>
      <c r="E4" s="48"/>
      <c r="F4" s="39"/>
      <c r="G4" s="39"/>
      <c r="H4" s="39"/>
      <c r="I4" s="39"/>
      <c r="J4" s="39"/>
      <c r="K4" s="39"/>
      <c r="L4" s="39"/>
    </row>
    <row r="5" spans="1:12" ht="21" x14ac:dyDescent="0.35">
      <c r="A5" s="45" t="s">
        <v>113</v>
      </c>
      <c r="B5" s="48"/>
      <c r="C5" s="48"/>
      <c r="D5" s="48"/>
      <c r="E5" s="48"/>
      <c r="F5" s="39"/>
      <c r="G5" s="39"/>
      <c r="H5" s="39"/>
      <c r="I5" s="39"/>
      <c r="J5" s="39"/>
      <c r="K5" s="39"/>
      <c r="L5" s="39"/>
    </row>
    <row r="6" spans="1:12" ht="21" x14ac:dyDescent="0.35">
      <c r="A6" s="47"/>
      <c r="B6" s="48"/>
      <c r="C6" s="48"/>
      <c r="D6" s="48"/>
      <c r="E6" s="48"/>
      <c r="F6" s="39"/>
      <c r="G6" s="39"/>
      <c r="H6" s="39"/>
      <c r="I6" s="39">
        <f t="shared" ref="I6" si="0">F6*G6</f>
        <v>0</v>
      </c>
      <c r="J6" s="39"/>
      <c r="K6" s="39"/>
      <c r="L6" s="39"/>
    </row>
    <row r="7" spans="1:12" ht="21.75" thickBot="1" x14ac:dyDescent="0.4">
      <c r="A7" s="45"/>
      <c r="B7" s="45"/>
      <c r="C7" s="45"/>
      <c r="D7" s="46"/>
      <c r="E7" s="45"/>
      <c r="F7" s="46"/>
      <c r="G7" s="46"/>
      <c r="H7" s="46"/>
      <c r="I7" s="39"/>
      <c r="J7" s="39"/>
      <c r="K7" s="39"/>
      <c r="L7" s="39"/>
    </row>
    <row r="8" spans="1:12" ht="21.75" thickBot="1" x14ac:dyDescent="0.4">
      <c r="A8" s="40" t="s">
        <v>117</v>
      </c>
      <c r="B8" s="41"/>
      <c r="C8" s="41"/>
      <c r="D8" s="42"/>
      <c r="E8" s="41"/>
      <c r="F8" s="42"/>
      <c r="G8" s="42"/>
      <c r="H8" s="42"/>
      <c r="I8" s="49"/>
      <c r="J8" s="44">
        <f>SUM(H3:I7)</f>
        <v>0</v>
      </c>
      <c r="K8" s="50">
        <f>SUM(G4:G7)</f>
        <v>0</v>
      </c>
      <c r="L8" s="43"/>
    </row>
    <row r="9" spans="1:12" ht="21" x14ac:dyDescent="0.35">
      <c r="A9" s="45"/>
      <c r="B9" s="45"/>
      <c r="C9" s="45"/>
      <c r="D9" s="46"/>
      <c r="E9" s="45"/>
      <c r="F9" s="46"/>
      <c r="G9" s="46"/>
      <c r="H9" s="46"/>
      <c r="I9" s="39"/>
      <c r="J9" s="39"/>
      <c r="K9" s="39"/>
      <c r="L9" s="39"/>
    </row>
    <row r="10" spans="1:12" ht="21" x14ac:dyDescent="0.35">
      <c r="A10" s="45" t="s">
        <v>105</v>
      </c>
      <c r="B10" s="48"/>
      <c r="C10" s="48" t="s">
        <v>259</v>
      </c>
      <c r="D10" s="51"/>
      <c r="E10" s="51"/>
      <c r="F10" s="39">
        <v>60</v>
      </c>
      <c r="G10" s="39">
        <v>1200</v>
      </c>
      <c r="H10" s="39"/>
      <c r="I10" s="39">
        <f>F10*G10</f>
        <v>72000</v>
      </c>
      <c r="J10" s="39"/>
      <c r="K10" s="39"/>
      <c r="L10" s="39"/>
    </row>
    <row r="11" spans="1:12" ht="21" x14ac:dyDescent="0.35">
      <c r="A11" s="45"/>
      <c r="B11" s="48"/>
      <c r="C11" s="48" t="s">
        <v>168</v>
      </c>
      <c r="D11" s="51"/>
      <c r="E11" s="51"/>
      <c r="F11" s="39">
        <v>60</v>
      </c>
      <c r="G11" s="39">
        <v>1800</v>
      </c>
      <c r="H11" s="39"/>
      <c r="I11" s="39">
        <f>F11*G11</f>
        <v>108000</v>
      </c>
      <c r="J11" s="39"/>
      <c r="K11" s="39"/>
      <c r="L11" s="39"/>
    </row>
    <row r="12" spans="1:12" ht="21" x14ac:dyDescent="0.35">
      <c r="A12" s="45"/>
      <c r="B12" s="48"/>
      <c r="C12" s="45" t="s">
        <v>180</v>
      </c>
      <c r="D12" s="48"/>
      <c r="E12" s="48"/>
      <c r="F12" s="48">
        <v>60</v>
      </c>
      <c r="G12" s="45">
        <v>450</v>
      </c>
      <c r="H12" s="52"/>
      <c r="I12" s="39">
        <f>F12*G12</f>
        <v>27000</v>
      </c>
      <c r="J12" s="52"/>
      <c r="K12" s="39"/>
      <c r="L12" s="39"/>
    </row>
    <row r="13" spans="1:12" ht="21" x14ac:dyDescent="0.35">
      <c r="A13" s="45"/>
      <c r="B13" s="48"/>
      <c r="C13" s="48"/>
      <c r="D13" s="48"/>
      <c r="E13" s="45"/>
      <c r="F13" s="53"/>
      <c r="G13" s="53"/>
      <c r="H13" s="53"/>
      <c r="I13" s="39"/>
      <c r="J13" s="39"/>
      <c r="K13" s="39"/>
      <c r="L13" s="39"/>
    </row>
    <row r="14" spans="1:12" ht="21" x14ac:dyDescent="0.35">
      <c r="A14" s="45"/>
      <c r="B14" s="45"/>
      <c r="C14" s="48"/>
      <c r="D14" s="51"/>
      <c r="E14" s="51"/>
      <c r="F14" s="39"/>
      <c r="G14" s="39"/>
      <c r="H14" s="39"/>
      <c r="I14" s="39"/>
      <c r="J14" s="39"/>
      <c r="K14" s="39"/>
      <c r="L14" s="39"/>
    </row>
    <row r="15" spans="1:12" ht="21.75" thickBot="1" x14ac:dyDescent="0.4">
      <c r="A15" s="45"/>
      <c r="B15" s="47"/>
      <c r="C15" s="47"/>
      <c r="D15" s="47"/>
      <c r="E15" s="48"/>
      <c r="F15" s="39"/>
      <c r="G15" s="39"/>
      <c r="H15" s="39"/>
      <c r="I15" s="39">
        <f t="shared" ref="I15" si="1">G15*F15</f>
        <v>0</v>
      </c>
      <c r="J15" s="39"/>
      <c r="K15" s="39"/>
      <c r="L15" s="39"/>
    </row>
    <row r="16" spans="1:12" ht="21.75" thickBot="1" x14ac:dyDescent="0.4">
      <c r="A16" s="40" t="s">
        <v>118</v>
      </c>
      <c r="B16" s="41"/>
      <c r="C16" s="41"/>
      <c r="D16" s="42"/>
      <c r="E16" s="41"/>
      <c r="F16" s="42"/>
      <c r="G16" s="42"/>
      <c r="H16" s="42"/>
      <c r="I16" s="49"/>
      <c r="J16" s="44">
        <f>SUM(H9:I15)</f>
        <v>207000</v>
      </c>
      <c r="K16" s="43">
        <f>SUM(G9:G15)</f>
        <v>3450</v>
      </c>
      <c r="L16" s="50"/>
    </row>
    <row r="17" spans="1:12" ht="21" x14ac:dyDescent="0.35">
      <c r="A17" s="45"/>
      <c r="B17" s="45"/>
      <c r="C17" s="45"/>
      <c r="D17" s="46"/>
      <c r="E17" s="45"/>
      <c r="F17" s="46"/>
      <c r="G17" s="46"/>
      <c r="H17" s="46"/>
      <c r="I17" s="46"/>
      <c r="J17" s="39"/>
      <c r="K17" s="39"/>
      <c r="L17" s="39"/>
    </row>
    <row r="18" spans="1:12" ht="21" x14ac:dyDescent="0.35">
      <c r="A18" s="45" t="s">
        <v>119</v>
      </c>
      <c r="B18" s="45"/>
      <c r="C18" s="45"/>
      <c r="D18" s="46"/>
      <c r="E18" s="45"/>
      <c r="F18" s="53"/>
      <c r="G18" s="53"/>
      <c r="H18" s="53"/>
      <c r="I18" s="53"/>
      <c r="J18" s="39"/>
      <c r="K18" s="39"/>
      <c r="L18" s="39"/>
    </row>
    <row r="19" spans="1:12" ht="21" x14ac:dyDescent="0.35">
      <c r="A19" s="45"/>
      <c r="B19" s="48"/>
      <c r="C19" s="48" t="s">
        <v>185</v>
      </c>
      <c r="D19" s="48"/>
      <c r="E19" s="48"/>
      <c r="F19" s="52"/>
      <c r="G19" s="52"/>
      <c r="H19" s="52">
        <v>465000</v>
      </c>
      <c r="I19" s="39"/>
      <c r="J19" s="39"/>
      <c r="K19" s="39"/>
      <c r="L19" s="39"/>
    </row>
    <row r="20" spans="1:12" ht="21" x14ac:dyDescent="0.35">
      <c r="A20" s="45"/>
      <c r="B20" s="48"/>
      <c r="C20" s="48" t="s">
        <v>94</v>
      </c>
      <c r="D20" s="48"/>
      <c r="E20" s="48"/>
      <c r="F20" s="52"/>
      <c r="G20" s="52"/>
      <c r="H20" s="52">
        <f>400000*4/6</f>
        <v>266666.66666666669</v>
      </c>
      <c r="I20" s="39"/>
      <c r="J20" s="39"/>
      <c r="K20" s="39"/>
      <c r="L20" s="39"/>
    </row>
    <row r="21" spans="1:12" ht="21" x14ac:dyDescent="0.35">
      <c r="A21" s="45"/>
      <c r="B21" s="48"/>
      <c r="C21" s="48" t="s">
        <v>166</v>
      </c>
      <c r="D21" s="48"/>
      <c r="E21" s="48"/>
      <c r="F21" s="52"/>
      <c r="G21" s="52"/>
      <c r="H21" s="52">
        <v>50000</v>
      </c>
      <c r="J21" s="39"/>
      <c r="K21" s="39"/>
      <c r="L21" s="39"/>
    </row>
    <row r="22" spans="1:12" ht="21" x14ac:dyDescent="0.35">
      <c r="A22" s="45"/>
      <c r="B22" s="48"/>
      <c r="C22" s="48" t="s">
        <v>167</v>
      </c>
      <c r="D22" s="51"/>
      <c r="E22" s="51"/>
      <c r="F22" s="39"/>
      <c r="G22" s="39"/>
      <c r="H22" s="52">
        <v>450000</v>
      </c>
      <c r="I22" s="39"/>
      <c r="J22" s="39"/>
      <c r="K22" s="39"/>
      <c r="L22" s="39"/>
    </row>
    <row r="23" spans="1:12" ht="21" x14ac:dyDescent="0.35">
      <c r="A23" s="45"/>
      <c r="B23" s="48"/>
      <c r="C23" s="48" t="s">
        <v>179</v>
      </c>
      <c r="D23" s="51"/>
      <c r="E23" s="51"/>
      <c r="F23" s="39"/>
      <c r="G23" s="39"/>
      <c r="H23" s="52">
        <v>100000</v>
      </c>
      <c r="I23" s="39"/>
      <c r="J23" s="39"/>
      <c r="K23" s="39"/>
      <c r="L23" s="39"/>
    </row>
    <row r="24" spans="1:12" ht="21" x14ac:dyDescent="0.35">
      <c r="A24" s="45"/>
      <c r="B24" s="48"/>
      <c r="C24" s="48" t="s">
        <v>186</v>
      </c>
      <c r="D24" s="51"/>
      <c r="E24" s="51"/>
      <c r="F24" s="39"/>
      <c r="G24" s="39"/>
      <c r="H24" s="52">
        <v>500000</v>
      </c>
      <c r="I24" s="39"/>
      <c r="J24" s="39"/>
      <c r="K24" s="39"/>
      <c r="L24" s="39"/>
    </row>
    <row r="25" spans="1:12" ht="21" x14ac:dyDescent="0.35">
      <c r="A25" s="45"/>
      <c r="B25" s="48"/>
      <c r="C25" s="48" t="s">
        <v>73</v>
      </c>
      <c r="D25" s="48"/>
      <c r="E25" s="45"/>
      <c r="F25" s="51"/>
      <c r="G25" s="51"/>
      <c r="H25" s="39">
        <v>100000</v>
      </c>
      <c r="I25" s="39"/>
      <c r="J25" s="52"/>
      <c r="K25" s="39"/>
      <c r="L25" s="39"/>
    </row>
    <row r="26" spans="1:12" ht="21" x14ac:dyDescent="0.35">
      <c r="A26" s="45"/>
      <c r="B26" s="48"/>
      <c r="C26" s="48" t="s">
        <v>89</v>
      </c>
      <c r="D26" s="48"/>
      <c r="E26" s="45"/>
      <c r="F26" s="51"/>
      <c r="G26" s="51"/>
      <c r="H26" s="39">
        <v>50000</v>
      </c>
      <c r="I26" s="39"/>
      <c r="J26" s="52"/>
      <c r="K26" s="39"/>
      <c r="L26" s="39"/>
    </row>
    <row r="27" spans="1:12" ht="21" x14ac:dyDescent="0.35">
      <c r="A27" s="45"/>
      <c r="B27" s="48"/>
      <c r="C27" s="48"/>
      <c r="D27" s="48"/>
      <c r="E27" s="45"/>
      <c r="F27" s="51"/>
      <c r="G27" s="51"/>
      <c r="H27" s="39"/>
      <c r="I27" s="39"/>
      <c r="J27" s="52"/>
      <c r="K27" s="39"/>
      <c r="L27" s="39"/>
    </row>
    <row r="28" spans="1:12" ht="21" x14ac:dyDescent="0.35">
      <c r="A28" s="45"/>
      <c r="B28" s="48"/>
      <c r="C28" s="48" t="s">
        <v>240</v>
      </c>
      <c r="D28" s="48"/>
      <c r="E28" s="45"/>
      <c r="F28" s="51"/>
      <c r="G28" s="51"/>
      <c r="H28" s="39">
        <v>120000</v>
      </c>
      <c r="I28" s="39"/>
      <c r="J28" s="52"/>
      <c r="K28" s="39"/>
      <c r="L28" s="39"/>
    </row>
    <row r="29" spans="1:12" ht="21" x14ac:dyDescent="0.35">
      <c r="A29" s="45"/>
      <c r="B29" s="48"/>
      <c r="C29" s="45"/>
      <c r="D29" s="48"/>
      <c r="E29" s="45"/>
      <c r="F29" s="51"/>
      <c r="G29" s="51"/>
      <c r="H29" s="39"/>
      <c r="I29" s="39"/>
      <c r="J29" s="52"/>
      <c r="K29" s="39"/>
      <c r="L29" s="39"/>
    </row>
    <row r="30" spans="1:12" ht="21.75" thickBot="1" x14ac:dyDescent="0.4">
      <c r="A30" s="48"/>
      <c r="B30" s="48"/>
      <c r="C30" s="48"/>
      <c r="D30" s="39"/>
      <c r="E30" s="48"/>
      <c r="F30" s="52"/>
      <c r="G30" s="52"/>
      <c r="H30" s="52"/>
      <c r="I30" s="38"/>
      <c r="J30" s="39"/>
      <c r="K30" s="39"/>
      <c r="L30" s="39"/>
    </row>
    <row r="31" spans="1:12" ht="21.75" thickBot="1" x14ac:dyDescent="0.4">
      <c r="A31" s="54" t="s">
        <v>121</v>
      </c>
      <c r="B31" s="55"/>
      <c r="C31" s="55"/>
      <c r="D31" s="49"/>
      <c r="E31" s="55"/>
      <c r="F31" s="49"/>
      <c r="G31" s="49"/>
      <c r="H31" s="49"/>
      <c r="I31" s="49"/>
      <c r="J31" s="56">
        <f>SUM(H17:I30)</f>
        <v>2101666.666666667</v>
      </c>
      <c r="K31" s="50">
        <f>SUM(G17:G30)</f>
        <v>0</v>
      </c>
      <c r="L31" s="50"/>
    </row>
    <row r="32" spans="1:12" ht="21" x14ac:dyDescent="0.35">
      <c r="A32" s="48"/>
      <c r="B32" s="48"/>
      <c r="C32" s="48"/>
      <c r="D32" s="39"/>
      <c r="E32" s="48"/>
      <c r="F32" s="39"/>
      <c r="G32" s="39"/>
      <c r="H32" s="39"/>
      <c r="I32" s="39"/>
      <c r="J32" s="39"/>
      <c r="K32" s="39"/>
      <c r="L32" s="39"/>
    </row>
    <row r="33" spans="1:12" ht="21" x14ac:dyDescent="0.35">
      <c r="A33" s="45" t="s">
        <v>122</v>
      </c>
      <c r="B33" s="48"/>
      <c r="C33" s="48"/>
      <c r="D33" s="39"/>
      <c r="E33" s="48"/>
      <c r="F33" s="39"/>
      <c r="G33" s="39"/>
      <c r="H33" s="39"/>
      <c r="I33" s="39"/>
      <c r="J33" s="39"/>
      <c r="K33" s="39"/>
      <c r="L33" s="39"/>
    </row>
    <row r="34" spans="1:12" ht="21" x14ac:dyDescent="0.35">
      <c r="A34" s="45"/>
      <c r="B34" s="48"/>
      <c r="C34" s="48" t="s">
        <v>269</v>
      </c>
      <c r="D34" s="39"/>
      <c r="E34" s="48"/>
      <c r="F34" s="39">
        <v>60</v>
      </c>
      <c r="G34" s="39">
        <v>900</v>
      </c>
      <c r="H34" s="39"/>
      <c r="I34" s="39">
        <f>G34*F34</f>
        <v>54000</v>
      </c>
      <c r="J34" s="39"/>
      <c r="K34" s="39"/>
      <c r="L34" s="39"/>
    </row>
    <row r="35" spans="1:12" ht="21" x14ac:dyDescent="0.35">
      <c r="A35" s="45"/>
      <c r="B35" s="48"/>
      <c r="C35" s="48" t="s">
        <v>280</v>
      </c>
      <c r="D35" s="48"/>
      <c r="E35" s="51"/>
      <c r="F35" s="39"/>
      <c r="G35" s="39"/>
      <c r="H35" s="39"/>
      <c r="I35" s="39">
        <f>G35*F35</f>
        <v>0</v>
      </c>
      <c r="J35" s="39"/>
      <c r="K35" s="39"/>
      <c r="L35" s="39"/>
    </row>
    <row r="36" spans="1:12" ht="21.75" thickBot="1" x14ac:dyDescent="0.4">
      <c r="A36" s="48"/>
      <c r="B36" s="48"/>
      <c r="C36" s="48"/>
      <c r="D36" s="48"/>
      <c r="E36" s="48"/>
      <c r="F36" s="39"/>
      <c r="G36" s="39"/>
      <c r="H36" s="39"/>
      <c r="I36" s="39"/>
      <c r="J36" s="39"/>
      <c r="K36" s="39"/>
      <c r="L36" s="39"/>
    </row>
    <row r="37" spans="1:12" ht="21.75" thickBot="1" x14ac:dyDescent="0.4">
      <c r="A37" s="40" t="s">
        <v>123</v>
      </c>
      <c r="B37" s="55"/>
      <c r="C37" s="55"/>
      <c r="D37" s="49"/>
      <c r="E37" s="55"/>
      <c r="F37" s="49"/>
      <c r="G37" s="49"/>
      <c r="H37" s="49"/>
      <c r="I37" s="49"/>
      <c r="J37" s="44">
        <f>SUM(H32:I36)</f>
        <v>54000</v>
      </c>
      <c r="K37" s="43">
        <f>SUM(G32:G36)</f>
        <v>900</v>
      </c>
      <c r="L37" s="50"/>
    </row>
    <row r="38" spans="1:12" ht="21" x14ac:dyDescent="0.35">
      <c r="A38" s="48"/>
      <c r="B38" s="48"/>
      <c r="C38" s="48"/>
      <c r="D38" s="39"/>
      <c r="E38" s="48"/>
      <c r="F38" s="39"/>
      <c r="G38" s="39"/>
      <c r="H38" s="39"/>
      <c r="I38" s="39"/>
      <c r="J38" s="39"/>
      <c r="K38" s="39"/>
      <c r="L38" s="39"/>
    </row>
    <row r="39" spans="1:12" ht="21" x14ac:dyDescent="0.35">
      <c r="A39" s="45" t="s">
        <v>124</v>
      </c>
      <c r="B39" s="48"/>
      <c r="C39" s="48" t="s">
        <v>279</v>
      </c>
      <c r="D39" s="39"/>
      <c r="E39" s="51"/>
      <c r="F39" s="39">
        <v>60</v>
      </c>
      <c r="G39" s="39">
        <v>1800</v>
      </c>
      <c r="H39" s="39"/>
      <c r="I39" s="39">
        <f>G39*F39</f>
        <v>108000</v>
      </c>
      <c r="J39" s="39"/>
      <c r="K39" s="39"/>
      <c r="L39" s="39"/>
    </row>
    <row r="40" spans="1:12" ht="21.75" thickBot="1" x14ac:dyDescent="0.4">
      <c r="A40" s="48"/>
      <c r="B40" s="48"/>
      <c r="C40" s="48"/>
      <c r="D40" s="39"/>
      <c r="E40" s="48"/>
      <c r="F40" s="39"/>
      <c r="G40" s="39"/>
      <c r="H40" s="39"/>
      <c r="I40" s="39"/>
      <c r="J40" s="39"/>
      <c r="K40" s="39"/>
      <c r="L40" s="39"/>
    </row>
    <row r="41" spans="1:12" ht="21.75" thickBot="1" x14ac:dyDescent="0.4">
      <c r="A41" s="57" t="s">
        <v>125</v>
      </c>
      <c r="B41" s="55"/>
      <c r="C41" s="55"/>
      <c r="D41" s="49"/>
      <c r="E41" s="55"/>
      <c r="F41" s="49"/>
      <c r="G41" s="49"/>
      <c r="H41" s="49"/>
      <c r="I41" s="49"/>
      <c r="J41" s="44">
        <f>SUM(H38:I40)</f>
        <v>108000</v>
      </c>
      <c r="K41" s="43">
        <f>SUM(G38:G40)</f>
        <v>1800</v>
      </c>
    </row>
    <row r="42" spans="1:12" ht="21.75" thickBot="1" x14ac:dyDescent="0.4">
      <c r="A42" s="48"/>
      <c r="B42" s="48"/>
      <c r="C42" s="48"/>
      <c r="D42" s="39"/>
      <c r="E42" s="48"/>
      <c r="F42" s="39"/>
      <c r="G42" s="39" t="s">
        <v>129</v>
      </c>
      <c r="H42" s="39" t="s">
        <v>130</v>
      </c>
      <c r="I42" s="39" t="s">
        <v>129</v>
      </c>
      <c r="J42" s="39"/>
      <c r="K42" s="39"/>
      <c r="L42" s="39"/>
    </row>
    <row r="43" spans="1:12" ht="21.75" thickBot="1" x14ac:dyDescent="0.4">
      <c r="A43" s="40" t="s">
        <v>126</v>
      </c>
      <c r="B43" s="41"/>
      <c r="C43" s="41"/>
      <c r="D43" s="42"/>
      <c r="E43" s="41"/>
      <c r="F43" s="42"/>
      <c r="G43" s="42"/>
      <c r="H43" s="42">
        <f>SUM(H3:H41)</f>
        <v>2101666.666666667</v>
      </c>
      <c r="I43" s="42">
        <f>SUM(I3:I41)</f>
        <v>369000</v>
      </c>
      <c r="J43" s="42" t="s">
        <v>127</v>
      </c>
      <c r="K43" s="44">
        <f>SUM(H43:I43)</f>
        <v>2470666.666666667</v>
      </c>
      <c r="L43" s="43"/>
    </row>
    <row r="44" spans="1:12" ht="21" x14ac:dyDescent="0.35">
      <c r="A44" s="48"/>
      <c r="B44" s="48"/>
      <c r="C44" s="48"/>
      <c r="D44" s="39"/>
      <c r="E44" s="48"/>
      <c r="F44" s="39"/>
      <c r="G44" s="39"/>
      <c r="H44" s="39"/>
      <c r="I44" s="39"/>
      <c r="J44" s="39"/>
      <c r="K44" s="46"/>
      <c r="L44" s="39"/>
    </row>
    <row r="50" spans="14:14" x14ac:dyDescent="0.25">
      <c r="N50" s="71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workbookViewId="0">
      <selection activeCell="M27" sqref="M27"/>
    </sheetView>
  </sheetViews>
  <sheetFormatPr defaultRowHeight="15" x14ac:dyDescent="0.25"/>
  <cols>
    <col min="16" max="16" width="71.5703125" bestFit="1" customWidth="1"/>
  </cols>
  <sheetData>
    <row r="1" spans="1:16" ht="21.75" thickBot="1" x14ac:dyDescent="0.4">
      <c r="A1" s="38">
        <f>J8</f>
        <v>0</v>
      </c>
      <c r="B1" s="38">
        <f>J16</f>
        <v>0</v>
      </c>
      <c r="C1" s="38">
        <f>J24</f>
        <v>0</v>
      </c>
      <c r="D1" s="38">
        <f>J30</f>
        <v>0</v>
      </c>
      <c r="E1" s="38">
        <f>K34</f>
        <v>0</v>
      </c>
      <c r="F1" s="39">
        <f>H36</f>
        <v>0</v>
      </c>
      <c r="G1" s="39">
        <f>I36</f>
        <v>0</v>
      </c>
      <c r="H1" s="39"/>
      <c r="I1" s="39"/>
      <c r="J1" s="39"/>
      <c r="K1" s="39"/>
      <c r="L1" s="39"/>
      <c r="P1" t="s">
        <v>178</v>
      </c>
    </row>
    <row r="2" spans="1:16" ht="21.75" thickBot="1" x14ac:dyDescent="0.4">
      <c r="A2" s="40" t="s">
        <v>10</v>
      </c>
      <c r="B2" s="41"/>
      <c r="C2" s="41"/>
      <c r="D2" s="42" t="s">
        <v>106</v>
      </c>
      <c r="E2" s="41" t="s">
        <v>11</v>
      </c>
      <c r="F2" s="42" t="s">
        <v>107</v>
      </c>
      <c r="G2" s="42" t="s">
        <v>108</v>
      </c>
      <c r="H2" s="42" t="s">
        <v>128</v>
      </c>
      <c r="I2" s="42" t="s">
        <v>129</v>
      </c>
      <c r="J2" s="42" t="s">
        <v>109</v>
      </c>
      <c r="K2" s="43"/>
      <c r="L2" s="44" t="s">
        <v>110</v>
      </c>
      <c r="P2" s="65" t="s">
        <v>169</v>
      </c>
    </row>
    <row r="3" spans="1:16" ht="21" x14ac:dyDescent="0.35">
      <c r="A3" s="45" t="s">
        <v>112</v>
      </c>
      <c r="B3" s="45"/>
      <c r="C3" s="45"/>
      <c r="D3" s="46"/>
      <c r="E3" s="45"/>
      <c r="F3" s="46"/>
      <c r="G3" s="46"/>
      <c r="H3" s="46"/>
      <c r="I3" s="46"/>
      <c r="J3" s="39"/>
      <c r="K3" s="39"/>
      <c r="L3" s="39"/>
      <c r="P3" s="66" t="s">
        <v>170</v>
      </c>
    </row>
    <row r="4" spans="1:16" ht="21" x14ac:dyDescent="0.35">
      <c r="A4" s="45"/>
      <c r="B4" s="47"/>
      <c r="C4" s="47"/>
      <c r="D4" s="47"/>
      <c r="E4" s="48"/>
      <c r="F4" s="39"/>
      <c r="G4" s="39"/>
      <c r="H4" s="39"/>
      <c r="I4" s="39"/>
      <c r="J4" s="39"/>
      <c r="K4" s="39"/>
      <c r="L4" s="39"/>
      <c r="P4" s="66" t="s">
        <v>171</v>
      </c>
    </row>
    <row r="5" spans="1:16" ht="21" x14ac:dyDescent="0.35">
      <c r="A5" s="45" t="s">
        <v>113</v>
      </c>
      <c r="B5" s="48"/>
      <c r="C5" s="48"/>
      <c r="D5" s="48"/>
      <c r="E5" s="48"/>
      <c r="F5" s="39"/>
      <c r="G5" s="39"/>
      <c r="H5" s="39"/>
      <c r="I5" s="39"/>
      <c r="J5" s="39"/>
      <c r="K5" s="39"/>
      <c r="L5" s="39"/>
      <c r="P5" s="67" t="s">
        <v>172</v>
      </c>
    </row>
    <row r="6" spans="1:16" ht="21" x14ac:dyDescent="0.35">
      <c r="A6" s="47"/>
      <c r="B6" s="48"/>
      <c r="C6" s="48"/>
      <c r="D6" s="48"/>
      <c r="E6" s="48"/>
      <c r="F6" s="39"/>
      <c r="G6" s="39"/>
      <c r="H6" s="39"/>
      <c r="I6" s="39">
        <f t="shared" ref="I6" si="0">F6*G6</f>
        <v>0</v>
      </c>
      <c r="J6" s="39"/>
      <c r="K6" s="39"/>
      <c r="L6" s="39"/>
      <c r="P6" s="66" t="s">
        <v>173</v>
      </c>
    </row>
    <row r="7" spans="1:16" ht="21.75" thickBot="1" x14ac:dyDescent="0.4">
      <c r="A7" s="45"/>
      <c r="B7" s="45"/>
      <c r="C7" s="45"/>
      <c r="D7" s="46"/>
      <c r="E7" s="45"/>
      <c r="F7" s="46"/>
      <c r="G7" s="46"/>
      <c r="H7" s="46"/>
      <c r="I7" s="39"/>
      <c r="J7" s="39"/>
      <c r="K7" s="39"/>
      <c r="L7" s="39"/>
      <c r="P7" s="67" t="s">
        <v>174</v>
      </c>
    </row>
    <row r="8" spans="1:16" ht="21.75" thickBot="1" x14ac:dyDescent="0.4">
      <c r="A8" s="40" t="s">
        <v>117</v>
      </c>
      <c r="B8" s="41"/>
      <c r="C8" s="41"/>
      <c r="D8" s="42"/>
      <c r="E8" s="41"/>
      <c r="F8" s="42"/>
      <c r="G8" s="42"/>
      <c r="H8" s="42"/>
      <c r="I8" s="49"/>
      <c r="J8" s="44">
        <f>SUM(I4:I7)</f>
        <v>0</v>
      </c>
      <c r="K8" s="50">
        <f>SUM(G4:G7)</f>
        <v>0</v>
      </c>
      <c r="L8" s="43"/>
      <c r="P8" s="66" t="s">
        <v>175</v>
      </c>
    </row>
    <row r="9" spans="1:16" ht="21" x14ac:dyDescent="0.35">
      <c r="A9" s="45"/>
      <c r="B9" s="45"/>
      <c r="C9" s="45"/>
      <c r="D9" s="46"/>
      <c r="E9" s="45"/>
      <c r="F9" s="46"/>
      <c r="G9" s="46"/>
      <c r="H9" s="46"/>
      <c r="I9" s="39"/>
      <c r="J9" s="39"/>
      <c r="K9" s="39"/>
      <c r="L9" s="39"/>
      <c r="P9" s="66" t="s">
        <v>176</v>
      </c>
    </row>
    <row r="10" spans="1:16" ht="21" x14ac:dyDescent="0.35">
      <c r="A10" s="45" t="s">
        <v>105</v>
      </c>
      <c r="B10" s="48"/>
      <c r="C10" s="48"/>
      <c r="D10" s="51"/>
      <c r="E10" s="51"/>
      <c r="F10" s="39"/>
      <c r="G10" s="39"/>
      <c r="H10" s="39"/>
      <c r="I10" s="39"/>
      <c r="J10" s="39"/>
      <c r="K10" s="39"/>
      <c r="L10" s="39"/>
      <c r="P10" s="66" t="s">
        <v>177</v>
      </c>
    </row>
    <row r="11" spans="1:16" ht="21" x14ac:dyDescent="0.35">
      <c r="A11" s="45"/>
      <c r="B11" s="48"/>
      <c r="C11" s="48"/>
      <c r="D11" s="51"/>
      <c r="E11" s="51"/>
      <c r="F11" s="39"/>
      <c r="G11" s="39"/>
      <c r="H11" s="39"/>
      <c r="I11" s="39"/>
      <c r="J11" s="39"/>
      <c r="K11" s="39"/>
      <c r="L11" s="39"/>
    </row>
    <row r="12" spans="1:16" ht="21" x14ac:dyDescent="0.35">
      <c r="A12" s="45"/>
      <c r="B12" s="48"/>
      <c r="C12" s="48"/>
      <c r="D12" s="48"/>
      <c r="E12" s="45"/>
      <c r="F12" s="52"/>
      <c r="G12" s="52"/>
      <c r="H12" s="52"/>
      <c r="I12" s="39"/>
      <c r="J12" s="39"/>
      <c r="K12" s="39"/>
      <c r="L12" s="39"/>
    </row>
    <row r="13" spans="1:16" ht="21" x14ac:dyDescent="0.35">
      <c r="A13" s="45"/>
      <c r="B13" s="48"/>
      <c r="C13" s="48"/>
      <c r="D13" s="48"/>
      <c r="E13" s="45"/>
      <c r="F13" s="53"/>
      <c r="G13" s="53"/>
      <c r="H13" s="53"/>
      <c r="I13" s="39"/>
      <c r="J13" s="39"/>
      <c r="K13" s="39"/>
      <c r="L13" s="39"/>
    </row>
    <row r="14" spans="1:16" ht="21" x14ac:dyDescent="0.35">
      <c r="A14" s="45"/>
      <c r="B14" s="45"/>
      <c r="C14" s="48"/>
      <c r="D14" s="51"/>
      <c r="E14" s="51"/>
      <c r="F14" s="39"/>
      <c r="G14" s="39"/>
      <c r="H14" s="39"/>
      <c r="I14" s="39"/>
      <c r="J14" s="39"/>
      <c r="K14" s="39"/>
      <c r="L14" s="39"/>
    </row>
    <row r="15" spans="1:16" ht="21.75" thickBot="1" x14ac:dyDescent="0.4">
      <c r="A15" s="45"/>
      <c r="B15" s="47"/>
      <c r="C15" s="47"/>
      <c r="D15" s="47"/>
      <c r="E15" s="48"/>
      <c r="F15" s="39"/>
      <c r="G15" s="39"/>
      <c r="H15" s="39"/>
      <c r="I15" s="39">
        <f t="shared" ref="I15" si="1">G15*F15</f>
        <v>0</v>
      </c>
      <c r="J15" s="39"/>
      <c r="K15" s="39"/>
      <c r="L15" s="39"/>
    </row>
    <row r="16" spans="1:16" ht="21.75" thickBot="1" x14ac:dyDescent="0.4">
      <c r="A16" s="40" t="s">
        <v>118</v>
      </c>
      <c r="B16" s="41"/>
      <c r="C16" s="41"/>
      <c r="D16" s="42"/>
      <c r="E16" s="41"/>
      <c r="F16" s="42"/>
      <c r="G16" s="42"/>
      <c r="H16" s="42"/>
      <c r="I16" s="49"/>
      <c r="J16" s="44">
        <f>SUM(H9:I15)</f>
        <v>0</v>
      </c>
      <c r="K16" s="43">
        <f>SUM(G9:G15)</f>
        <v>0</v>
      </c>
      <c r="L16" s="50"/>
    </row>
    <row r="17" spans="1:12" ht="21" x14ac:dyDescent="0.35">
      <c r="A17" s="45"/>
      <c r="B17" s="45"/>
      <c r="C17" s="45"/>
      <c r="D17" s="46"/>
      <c r="E17" s="45"/>
      <c r="F17" s="46"/>
      <c r="G17" s="46"/>
      <c r="H17" s="46"/>
      <c r="I17" s="46"/>
      <c r="J17" s="39"/>
      <c r="K17" s="39"/>
      <c r="L17" s="39"/>
    </row>
    <row r="18" spans="1:12" ht="21" x14ac:dyDescent="0.35">
      <c r="A18" s="45" t="s">
        <v>119</v>
      </c>
      <c r="B18" s="45"/>
      <c r="C18" s="45"/>
      <c r="D18" s="46"/>
      <c r="E18" s="45"/>
      <c r="F18" s="53"/>
      <c r="G18" s="53"/>
      <c r="H18" s="53"/>
      <c r="I18" s="53"/>
      <c r="J18" s="39"/>
      <c r="K18" s="39"/>
      <c r="L18" s="39"/>
    </row>
    <row r="19" spans="1:12" ht="21" x14ac:dyDescent="0.35">
      <c r="A19" s="45"/>
      <c r="B19" s="48"/>
      <c r="C19" s="45"/>
      <c r="D19" s="48"/>
      <c r="E19" s="48"/>
      <c r="F19" s="52"/>
      <c r="G19" s="52"/>
      <c r="H19" s="52"/>
      <c r="I19" s="39"/>
      <c r="J19" s="39"/>
      <c r="K19" s="39"/>
      <c r="L19" s="39"/>
    </row>
    <row r="20" spans="1:12" ht="21" x14ac:dyDescent="0.35">
      <c r="A20" s="45"/>
      <c r="B20" s="48"/>
      <c r="C20" s="45"/>
      <c r="D20" s="48"/>
      <c r="E20" s="48"/>
      <c r="F20" s="52"/>
      <c r="G20" s="52"/>
      <c r="H20" s="52"/>
      <c r="I20" s="39"/>
      <c r="J20" s="39"/>
      <c r="K20" s="39"/>
      <c r="L20" s="39"/>
    </row>
    <row r="21" spans="1:12" ht="21" x14ac:dyDescent="0.35">
      <c r="A21" s="45"/>
      <c r="B21" s="48"/>
      <c r="C21" s="45"/>
      <c r="D21" s="48"/>
      <c r="E21" s="48"/>
      <c r="F21" s="52"/>
      <c r="G21" s="52"/>
      <c r="H21" s="52"/>
      <c r="J21" s="39"/>
      <c r="K21" s="39"/>
      <c r="L21" s="39"/>
    </row>
    <row r="22" spans="1:12" ht="21" x14ac:dyDescent="0.35">
      <c r="A22" s="45"/>
      <c r="B22" s="48"/>
      <c r="C22" s="45"/>
      <c r="D22" s="51"/>
      <c r="E22" s="51"/>
      <c r="F22" s="39"/>
      <c r="G22" s="39"/>
      <c r="H22" s="52"/>
      <c r="I22" s="39"/>
      <c r="J22" s="39"/>
      <c r="K22" s="39"/>
      <c r="L22" s="39"/>
    </row>
    <row r="23" spans="1:12" ht="21.75" thickBot="1" x14ac:dyDescent="0.4">
      <c r="A23" s="48"/>
      <c r="B23" s="48"/>
      <c r="C23" s="48"/>
      <c r="D23" s="39"/>
      <c r="E23" s="48"/>
      <c r="F23" s="52"/>
      <c r="G23" s="52"/>
      <c r="H23" s="52"/>
      <c r="I23" s="38"/>
      <c r="J23" s="39"/>
      <c r="K23" s="39"/>
      <c r="L23" s="39"/>
    </row>
    <row r="24" spans="1:12" ht="21.75" thickBot="1" x14ac:dyDescent="0.4">
      <c r="A24" s="54" t="s">
        <v>121</v>
      </c>
      <c r="B24" s="55"/>
      <c r="C24" s="55"/>
      <c r="D24" s="49"/>
      <c r="E24" s="55"/>
      <c r="F24" s="49"/>
      <c r="G24" s="49"/>
      <c r="H24" s="49"/>
      <c r="I24" s="49"/>
      <c r="J24" s="56">
        <f>SUM(H17:I23)</f>
        <v>0</v>
      </c>
      <c r="K24" s="50">
        <f>SUM(G17:G23)</f>
        <v>0</v>
      </c>
      <c r="L24" s="50"/>
    </row>
    <row r="25" spans="1:12" ht="21" x14ac:dyDescent="0.35">
      <c r="A25" s="48"/>
      <c r="B25" s="48"/>
      <c r="C25" s="48"/>
      <c r="D25" s="39"/>
      <c r="E25" s="48"/>
      <c r="F25" s="39"/>
      <c r="G25" s="39"/>
      <c r="H25" s="39"/>
      <c r="I25" s="39"/>
      <c r="J25" s="39"/>
      <c r="K25" s="39"/>
      <c r="L25" s="39"/>
    </row>
    <row r="26" spans="1:12" ht="21" x14ac:dyDescent="0.35">
      <c r="A26" s="45" t="s">
        <v>122</v>
      </c>
      <c r="B26" s="48"/>
      <c r="C26" s="48"/>
      <c r="D26" s="39"/>
      <c r="E26" s="48"/>
      <c r="F26" s="39"/>
      <c r="G26" s="39"/>
      <c r="H26" s="39"/>
      <c r="I26" s="39"/>
      <c r="J26" s="39"/>
      <c r="K26" s="39"/>
      <c r="L26" s="39"/>
    </row>
    <row r="27" spans="1:12" ht="21" x14ac:dyDescent="0.35">
      <c r="A27" s="45"/>
      <c r="B27" s="48"/>
      <c r="C27" s="48"/>
      <c r="D27" s="39"/>
      <c r="E27" s="48"/>
      <c r="F27" s="39"/>
      <c r="G27" s="39"/>
      <c r="H27" s="39"/>
      <c r="I27" s="39">
        <f>G27*F27</f>
        <v>0</v>
      </c>
      <c r="J27" s="39"/>
      <c r="K27" s="39"/>
      <c r="L27" s="39"/>
    </row>
    <row r="28" spans="1:12" ht="21" x14ac:dyDescent="0.35">
      <c r="A28" s="45"/>
      <c r="B28" s="48"/>
      <c r="C28" s="48"/>
      <c r="D28" s="48"/>
      <c r="E28" s="51"/>
      <c r="F28" s="39"/>
      <c r="G28" s="39"/>
      <c r="H28" s="39"/>
      <c r="I28" s="39">
        <f>G28*F28</f>
        <v>0</v>
      </c>
      <c r="J28" s="39"/>
      <c r="K28" s="39"/>
      <c r="L28" s="39"/>
    </row>
    <row r="29" spans="1:12" ht="21.75" thickBot="1" x14ac:dyDescent="0.4">
      <c r="A29" s="48"/>
      <c r="B29" s="48"/>
      <c r="C29" s="48"/>
      <c r="D29" s="48"/>
      <c r="E29" s="48"/>
      <c r="F29" s="39"/>
      <c r="G29" s="39"/>
      <c r="H29" s="39"/>
      <c r="I29" s="39"/>
      <c r="J29" s="39"/>
      <c r="K29" s="39"/>
      <c r="L29" s="39"/>
    </row>
    <row r="30" spans="1:12" ht="21.75" thickBot="1" x14ac:dyDescent="0.4">
      <c r="A30" s="40" t="s">
        <v>123</v>
      </c>
      <c r="B30" s="55"/>
      <c r="C30" s="55"/>
      <c r="D30" s="49"/>
      <c r="E30" s="55"/>
      <c r="F30" s="49"/>
      <c r="G30" s="49"/>
      <c r="H30" s="49"/>
      <c r="I30" s="49"/>
      <c r="J30" s="44">
        <f>SUM(H25:I29)</f>
        <v>0</v>
      </c>
      <c r="K30" s="43">
        <f>SUM(G25:G29)</f>
        <v>0</v>
      </c>
      <c r="L30" s="50"/>
    </row>
    <row r="31" spans="1:12" ht="21" x14ac:dyDescent="0.35">
      <c r="A31" s="48"/>
      <c r="B31" s="48"/>
      <c r="C31" s="48"/>
      <c r="D31" s="39"/>
      <c r="E31" s="48"/>
      <c r="F31" s="39"/>
      <c r="G31" s="39"/>
      <c r="H31" s="39"/>
      <c r="I31" s="39"/>
      <c r="J31" s="39"/>
      <c r="K31" s="39"/>
      <c r="L31" s="39"/>
    </row>
    <row r="32" spans="1:12" ht="21" x14ac:dyDescent="0.35">
      <c r="A32" s="45" t="s">
        <v>124</v>
      </c>
      <c r="B32" s="48"/>
      <c r="C32" s="48"/>
      <c r="D32" s="39"/>
      <c r="E32" s="51"/>
      <c r="F32" s="39"/>
      <c r="G32" s="39"/>
      <c r="H32" s="39"/>
      <c r="I32" s="39"/>
      <c r="J32" s="39"/>
      <c r="K32" s="39"/>
      <c r="L32" s="39"/>
    </row>
    <row r="33" spans="1:12" ht="21.75" thickBot="1" x14ac:dyDescent="0.4">
      <c r="A33" s="48"/>
      <c r="B33" s="48"/>
      <c r="C33" s="48"/>
      <c r="D33" s="39"/>
      <c r="E33" s="48"/>
      <c r="F33" s="39"/>
      <c r="G33" s="39"/>
      <c r="H33" s="39"/>
      <c r="I33" s="39"/>
      <c r="J33" s="39"/>
      <c r="K33" s="39"/>
      <c r="L33" s="39"/>
    </row>
    <row r="34" spans="1:12" ht="21.75" thickBot="1" x14ac:dyDescent="0.4">
      <c r="A34" s="57" t="s">
        <v>125</v>
      </c>
      <c r="B34" s="55"/>
      <c r="C34" s="55"/>
      <c r="D34" s="49"/>
      <c r="E34" s="55"/>
      <c r="F34" s="49"/>
      <c r="G34" s="49"/>
      <c r="H34" s="49"/>
      <c r="I34" s="49"/>
      <c r="J34" s="49"/>
      <c r="K34" s="44">
        <f>SUM(H31:I33)</f>
        <v>0</v>
      </c>
      <c r="L34" s="43">
        <f>SUM(G31:G33)</f>
        <v>0</v>
      </c>
    </row>
    <row r="35" spans="1:12" ht="21.75" thickBot="1" x14ac:dyDescent="0.4">
      <c r="A35" s="48"/>
      <c r="B35" s="48"/>
      <c r="C35" s="48"/>
      <c r="D35" s="39"/>
      <c r="E35" s="48"/>
      <c r="F35" s="39"/>
      <c r="G35" s="39" t="s">
        <v>129</v>
      </c>
      <c r="H35" s="39" t="s">
        <v>130</v>
      </c>
      <c r="I35" s="39" t="s">
        <v>129</v>
      </c>
      <c r="J35" s="39"/>
      <c r="K35" s="39"/>
      <c r="L35" s="39"/>
    </row>
    <row r="36" spans="1:12" ht="21.75" thickBot="1" x14ac:dyDescent="0.4">
      <c r="A36" s="40" t="s">
        <v>126</v>
      </c>
      <c r="B36" s="41"/>
      <c r="C36" s="41"/>
      <c r="D36" s="42"/>
      <c r="E36" s="41"/>
      <c r="F36" s="42"/>
      <c r="G36" s="42"/>
      <c r="H36" s="42">
        <f>SUM(H3:H34)</f>
        <v>0</v>
      </c>
      <c r="I36" s="42">
        <f>SUM(I3:I34)</f>
        <v>0</v>
      </c>
      <c r="J36" s="42" t="s">
        <v>127</v>
      </c>
      <c r="K36" s="44">
        <f>SUM(H36:I36)</f>
        <v>0</v>
      </c>
      <c r="L36" s="43"/>
    </row>
    <row r="37" spans="1:12" ht="21" x14ac:dyDescent="0.35">
      <c r="A37" s="48"/>
      <c r="B37" s="48"/>
      <c r="C37" s="48"/>
      <c r="D37" s="39"/>
      <c r="E37" s="48"/>
      <c r="F37" s="39"/>
      <c r="G37" s="39"/>
      <c r="H37" s="39"/>
      <c r="I37" s="39"/>
      <c r="J37" s="39"/>
      <c r="K37" s="46"/>
      <c r="L37" s="39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I39" sqref="I39"/>
    </sheetView>
  </sheetViews>
  <sheetFormatPr defaultRowHeight="15" x14ac:dyDescent="0.25"/>
  <cols>
    <col min="9" max="9" width="16.42578125" customWidth="1"/>
    <col min="11" max="11" width="9.7109375" bestFit="1" customWidth="1"/>
  </cols>
  <sheetData>
    <row r="1" spans="1:12" ht="21.75" thickBot="1" x14ac:dyDescent="0.4">
      <c r="A1" s="38">
        <f>J8</f>
        <v>17400</v>
      </c>
      <c r="B1" s="38">
        <f>J16</f>
        <v>60000</v>
      </c>
      <c r="C1" s="38">
        <f>J27</f>
        <v>35000</v>
      </c>
      <c r="D1" s="38">
        <f>J33</f>
        <v>6000</v>
      </c>
      <c r="E1" s="38">
        <f>K37</f>
        <v>0</v>
      </c>
      <c r="F1" s="39">
        <f>H39</f>
        <v>0</v>
      </c>
      <c r="G1" s="39">
        <f>I39</f>
        <v>152400</v>
      </c>
      <c r="H1" s="39"/>
      <c r="I1" s="39"/>
      <c r="J1" s="39"/>
      <c r="K1" s="39"/>
      <c r="L1" s="39"/>
    </row>
    <row r="2" spans="1:12" ht="21.75" thickBot="1" x14ac:dyDescent="0.4">
      <c r="A2" s="40" t="s">
        <v>10</v>
      </c>
      <c r="B2" s="41"/>
      <c r="C2" s="41"/>
      <c r="D2" s="42" t="s">
        <v>106</v>
      </c>
      <c r="E2" s="41" t="s">
        <v>11</v>
      </c>
      <c r="F2" s="42" t="s">
        <v>107</v>
      </c>
      <c r="G2" s="42" t="s">
        <v>108</v>
      </c>
      <c r="H2" s="42" t="s">
        <v>128</v>
      </c>
      <c r="I2" s="42" t="s">
        <v>129</v>
      </c>
      <c r="J2" s="42" t="s">
        <v>109</v>
      </c>
      <c r="K2" s="43"/>
      <c r="L2" s="44" t="s">
        <v>110</v>
      </c>
    </row>
    <row r="3" spans="1:12" ht="21" x14ac:dyDescent="0.35">
      <c r="A3" s="45" t="s">
        <v>112</v>
      </c>
      <c r="B3" s="45"/>
      <c r="C3" s="45"/>
      <c r="D3" s="46"/>
      <c r="E3" s="45"/>
      <c r="F3" s="46"/>
      <c r="G3" s="46"/>
      <c r="H3" s="46"/>
      <c r="I3" s="46"/>
      <c r="J3" s="39"/>
      <c r="K3" s="39"/>
      <c r="L3" s="39"/>
    </row>
    <row r="4" spans="1:12" ht="21" x14ac:dyDescent="0.35">
      <c r="A4" s="45"/>
      <c r="B4" s="47"/>
      <c r="C4" s="47"/>
      <c r="D4" s="47"/>
      <c r="E4" s="48"/>
      <c r="F4" s="39"/>
      <c r="G4" s="39"/>
      <c r="H4" s="39"/>
      <c r="I4" s="39"/>
      <c r="J4" s="39"/>
      <c r="K4" s="39"/>
      <c r="L4" s="39"/>
    </row>
    <row r="5" spans="1:12" ht="21" x14ac:dyDescent="0.35">
      <c r="A5" s="45" t="s">
        <v>113</v>
      </c>
      <c r="B5" s="48"/>
      <c r="C5" s="48"/>
      <c r="D5" s="48"/>
      <c r="E5" s="48"/>
      <c r="F5" s="39"/>
      <c r="G5" s="39"/>
      <c r="H5" s="39"/>
      <c r="I5" s="39"/>
      <c r="J5" s="39"/>
      <c r="K5" s="39"/>
      <c r="L5" s="39"/>
    </row>
    <row r="6" spans="1:12" ht="21" x14ac:dyDescent="0.35">
      <c r="A6" s="47"/>
      <c r="B6" s="48"/>
      <c r="C6" s="48"/>
      <c r="D6" s="48"/>
      <c r="E6" s="48"/>
      <c r="F6" s="39"/>
      <c r="G6" s="39"/>
      <c r="H6" s="39"/>
      <c r="I6" s="39">
        <v>17400</v>
      </c>
      <c r="J6" s="39"/>
      <c r="K6" s="39"/>
      <c r="L6" s="39"/>
    </row>
    <row r="7" spans="1:12" ht="21.75" thickBot="1" x14ac:dyDescent="0.4">
      <c r="A7" s="45"/>
      <c r="B7" s="45"/>
      <c r="C7" s="45"/>
      <c r="D7" s="46"/>
      <c r="E7" s="45"/>
      <c r="F7" s="46"/>
      <c r="G7" s="46"/>
      <c r="H7" s="46"/>
      <c r="I7" s="39"/>
      <c r="J7" s="39"/>
      <c r="K7" s="39"/>
      <c r="L7" s="39"/>
    </row>
    <row r="8" spans="1:12" ht="21.75" thickBot="1" x14ac:dyDescent="0.4">
      <c r="A8" s="40" t="s">
        <v>117</v>
      </c>
      <c r="B8" s="41"/>
      <c r="C8" s="41"/>
      <c r="D8" s="42"/>
      <c r="E8" s="41"/>
      <c r="F8" s="42"/>
      <c r="G8" s="42"/>
      <c r="H8" s="42"/>
      <c r="I8" s="49"/>
      <c r="J8" s="44">
        <f>SUM(I4:I7)</f>
        <v>17400</v>
      </c>
      <c r="K8" s="50">
        <f>SUM(G4:G7)</f>
        <v>0</v>
      </c>
      <c r="L8" s="43"/>
    </row>
    <row r="9" spans="1:12" ht="21" x14ac:dyDescent="0.35">
      <c r="A9" s="45"/>
      <c r="B9" s="45"/>
      <c r="C9" s="45"/>
      <c r="D9" s="46"/>
      <c r="E9" s="45"/>
      <c r="F9" s="46"/>
      <c r="G9" s="46"/>
      <c r="H9" s="46"/>
      <c r="I9" s="39"/>
      <c r="J9" s="39"/>
      <c r="K9" s="39"/>
      <c r="L9" s="39"/>
    </row>
    <row r="10" spans="1:12" ht="21" x14ac:dyDescent="0.35">
      <c r="A10" s="45" t="s">
        <v>105</v>
      </c>
      <c r="B10" s="48"/>
      <c r="C10" s="48"/>
      <c r="D10" s="51"/>
      <c r="E10" s="51"/>
      <c r="F10" s="39"/>
      <c r="G10" s="39"/>
      <c r="H10" s="39"/>
      <c r="I10" s="39"/>
      <c r="J10" s="39"/>
      <c r="K10" s="39"/>
      <c r="L10" s="39"/>
    </row>
    <row r="11" spans="1:12" ht="21" x14ac:dyDescent="0.35">
      <c r="A11" s="45"/>
      <c r="B11" s="48" t="s">
        <v>260</v>
      </c>
      <c r="C11" s="48"/>
      <c r="D11" s="51"/>
      <c r="E11" s="51"/>
      <c r="F11" s="39"/>
      <c r="G11" s="39"/>
      <c r="H11" s="39"/>
      <c r="I11" s="39"/>
      <c r="J11" s="39"/>
      <c r="K11" s="39"/>
      <c r="L11" s="39"/>
    </row>
    <row r="12" spans="1:12" ht="21" x14ac:dyDescent="0.35">
      <c r="A12" s="45"/>
      <c r="B12" s="48" t="s">
        <v>261</v>
      </c>
      <c r="C12" s="48"/>
      <c r="D12" s="48"/>
      <c r="E12" s="45"/>
      <c r="F12" s="52"/>
      <c r="G12" s="52"/>
      <c r="H12" s="52"/>
      <c r="I12" s="39"/>
      <c r="J12" s="39"/>
      <c r="K12" s="39"/>
      <c r="L12" s="39"/>
    </row>
    <row r="13" spans="1:12" ht="21" x14ac:dyDescent="0.35">
      <c r="A13" s="45"/>
      <c r="B13" s="48"/>
      <c r="C13" s="48"/>
      <c r="D13" s="48"/>
      <c r="E13" s="45"/>
      <c r="F13" s="53"/>
      <c r="G13" s="53"/>
      <c r="H13" s="53"/>
      <c r="I13" s="39"/>
      <c r="J13" s="39"/>
      <c r="K13" s="39"/>
      <c r="L13" s="39"/>
    </row>
    <row r="14" spans="1:12" ht="21" x14ac:dyDescent="0.35">
      <c r="A14" s="45"/>
      <c r="B14" s="45"/>
      <c r="C14" s="48"/>
      <c r="D14" s="51"/>
      <c r="E14" s="51"/>
      <c r="F14" s="39"/>
      <c r="G14" s="39"/>
      <c r="H14" s="39"/>
      <c r="I14" s="39"/>
      <c r="J14" s="39"/>
      <c r="K14" s="39"/>
      <c r="L14" s="39"/>
    </row>
    <row r="15" spans="1:12" ht="21.75" thickBot="1" x14ac:dyDescent="0.4">
      <c r="A15" s="45"/>
      <c r="B15" s="47"/>
      <c r="C15" s="47"/>
      <c r="D15" s="47"/>
      <c r="E15" s="48"/>
      <c r="F15" s="39"/>
      <c r="G15" s="39"/>
      <c r="H15" s="39"/>
      <c r="I15" s="39">
        <v>60000</v>
      </c>
      <c r="J15" s="39"/>
      <c r="K15" s="39"/>
      <c r="L15" s="39"/>
    </row>
    <row r="16" spans="1:12" ht="21.75" thickBot="1" x14ac:dyDescent="0.4">
      <c r="A16" s="40" t="s">
        <v>118</v>
      </c>
      <c r="B16" s="41"/>
      <c r="C16" s="41"/>
      <c r="D16" s="42"/>
      <c r="E16" s="41"/>
      <c r="F16" s="42"/>
      <c r="G16" s="42"/>
      <c r="H16" s="42"/>
      <c r="I16" s="49"/>
      <c r="J16" s="44">
        <f>SUM(H9:I15)</f>
        <v>60000</v>
      </c>
      <c r="K16" s="43">
        <v>0</v>
      </c>
      <c r="L16" s="50"/>
    </row>
    <row r="17" spans="1:12" ht="21" x14ac:dyDescent="0.35">
      <c r="A17" s="45"/>
      <c r="B17" s="45"/>
      <c r="C17" s="45"/>
      <c r="D17" s="46"/>
      <c r="E17" s="45"/>
      <c r="F17" s="46"/>
      <c r="G17" s="46"/>
      <c r="H17" s="46"/>
      <c r="I17" s="46"/>
      <c r="J17" s="39"/>
      <c r="K17" s="39"/>
      <c r="L17" s="39"/>
    </row>
    <row r="18" spans="1:12" ht="21" x14ac:dyDescent="0.35">
      <c r="A18" s="45" t="s">
        <v>119</v>
      </c>
      <c r="B18" s="45"/>
      <c r="C18" s="45"/>
      <c r="D18" s="46"/>
      <c r="E18" s="45"/>
      <c r="F18" s="53"/>
      <c r="G18" s="53"/>
      <c r="H18" s="53"/>
      <c r="I18" s="53"/>
      <c r="J18" s="39"/>
      <c r="K18" s="39"/>
      <c r="L18" s="39"/>
    </row>
    <row r="19" spans="1:12" ht="21" x14ac:dyDescent="0.35">
      <c r="A19" s="45"/>
      <c r="B19" s="48" t="s">
        <v>278</v>
      </c>
      <c r="C19" s="45"/>
      <c r="D19" s="48"/>
      <c r="E19" s="48"/>
      <c r="F19" s="52"/>
      <c r="G19" s="52"/>
      <c r="H19" s="52"/>
      <c r="I19" s="39">
        <v>35000</v>
      </c>
      <c r="J19" s="39"/>
      <c r="K19" s="39"/>
      <c r="L19" s="39"/>
    </row>
    <row r="20" spans="1:12" ht="21" x14ac:dyDescent="0.35">
      <c r="A20" s="45"/>
      <c r="B20" s="48" t="s">
        <v>262</v>
      </c>
      <c r="C20" s="45"/>
      <c r="D20" s="48"/>
      <c r="E20" s="48"/>
      <c r="F20" s="52"/>
      <c r="G20" s="52"/>
      <c r="H20" s="52"/>
      <c r="I20" s="39"/>
      <c r="J20" s="39">
        <v>15000</v>
      </c>
      <c r="K20" s="39">
        <v>10000</v>
      </c>
      <c r="L20" s="39"/>
    </row>
    <row r="21" spans="1:12" ht="21" x14ac:dyDescent="0.35">
      <c r="A21" s="45"/>
      <c r="B21" s="48" t="s">
        <v>263</v>
      </c>
      <c r="C21" s="45"/>
      <c r="D21" s="48"/>
      <c r="E21" s="48"/>
      <c r="F21" s="52"/>
      <c r="G21" s="52"/>
      <c r="H21" s="52"/>
      <c r="J21" s="39">
        <v>3000</v>
      </c>
      <c r="K21" s="39">
        <v>3000</v>
      </c>
      <c r="L21" s="39"/>
    </row>
    <row r="22" spans="1:12" ht="21" x14ac:dyDescent="0.35">
      <c r="A22" s="45"/>
      <c r="B22" s="48" t="s">
        <v>264</v>
      </c>
      <c r="C22" s="45"/>
      <c r="D22" s="48"/>
      <c r="E22" s="48"/>
      <c r="F22" s="52"/>
      <c r="G22" s="52"/>
      <c r="H22" s="52"/>
      <c r="J22" s="39">
        <v>22000</v>
      </c>
      <c r="K22" s="39">
        <v>22000</v>
      </c>
      <c r="L22" s="39"/>
    </row>
    <row r="23" spans="1:12" ht="21" x14ac:dyDescent="0.35">
      <c r="A23" s="45"/>
      <c r="B23" s="48" t="s">
        <v>265</v>
      </c>
      <c r="C23" s="45"/>
      <c r="D23" s="48"/>
      <c r="E23" s="48"/>
      <c r="F23" s="52"/>
      <c r="G23" s="52"/>
      <c r="H23" s="52"/>
      <c r="J23" s="39">
        <v>22000</v>
      </c>
      <c r="K23" s="39">
        <v>12000</v>
      </c>
      <c r="L23" s="39"/>
    </row>
    <row r="24" spans="1:12" ht="21" x14ac:dyDescent="0.35">
      <c r="A24" s="45"/>
      <c r="B24" s="48" t="s">
        <v>266</v>
      </c>
      <c r="C24" s="45"/>
      <c r="D24" s="48"/>
      <c r="E24" s="48"/>
      <c r="F24" s="52"/>
      <c r="G24" s="52"/>
      <c r="H24" s="52"/>
      <c r="J24" s="39">
        <v>10000</v>
      </c>
      <c r="K24" s="39">
        <v>10000</v>
      </c>
      <c r="L24" s="39"/>
    </row>
    <row r="25" spans="1:12" ht="21" x14ac:dyDescent="0.35">
      <c r="A25" s="45"/>
      <c r="B25" s="48" t="s">
        <v>267</v>
      </c>
      <c r="C25" s="45"/>
      <c r="D25" s="51"/>
      <c r="E25" s="51"/>
      <c r="F25" s="39"/>
      <c r="G25" s="39"/>
      <c r="H25" s="52"/>
      <c r="I25" s="39"/>
      <c r="J25" s="39">
        <v>44000</v>
      </c>
      <c r="K25" s="39">
        <v>20000</v>
      </c>
      <c r="L25" s="39"/>
    </row>
    <row r="26" spans="1:12" ht="21.75" thickBot="1" x14ac:dyDescent="0.4">
      <c r="A26" s="48"/>
      <c r="B26" s="48"/>
      <c r="C26" s="48"/>
      <c r="D26" s="39"/>
      <c r="E26" s="48"/>
      <c r="F26" s="52"/>
      <c r="G26" s="52"/>
      <c r="H26" s="52"/>
      <c r="I26" s="38"/>
      <c r="J26" s="39"/>
      <c r="K26" s="39"/>
      <c r="L26" s="39"/>
    </row>
    <row r="27" spans="1:12" ht="21.75" thickBot="1" x14ac:dyDescent="0.4">
      <c r="A27" s="54" t="s">
        <v>121</v>
      </c>
      <c r="B27" s="55"/>
      <c r="C27" s="55"/>
      <c r="D27" s="49"/>
      <c r="E27" s="55"/>
      <c r="F27" s="49"/>
      <c r="G27" s="49"/>
      <c r="H27" s="49"/>
      <c r="I27" s="49"/>
      <c r="J27" s="56">
        <f>SUM(H17:I26)</f>
        <v>35000</v>
      </c>
      <c r="K27" s="50">
        <f>SUM(K20:K25)</f>
        <v>77000</v>
      </c>
      <c r="L27" s="50"/>
    </row>
    <row r="28" spans="1:12" ht="21" x14ac:dyDescent="0.35">
      <c r="A28" s="48"/>
      <c r="B28" s="48"/>
      <c r="C28" s="48"/>
      <c r="D28" s="39"/>
      <c r="E28" s="48"/>
      <c r="F28" s="39"/>
      <c r="G28" s="39"/>
      <c r="H28" s="39"/>
      <c r="I28" s="39"/>
      <c r="J28" s="39"/>
      <c r="K28" s="39"/>
      <c r="L28" s="39"/>
    </row>
    <row r="29" spans="1:12" ht="21" x14ac:dyDescent="0.35">
      <c r="A29" s="45" t="s">
        <v>122</v>
      </c>
      <c r="B29" s="48"/>
      <c r="C29" s="48"/>
      <c r="D29" s="39"/>
      <c r="E29" s="48"/>
      <c r="F29" s="39"/>
      <c r="G29" s="39"/>
      <c r="H29" s="39"/>
      <c r="I29" s="39"/>
      <c r="J29" s="39"/>
      <c r="K29" s="39"/>
      <c r="L29" s="39"/>
    </row>
    <row r="30" spans="1:12" ht="21" x14ac:dyDescent="0.35">
      <c r="A30" s="45"/>
      <c r="B30" s="48"/>
      <c r="C30" s="48"/>
      <c r="D30" s="39"/>
      <c r="E30" s="48"/>
      <c r="F30" s="39"/>
      <c r="G30" s="39"/>
      <c r="H30" s="39"/>
      <c r="I30" s="39">
        <v>6000</v>
      </c>
      <c r="J30" s="39"/>
      <c r="K30" s="39"/>
      <c r="L30" s="39"/>
    </row>
    <row r="31" spans="1:12" ht="21" x14ac:dyDescent="0.35">
      <c r="A31" s="45"/>
      <c r="B31" s="48" t="s">
        <v>271</v>
      </c>
      <c r="C31" s="48"/>
      <c r="D31" s="48"/>
      <c r="E31" s="51"/>
      <c r="F31" s="39"/>
      <c r="G31" s="39"/>
      <c r="H31" s="39"/>
      <c r="I31" s="39">
        <f>G31*F31</f>
        <v>0</v>
      </c>
      <c r="J31" s="39"/>
      <c r="K31" s="39"/>
      <c r="L31" s="39"/>
    </row>
    <row r="32" spans="1:12" ht="21.75" thickBot="1" x14ac:dyDescent="0.4">
      <c r="A32" s="48"/>
      <c r="B32" s="48"/>
      <c r="C32" s="48"/>
      <c r="D32" s="48"/>
      <c r="E32" s="48"/>
      <c r="F32" s="39"/>
      <c r="G32" s="39"/>
      <c r="H32" s="39"/>
      <c r="I32" s="39"/>
      <c r="J32" s="39"/>
      <c r="K32" s="39"/>
      <c r="L32" s="39"/>
    </row>
    <row r="33" spans="1:12" ht="21.75" thickBot="1" x14ac:dyDescent="0.4">
      <c r="A33" s="40" t="s">
        <v>123</v>
      </c>
      <c r="B33" s="55"/>
      <c r="C33" s="55"/>
      <c r="D33" s="49"/>
      <c r="E33" s="55"/>
      <c r="F33" s="49"/>
      <c r="G33" s="49"/>
      <c r="H33" s="49"/>
      <c r="I33" s="49"/>
      <c r="J33" s="44">
        <f>SUM(H28:I32)</f>
        <v>6000</v>
      </c>
      <c r="K33" s="43">
        <f>K31</f>
        <v>0</v>
      </c>
      <c r="L33" s="50"/>
    </row>
    <row r="34" spans="1:12" ht="21" x14ac:dyDescent="0.35">
      <c r="A34" s="48"/>
      <c r="B34" s="48"/>
      <c r="C34" s="48"/>
      <c r="D34" s="39"/>
      <c r="E34" s="48"/>
      <c r="F34" s="39"/>
      <c r="G34" s="39"/>
      <c r="H34" s="39"/>
      <c r="I34" s="39"/>
      <c r="J34" s="39"/>
      <c r="K34" s="39"/>
      <c r="L34" s="39"/>
    </row>
    <row r="35" spans="1:12" ht="21" x14ac:dyDescent="0.35">
      <c r="A35" s="45" t="s">
        <v>124</v>
      </c>
      <c r="B35" s="48"/>
      <c r="C35" s="48"/>
      <c r="D35" s="39"/>
      <c r="E35" s="51"/>
      <c r="F35" s="39"/>
      <c r="G35" s="39"/>
      <c r="H35" s="39"/>
      <c r="I35" s="39"/>
      <c r="J35" s="39"/>
      <c r="K35" s="39"/>
      <c r="L35" s="39"/>
    </row>
    <row r="36" spans="1:12" ht="21.75" thickBot="1" x14ac:dyDescent="0.4">
      <c r="A36" s="45"/>
      <c r="B36" s="48" t="s">
        <v>272</v>
      </c>
      <c r="C36" s="48"/>
      <c r="D36" s="48"/>
      <c r="E36" s="51"/>
      <c r="F36" s="39"/>
      <c r="G36" s="39"/>
      <c r="H36" s="39"/>
      <c r="I36" s="39">
        <v>34000</v>
      </c>
      <c r="J36" s="39"/>
      <c r="K36" s="39"/>
      <c r="L36" s="39"/>
    </row>
    <row r="37" spans="1:12" ht="21.75" thickBot="1" x14ac:dyDescent="0.4">
      <c r="A37" s="57" t="s">
        <v>125</v>
      </c>
      <c r="B37" s="55"/>
      <c r="C37" s="55"/>
      <c r="D37" s="49"/>
      <c r="E37" s="55"/>
      <c r="F37" s="49"/>
      <c r="G37" s="49"/>
      <c r="H37" s="49"/>
      <c r="I37" s="49"/>
      <c r="J37" s="49"/>
      <c r="K37" s="44">
        <f>K36</f>
        <v>0</v>
      </c>
      <c r="L37" s="43">
        <f>SUM(G34:G36)</f>
        <v>0</v>
      </c>
    </row>
    <row r="38" spans="1:12" ht="21.75" thickBot="1" x14ac:dyDescent="0.4">
      <c r="A38" s="48"/>
      <c r="B38" s="48"/>
      <c r="C38" s="48"/>
      <c r="D38" s="39"/>
      <c r="E38" s="48"/>
      <c r="F38" s="39"/>
      <c r="G38" s="39" t="s">
        <v>129</v>
      </c>
      <c r="H38" s="39" t="s">
        <v>130</v>
      </c>
      <c r="I38" s="39" t="s">
        <v>129</v>
      </c>
      <c r="J38" s="39"/>
      <c r="K38" s="39">
        <f>K33+K37</f>
        <v>0</v>
      </c>
      <c r="L38" s="39"/>
    </row>
    <row r="39" spans="1:12" ht="21.75" thickBot="1" x14ac:dyDescent="0.4">
      <c r="A39" s="40" t="s">
        <v>126</v>
      </c>
      <c r="B39" s="41"/>
      <c r="C39" s="41"/>
      <c r="D39" s="42"/>
      <c r="E39" s="41"/>
      <c r="F39" s="42"/>
      <c r="G39" s="42"/>
      <c r="H39" s="42">
        <f>SUM(H3:H37)</f>
        <v>0</v>
      </c>
      <c r="I39" s="42">
        <f>SUM(I3:I37)</f>
        <v>152400</v>
      </c>
      <c r="J39" s="42" t="s">
        <v>127</v>
      </c>
      <c r="K39" s="44">
        <f>K16+K27+K33+K37</f>
        <v>77000</v>
      </c>
      <c r="L39" s="43"/>
    </row>
    <row r="40" spans="1:12" ht="21" x14ac:dyDescent="0.35">
      <c r="A40" s="48"/>
      <c r="B40" s="48"/>
      <c r="C40" s="48"/>
      <c r="D40" s="39"/>
      <c r="E40" s="48"/>
      <c r="F40" s="39"/>
      <c r="G40" s="39"/>
      <c r="H40" s="39"/>
      <c r="I40" s="39"/>
      <c r="J40" s="39"/>
      <c r="K40" s="46"/>
      <c r="L40" s="3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topLeftCell="A22" workbookViewId="0">
      <selection activeCell="D33" sqref="D33"/>
    </sheetView>
  </sheetViews>
  <sheetFormatPr defaultRowHeight="15" x14ac:dyDescent="0.25"/>
  <cols>
    <col min="1" max="1" width="33" bestFit="1" customWidth="1"/>
    <col min="2" max="2" width="9.140625" bestFit="1" customWidth="1"/>
    <col min="3" max="3" width="10.7109375" bestFit="1" customWidth="1"/>
    <col min="4" max="4" width="15.42578125" bestFit="1" customWidth="1"/>
    <col min="5" max="5" width="9.7109375" bestFit="1" customWidth="1"/>
    <col min="6" max="6" width="23.7109375" bestFit="1" customWidth="1"/>
    <col min="7" max="7" width="14.42578125" bestFit="1" customWidth="1"/>
    <col min="8" max="8" width="15.7109375" bestFit="1" customWidth="1"/>
    <col min="9" max="9" width="10.7109375" bestFit="1" customWidth="1"/>
    <col min="10" max="10" width="15.7109375" bestFit="1" customWidth="1"/>
    <col min="11" max="11" width="12.28515625" bestFit="1" customWidth="1"/>
    <col min="12" max="12" width="17.5703125" bestFit="1" customWidth="1"/>
  </cols>
  <sheetData>
    <row r="1" spans="1:24" ht="21.75" thickBot="1" x14ac:dyDescent="0.4">
      <c r="A1" s="38">
        <f>J11</f>
        <v>1476000</v>
      </c>
      <c r="B1" s="38">
        <f>J19</f>
        <v>0</v>
      </c>
      <c r="C1" s="38">
        <f>J30</f>
        <v>470000</v>
      </c>
      <c r="D1" s="38">
        <f>J36</f>
        <v>75600</v>
      </c>
      <c r="E1" s="38">
        <f>J42</f>
        <v>0</v>
      </c>
      <c r="F1" s="39">
        <f>H44</f>
        <v>650000</v>
      </c>
      <c r="G1" s="39">
        <f>I44</f>
        <v>1371600</v>
      </c>
      <c r="H1" s="39"/>
      <c r="I1" s="39"/>
      <c r="J1" s="39"/>
      <c r="K1" s="39"/>
      <c r="L1" s="39"/>
    </row>
    <row r="2" spans="1:24" ht="21.75" thickBot="1" x14ac:dyDescent="0.4">
      <c r="A2" s="40" t="s">
        <v>10</v>
      </c>
      <c r="B2" s="41"/>
      <c r="C2" s="41"/>
      <c r="D2" s="42" t="s">
        <v>106</v>
      </c>
      <c r="E2" s="41" t="s">
        <v>11</v>
      </c>
      <c r="F2" s="42" t="s">
        <v>107</v>
      </c>
      <c r="G2" s="42" t="s">
        <v>108</v>
      </c>
      <c r="H2" s="42" t="s">
        <v>128</v>
      </c>
      <c r="I2" s="42" t="s">
        <v>129</v>
      </c>
      <c r="J2" s="42" t="s">
        <v>109</v>
      </c>
      <c r="K2" s="43"/>
      <c r="L2" s="44" t="s">
        <v>110</v>
      </c>
    </row>
    <row r="3" spans="1:24" ht="21" x14ac:dyDescent="0.35">
      <c r="A3" s="45"/>
      <c r="B3" s="45"/>
      <c r="C3" s="45"/>
      <c r="D3" s="46"/>
      <c r="E3" s="45"/>
      <c r="F3" s="46"/>
      <c r="G3" s="46"/>
      <c r="H3" s="46"/>
      <c r="I3" s="46"/>
      <c r="J3" s="39"/>
      <c r="K3" s="39"/>
      <c r="L3" s="39"/>
    </row>
    <row r="4" spans="1:24" ht="21" x14ac:dyDescent="0.35">
      <c r="A4" s="45"/>
      <c r="B4" s="47"/>
      <c r="C4" s="47"/>
      <c r="D4" s="47"/>
      <c r="E4" s="48"/>
      <c r="F4" s="39"/>
      <c r="G4" s="39"/>
      <c r="H4" s="39"/>
      <c r="I4" s="39"/>
      <c r="J4" s="39"/>
      <c r="K4" s="39"/>
      <c r="L4" s="39"/>
    </row>
    <row r="5" spans="1:24" ht="21" x14ac:dyDescent="0.35">
      <c r="A5" s="45" t="s">
        <v>113</v>
      </c>
      <c r="B5" s="48"/>
      <c r="C5" s="48"/>
      <c r="D5" s="48"/>
      <c r="E5" s="48"/>
      <c r="F5" s="39"/>
      <c r="G5" s="39"/>
      <c r="H5" s="39"/>
      <c r="I5" s="39"/>
      <c r="J5" s="39"/>
      <c r="K5" s="39"/>
      <c r="L5" s="39"/>
      <c r="Q5" s="68"/>
      <c r="R5" s="68"/>
      <c r="S5" s="68"/>
      <c r="T5" s="68"/>
      <c r="U5" s="68"/>
      <c r="V5" s="68"/>
      <c r="W5" s="68"/>
      <c r="X5" s="68"/>
    </row>
    <row r="6" spans="1:24" ht="21" x14ac:dyDescent="0.35">
      <c r="B6" s="48" t="s">
        <v>190</v>
      </c>
      <c r="C6" s="48"/>
      <c r="D6" s="48"/>
      <c r="E6" s="48"/>
      <c r="F6" s="39">
        <v>60</v>
      </c>
      <c r="G6" s="39">
        <v>10800</v>
      </c>
      <c r="H6" s="39"/>
      <c r="I6" s="39">
        <f>F6*G6</f>
        <v>648000</v>
      </c>
      <c r="J6" s="39"/>
      <c r="K6" s="39"/>
      <c r="L6" s="39"/>
      <c r="Q6" s="68"/>
      <c r="R6" s="68"/>
      <c r="S6" s="68"/>
      <c r="T6" s="68"/>
      <c r="U6" s="68"/>
      <c r="V6" s="68"/>
      <c r="W6" s="68"/>
      <c r="X6" s="68"/>
    </row>
    <row r="7" spans="1:24" ht="21" x14ac:dyDescent="0.35">
      <c r="B7" s="47" t="s">
        <v>191</v>
      </c>
      <c r="C7" s="48"/>
      <c r="D7" s="48"/>
      <c r="E7" s="48"/>
      <c r="F7" s="39">
        <v>60</v>
      </c>
      <c r="G7" s="39">
        <v>10800</v>
      </c>
      <c r="H7" s="39"/>
      <c r="I7" s="39">
        <f>F7*G7</f>
        <v>648000</v>
      </c>
      <c r="J7" s="39"/>
      <c r="K7" s="39"/>
      <c r="L7" s="39"/>
      <c r="Q7" s="68"/>
      <c r="R7" s="68"/>
      <c r="S7" s="68"/>
      <c r="T7" s="68"/>
      <c r="U7" s="68"/>
      <c r="V7" s="68"/>
      <c r="W7" s="68"/>
      <c r="X7" s="68"/>
    </row>
    <row r="8" spans="1:24" ht="21" x14ac:dyDescent="0.35">
      <c r="B8" s="47" t="s">
        <v>225</v>
      </c>
      <c r="C8" s="48"/>
      <c r="D8" s="48"/>
      <c r="E8" s="48"/>
      <c r="F8" s="39"/>
      <c r="G8" s="39"/>
      <c r="H8" s="39">
        <v>180000</v>
      </c>
      <c r="I8" s="39"/>
      <c r="J8" s="39"/>
      <c r="K8" s="39"/>
      <c r="L8" s="39"/>
      <c r="Q8" s="68"/>
      <c r="R8" s="68"/>
      <c r="S8" s="68"/>
      <c r="T8" s="68"/>
      <c r="U8" s="68"/>
      <c r="V8" s="68"/>
      <c r="W8" s="68"/>
      <c r="X8" s="68"/>
    </row>
    <row r="9" spans="1:24" ht="21" x14ac:dyDescent="0.35">
      <c r="A9" s="4"/>
      <c r="B9" s="48"/>
      <c r="C9" s="48"/>
      <c r="D9" s="48"/>
      <c r="E9" s="48"/>
      <c r="F9" s="39"/>
      <c r="G9" s="39"/>
      <c r="H9" s="39"/>
      <c r="I9" s="39"/>
      <c r="J9" s="39"/>
      <c r="K9" s="39"/>
      <c r="L9" s="39"/>
      <c r="Q9" s="68"/>
      <c r="R9" s="68"/>
      <c r="S9" s="68"/>
      <c r="T9" s="68"/>
      <c r="U9" s="68"/>
      <c r="V9" s="68"/>
      <c r="W9" s="68"/>
      <c r="X9" s="68"/>
    </row>
    <row r="10" spans="1:24" ht="21.75" thickBot="1" x14ac:dyDescent="0.4">
      <c r="A10" s="45"/>
      <c r="B10" s="45"/>
      <c r="C10" s="45"/>
      <c r="D10" s="46"/>
      <c r="E10" s="45"/>
      <c r="F10" s="46"/>
      <c r="G10" s="46"/>
      <c r="H10" s="46"/>
      <c r="I10" s="39"/>
      <c r="J10" s="39"/>
      <c r="K10" s="39"/>
      <c r="L10" s="39"/>
      <c r="Q10" s="68"/>
      <c r="R10" s="69"/>
      <c r="S10" s="68"/>
      <c r="T10" s="68"/>
      <c r="U10" s="68"/>
      <c r="V10" s="70"/>
      <c r="W10" s="68"/>
      <c r="X10" s="68"/>
    </row>
    <row r="11" spans="1:24" ht="21.75" thickBot="1" x14ac:dyDescent="0.4">
      <c r="A11" s="40" t="s">
        <v>117</v>
      </c>
      <c r="B11" s="41"/>
      <c r="C11" s="41"/>
      <c r="D11" s="42"/>
      <c r="E11" s="41"/>
      <c r="F11" s="42"/>
      <c r="G11" s="42"/>
      <c r="H11" s="42"/>
      <c r="I11" s="49"/>
      <c r="J11" s="44">
        <f>SUM(H3:I10)</f>
        <v>1476000</v>
      </c>
      <c r="K11" s="50">
        <f>SUM(G4:G10)</f>
        <v>21600</v>
      </c>
      <c r="L11" s="43"/>
      <c r="Q11" s="68"/>
      <c r="R11" s="69"/>
      <c r="S11" s="68"/>
      <c r="T11" s="68"/>
      <c r="U11" s="68"/>
      <c r="V11" s="70"/>
      <c r="W11" s="68"/>
      <c r="X11" s="68"/>
    </row>
    <row r="12" spans="1:24" ht="21" x14ac:dyDescent="0.35">
      <c r="A12" s="45"/>
      <c r="B12" s="45"/>
      <c r="C12" s="45"/>
      <c r="D12" s="46"/>
      <c r="E12" s="45"/>
      <c r="F12" s="46"/>
      <c r="G12" s="46"/>
      <c r="H12" s="46"/>
      <c r="I12" s="39"/>
      <c r="J12" s="39"/>
      <c r="K12" s="39"/>
      <c r="L12" s="39"/>
      <c r="Q12" s="68"/>
      <c r="R12" s="69"/>
      <c r="S12" s="68"/>
      <c r="T12" s="68"/>
      <c r="U12" s="68"/>
      <c r="V12" s="70"/>
      <c r="W12" s="68"/>
      <c r="X12" s="68"/>
    </row>
    <row r="13" spans="1:24" ht="21" x14ac:dyDescent="0.35">
      <c r="A13" s="45" t="s">
        <v>105</v>
      </c>
      <c r="B13" s="48"/>
      <c r="C13" s="48"/>
      <c r="D13" s="51"/>
      <c r="E13" s="51"/>
      <c r="F13" s="39"/>
      <c r="G13" s="39"/>
      <c r="H13" s="39"/>
      <c r="I13" s="39"/>
      <c r="J13" s="39"/>
      <c r="K13" s="39"/>
      <c r="L13" s="39"/>
      <c r="Q13" s="68"/>
      <c r="R13" s="68"/>
      <c r="S13" s="68"/>
      <c r="T13" s="68"/>
      <c r="U13" s="68"/>
      <c r="V13" s="68"/>
      <c r="W13" s="68"/>
      <c r="X13" s="68"/>
    </row>
    <row r="14" spans="1:24" ht="21" x14ac:dyDescent="0.35">
      <c r="A14" s="45"/>
      <c r="B14" s="48"/>
      <c r="C14" s="48"/>
      <c r="D14" s="51"/>
      <c r="E14" s="51"/>
      <c r="F14" s="39"/>
      <c r="G14" s="39"/>
      <c r="H14" s="39"/>
      <c r="I14" s="39"/>
      <c r="J14" s="39"/>
      <c r="K14" s="39"/>
      <c r="L14" s="39"/>
      <c r="Q14" s="68"/>
      <c r="R14" s="68"/>
      <c r="S14" s="68"/>
      <c r="T14" s="68"/>
      <c r="U14" s="68"/>
      <c r="V14" s="68"/>
      <c r="W14" s="68"/>
      <c r="X14" s="68"/>
    </row>
    <row r="15" spans="1:24" ht="21" x14ac:dyDescent="0.35">
      <c r="B15" s="48" t="s">
        <v>236</v>
      </c>
      <c r="C15" s="48"/>
      <c r="D15" s="48"/>
      <c r="E15" s="45"/>
      <c r="F15" s="52"/>
      <c r="G15" s="52"/>
      <c r="H15" s="52"/>
      <c r="I15" s="39"/>
      <c r="J15" s="39"/>
      <c r="K15" s="39"/>
      <c r="L15" s="39"/>
    </row>
    <row r="16" spans="1:24" ht="21" x14ac:dyDescent="0.35">
      <c r="B16" s="48" t="s">
        <v>235</v>
      </c>
      <c r="C16" s="48"/>
      <c r="D16" s="48"/>
      <c r="E16" s="45"/>
      <c r="F16" s="53"/>
      <c r="G16" s="53"/>
      <c r="H16" s="53"/>
      <c r="I16" s="39"/>
      <c r="J16" s="39"/>
      <c r="K16" s="39"/>
      <c r="L16" s="39"/>
    </row>
    <row r="17" spans="1:12" ht="21" x14ac:dyDescent="0.35">
      <c r="A17" s="45"/>
      <c r="B17" s="45"/>
      <c r="C17" s="48"/>
      <c r="D17" s="51"/>
      <c r="E17" s="51"/>
      <c r="F17" s="39"/>
      <c r="G17" s="39"/>
      <c r="H17" s="39"/>
      <c r="I17" s="39"/>
      <c r="J17" s="39"/>
      <c r="K17" s="39"/>
      <c r="L17" s="39"/>
    </row>
    <row r="18" spans="1:12" ht="21.75" thickBot="1" x14ac:dyDescent="0.4">
      <c r="A18" s="45"/>
      <c r="B18" s="47"/>
      <c r="C18" s="47"/>
      <c r="D18" s="47"/>
      <c r="E18" s="48"/>
      <c r="F18" s="39"/>
      <c r="G18" s="39"/>
      <c r="H18" s="39"/>
      <c r="I18" s="39">
        <f t="shared" ref="I18" si="0">G18*F18</f>
        <v>0</v>
      </c>
      <c r="J18" s="39"/>
      <c r="K18" s="39"/>
      <c r="L18" s="39"/>
    </row>
    <row r="19" spans="1:12" ht="21.75" thickBot="1" x14ac:dyDescent="0.4">
      <c r="A19" s="40" t="s">
        <v>118</v>
      </c>
      <c r="B19" s="41"/>
      <c r="C19" s="41"/>
      <c r="D19" s="42"/>
      <c r="E19" s="41"/>
      <c r="F19" s="42"/>
      <c r="G19" s="42"/>
      <c r="H19" s="42"/>
      <c r="I19" s="49"/>
      <c r="J19" s="44">
        <f>SUM(H12:I18)</f>
        <v>0</v>
      </c>
      <c r="K19" s="43">
        <f>SUM(G12:G18)</f>
        <v>0</v>
      </c>
      <c r="L19" s="50"/>
    </row>
    <row r="20" spans="1:12" ht="21" x14ac:dyDescent="0.35">
      <c r="A20" s="45"/>
      <c r="B20" s="45"/>
      <c r="C20" s="45"/>
      <c r="D20" s="46"/>
      <c r="E20" s="45"/>
      <c r="F20" s="46"/>
      <c r="G20" s="46"/>
      <c r="H20" s="46"/>
      <c r="I20" s="46"/>
      <c r="J20" s="39"/>
      <c r="K20" s="39"/>
      <c r="L20" s="39"/>
    </row>
    <row r="21" spans="1:12" ht="21" x14ac:dyDescent="0.35">
      <c r="A21" s="45" t="s">
        <v>119</v>
      </c>
      <c r="B21" s="45"/>
      <c r="C21" s="45"/>
      <c r="D21" s="46"/>
      <c r="E21" s="45"/>
      <c r="F21" s="53"/>
      <c r="G21" s="53"/>
      <c r="H21" s="53"/>
      <c r="I21" s="53"/>
      <c r="J21" s="39"/>
      <c r="K21" s="39"/>
      <c r="L21" s="39"/>
    </row>
    <row r="22" spans="1:12" ht="21" x14ac:dyDescent="0.35">
      <c r="A22" s="45"/>
      <c r="B22" s="48"/>
      <c r="C22" s="45"/>
      <c r="D22" s="48"/>
      <c r="E22" s="48"/>
      <c r="F22" s="52"/>
      <c r="G22" s="52"/>
      <c r="H22" s="52"/>
      <c r="I22" s="39"/>
      <c r="J22" s="39"/>
      <c r="K22" s="39"/>
      <c r="L22" s="39"/>
    </row>
    <row r="23" spans="1:12" ht="21" x14ac:dyDescent="0.35">
      <c r="B23" s="48" t="s">
        <v>75</v>
      </c>
      <c r="C23" s="45"/>
      <c r="D23" s="48"/>
      <c r="E23" s="48"/>
      <c r="F23" s="52"/>
      <c r="G23" s="52"/>
      <c r="H23" s="52">
        <v>200000</v>
      </c>
      <c r="I23" s="39"/>
      <c r="J23" s="39"/>
      <c r="K23" s="39"/>
      <c r="L23" s="39"/>
    </row>
    <row r="24" spans="1:12" ht="21" x14ac:dyDescent="0.35">
      <c r="B24" s="48" t="s">
        <v>1</v>
      </c>
      <c r="C24" s="45"/>
      <c r="D24" s="48"/>
      <c r="E24" s="48"/>
      <c r="F24" s="52"/>
      <c r="G24" s="52"/>
      <c r="H24" s="52">
        <v>100000</v>
      </c>
      <c r="J24" s="39"/>
      <c r="K24" s="39"/>
      <c r="L24" s="39"/>
    </row>
    <row r="25" spans="1:12" ht="21" x14ac:dyDescent="0.35">
      <c r="B25" s="48" t="s">
        <v>228</v>
      </c>
      <c r="C25" s="45"/>
      <c r="D25" s="51"/>
      <c r="E25" s="51"/>
      <c r="F25" s="39"/>
      <c r="G25" s="39"/>
      <c r="H25" s="52">
        <v>70000</v>
      </c>
      <c r="I25" s="39"/>
      <c r="J25" s="39"/>
      <c r="K25" s="39"/>
      <c r="L25" s="39"/>
    </row>
    <row r="26" spans="1:12" ht="21" x14ac:dyDescent="0.35">
      <c r="B26" s="48" t="s">
        <v>188</v>
      </c>
      <c r="C26" s="48"/>
      <c r="D26" s="39"/>
      <c r="E26" s="48" t="s">
        <v>189</v>
      </c>
      <c r="F26" s="52"/>
      <c r="G26" s="52"/>
      <c r="H26" s="52">
        <v>100000</v>
      </c>
      <c r="I26" s="38"/>
      <c r="J26" s="39"/>
      <c r="K26" s="39"/>
      <c r="L26" s="39"/>
    </row>
    <row r="27" spans="1:12" ht="21" x14ac:dyDescent="0.35">
      <c r="B27" s="48"/>
      <c r="C27" s="48"/>
      <c r="D27" s="39"/>
      <c r="E27" s="48"/>
      <c r="F27" s="52"/>
      <c r="G27" s="52"/>
      <c r="H27" s="52"/>
      <c r="I27" s="38"/>
      <c r="J27" s="39"/>
      <c r="K27" s="39"/>
      <c r="L27" s="39"/>
    </row>
    <row r="28" spans="1:12" ht="21" x14ac:dyDescent="0.35">
      <c r="A28" s="48"/>
      <c r="B28" s="48"/>
      <c r="C28" s="48"/>
      <c r="D28" s="39"/>
      <c r="E28" s="48"/>
      <c r="F28" s="52"/>
      <c r="G28" s="52"/>
      <c r="H28" s="52"/>
      <c r="I28" s="38"/>
      <c r="J28" s="39"/>
      <c r="K28" s="39"/>
      <c r="L28" s="39"/>
    </row>
    <row r="29" spans="1:12" ht="21.75" thickBot="1" x14ac:dyDescent="0.4">
      <c r="A29" s="48"/>
      <c r="B29" s="48"/>
      <c r="C29" s="48"/>
      <c r="D29" s="39"/>
      <c r="E29" s="48"/>
      <c r="F29" s="52"/>
      <c r="G29" s="52"/>
      <c r="H29" s="52"/>
      <c r="I29" s="38"/>
      <c r="J29" s="39"/>
      <c r="K29" s="39"/>
      <c r="L29" s="39"/>
    </row>
    <row r="30" spans="1:12" ht="21.75" thickBot="1" x14ac:dyDescent="0.4">
      <c r="A30" s="54" t="s">
        <v>121</v>
      </c>
      <c r="B30" s="55"/>
      <c r="C30" s="55"/>
      <c r="D30" s="49"/>
      <c r="E30" s="55"/>
      <c r="F30" s="49"/>
      <c r="G30" s="49"/>
      <c r="H30" s="49"/>
      <c r="I30" s="49"/>
      <c r="J30" s="56">
        <f>SUM(H20:I29)</f>
        <v>470000</v>
      </c>
      <c r="K30" s="50">
        <f>SUM(G20:G26)</f>
        <v>0</v>
      </c>
      <c r="L30" s="50"/>
    </row>
    <row r="31" spans="1:12" ht="21" x14ac:dyDescent="0.35">
      <c r="A31" s="48"/>
      <c r="B31" s="48"/>
      <c r="C31" s="48"/>
      <c r="D31" s="39"/>
      <c r="E31" s="48"/>
      <c r="F31" s="39"/>
      <c r="G31" s="39"/>
      <c r="H31" s="39"/>
      <c r="I31" s="39"/>
      <c r="J31" s="39"/>
      <c r="K31" s="39"/>
      <c r="L31" s="39"/>
    </row>
    <row r="32" spans="1:12" ht="21" x14ac:dyDescent="0.35">
      <c r="B32" s="48" t="s">
        <v>237</v>
      </c>
      <c r="C32" s="48"/>
      <c r="D32" s="39"/>
      <c r="E32" s="48"/>
      <c r="F32" s="39">
        <v>48</v>
      </c>
      <c r="G32" s="39">
        <v>450</v>
      </c>
      <c r="H32" s="39"/>
      <c r="I32" s="39">
        <f>G32*F32</f>
        <v>21600</v>
      </c>
      <c r="J32" s="39"/>
      <c r="K32" s="39"/>
      <c r="L32" s="39"/>
    </row>
    <row r="33" spans="1:12" ht="21" x14ac:dyDescent="0.35">
      <c r="B33" s="48" t="s">
        <v>119</v>
      </c>
      <c r="C33" s="48" t="s">
        <v>270</v>
      </c>
      <c r="D33" s="39"/>
      <c r="E33" s="48" t="s">
        <v>270</v>
      </c>
      <c r="F33" s="39" t="s">
        <v>270</v>
      </c>
      <c r="G33" s="39" t="s">
        <v>270</v>
      </c>
      <c r="H33" s="39"/>
      <c r="I33" s="39">
        <v>54000</v>
      </c>
      <c r="J33" s="39"/>
      <c r="K33" s="39"/>
      <c r="L33" s="39"/>
    </row>
    <row r="34" spans="1:12" ht="21" x14ac:dyDescent="0.35">
      <c r="A34" s="45"/>
      <c r="B34" s="48"/>
      <c r="C34" s="48"/>
      <c r="D34" s="48"/>
      <c r="E34" s="51"/>
      <c r="F34" s="39"/>
      <c r="G34" s="39"/>
      <c r="H34" s="39"/>
      <c r="I34" s="39"/>
      <c r="J34" s="39"/>
      <c r="K34" s="39"/>
      <c r="L34" s="39"/>
    </row>
    <row r="35" spans="1:12" ht="21.75" thickBot="1" x14ac:dyDescent="0.4">
      <c r="A35" s="48"/>
      <c r="B35" s="48"/>
      <c r="C35" s="48"/>
      <c r="D35" s="48"/>
      <c r="E35" s="48"/>
      <c r="F35" s="39"/>
      <c r="G35" s="39"/>
      <c r="H35" s="39"/>
      <c r="I35" s="39"/>
      <c r="J35" s="39"/>
      <c r="K35" s="39"/>
      <c r="L35" s="39"/>
    </row>
    <row r="36" spans="1:12" ht="21.75" thickBot="1" x14ac:dyDescent="0.4">
      <c r="A36" s="40" t="s">
        <v>123</v>
      </c>
      <c r="B36" s="55"/>
      <c r="C36" s="55"/>
      <c r="D36" s="49"/>
      <c r="E36" s="55"/>
      <c r="F36" s="49"/>
      <c r="G36" s="49"/>
      <c r="H36" s="49"/>
      <c r="I36" s="49"/>
      <c r="J36" s="44">
        <f>SUM(H31:I35)</f>
        <v>75600</v>
      </c>
      <c r="K36" s="43">
        <f>SUM(G31:G35)</f>
        <v>450</v>
      </c>
      <c r="L36" s="50"/>
    </row>
    <row r="37" spans="1:12" ht="21" x14ac:dyDescent="0.35">
      <c r="A37" s="48"/>
      <c r="B37" s="48"/>
      <c r="C37" s="48"/>
      <c r="D37" s="39"/>
      <c r="E37" s="48"/>
      <c r="F37" s="39"/>
      <c r="G37" s="39"/>
      <c r="H37" s="39"/>
      <c r="I37" s="39"/>
      <c r="J37" s="39"/>
      <c r="K37" s="39"/>
      <c r="L37" s="39"/>
    </row>
    <row r="38" spans="1:12" ht="21" x14ac:dyDescent="0.35">
      <c r="A38" s="45" t="s">
        <v>124</v>
      </c>
      <c r="B38" s="48"/>
      <c r="C38" s="48"/>
      <c r="D38" s="39"/>
      <c r="E38" s="51"/>
      <c r="F38" s="39"/>
      <c r="G38" s="39"/>
      <c r="H38" s="39"/>
      <c r="I38" s="39"/>
      <c r="J38" s="39"/>
      <c r="K38" s="39"/>
      <c r="L38" s="39"/>
    </row>
    <row r="39" spans="1:12" ht="21" x14ac:dyDescent="0.35">
      <c r="B39" s="48" t="s">
        <v>238</v>
      </c>
      <c r="C39" s="48"/>
      <c r="D39" s="39"/>
      <c r="E39" s="51"/>
      <c r="F39" s="39">
        <v>0</v>
      </c>
      <c r="G39" s="39">
        <v>0</v>
      </c>
      <c r="H39" s="39"/>
      <c r="I39" s="39">
        <f>G39*F39</f>
        <v>0</v>
      </c>
      <c r="J39" s="39"/>
      <c r="K39" s="39"/>
      <c r="L39" s="39"/>
    </row>
    <row r="40" spans="1:12" ht="21" x14ac:dyDescent="0.35">
      <c r="A40" s="45"/>
      <c r="B40" s="48"/>
      <c r="C40" s="48"/>
      <c r="D40" s="39"/>
      <c r="E40" s="51"/>
      <c r="F40" s="39"/>
      <c r="G40" s="39"/>
      <c r="H40" s="39"/>
      <c r="I40" s="39"/>
      <c r="J40" s="39"/>
      <c r="K40" s="39"/>
      <c r="L40" s="39"/>
    </row>
    <row r="41" spans="1:12" ht="21.75" thickBot="1" x14ac:dyDescent="0.4">
      <c r="A41" s="48"/>
      <c r="B41" s="48"/>
      <c r="C41" s="48"/>
      <c r="D41" s="39"/>
      <c r="E41" s="48"/>
      <c r="F41" s="39"/>
      <c r="G41" s="39"/>
      <c r="H41" s="39"/>
      <c r="I41" s="39"/>
      <c r="J41" s="39"/>
      <c r="K41" s="39"/>
      <c r="L41" s="39"/>
    </row>
    <row r="42" spans="1:12" ht="21.75" thickBot="1" x14ac:dyDescent="0.4">
      <c r="A42" s="57" t="s">
        <v>125</v>
      </c>
      <c r="B42" s="55"/>
      <c r="C42" s="55"/>
      <c r="D42" s="49"/>
      <c r="E42" s="55"/>
      <c r="F42" s="49"/>
      <c r="G42" s="49"/>
      <c r="H42" s="49"/>
      <c r="I42" s="49"/>
      <c r="J42" s="44">
        <f>SUM(H37:I41)</f>
        <v>0</v>
      </c>
      <c r="K42" s="43">
        <f>SUM(G37:G41)</f>
        <v>0</v>
      </c>
    </row>
    <row r="43" spans="1:12" ht="21.75" thickBot="1" x14ac:dyDescent="0.4">
      <c r="A43" s="48"/>
      <c r="B43" s="48"/>
      <c r="C43" s="48"/>
      <c r="D43" s="39"/>
      <c r="E43" s="48"/>
      <c r="F43" s="39"/>
      <c r="G43" s="39" t="s">
        <v>129</v>
      </c>
      <c r="H43" s="39" t="s">
        <v>130</v>
      </c>
      <c r="I43" s="39" t="s">
        <v>129</v>
      </c>
      <c r="J43" s="39"/>
      <c r="K43" s="39"/>
      <c r="L43" s="39"/>
    </row>
    <row r="44" spans="1:12" ht="21.75" thickBot="1" x14ac:dyDescent="0.4">
      <c r="A44" s="40" t="s">
        <v>126</v>
      </c>
      <c r="B44" s="41"/>
      <c r="C44" s="41"/>
      <c r="D44" s="42"/>
      <c r="E44" s="41"/>
      <c r="F44" s="42"/>
      <c r="G44" s="42"/>
      <c r="H44" s="42">
        <f>SUM(H3:H42)</f>
        <v>650000</v>
      </c>
      <c r="I44" s="42">
        <f>SUM(I3:I42)</f>
        <v>1371600</v>
      </c>
      <c r="J44" s="42" t="s">
        <v>127</v>
      </c>
      <c r="K44" s="44">
        <f>SUM(H44:I44)</f>
        <v>2021600</v>
      </c>
      <c r="L44" s="43"/>
    </row>
    <row r="45" spans="1:12" ht="21" x14ac:dyDescent="0.35">
      <c r="A45" s="48"/>
      <c r="B45" s="48"/>
      <c r="C45" s="48"/>
      <c r="D45" s="39"/>
      <c r="E45" s="48"/>
      <c r="F45" s="39"/>
      <c r="G45" s="39"/>
      <c r="H45" s="39"/>
      <c r="I45" s="39"/>
      <c r="J45" s="39"/>
      <c r="K45" s="46"/>
      <c r="L45" s="3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WBS Budget</vt:lpstr>
      <vt:lpstr>Shielding</vt:lpstr>
      <vt:lpstr>Neutron guides</vt:lpstr>
      <vt:lpstr>Choppers</vt:lpstr>
      <vt:lpstr>Sample environment</vt:lpstr>
      <vt:lpstr>Detector and beam monitor</vt:lpstr>
      <vt:lpstr>DMSC</vt:lpstr>
      <vt:lpstr>Motion Control</vt:lpstr>
      <vt:lpstr>Instrument specific</vt:lpstr>
      <vt:lpstr>Instrument infrastructure</vt:lpstr>
      <vt:lpstr>PSS</vt:lpstr>
      <vt:lpstr>Vacuum</vt:lpstr>
      <vt:lpstr>Old Crude budget</vt:lpstr>
      <vt:lpstr>Template</vt:lpstr>
    </vt:vector>
  </TitlesOfParts>
  <Company>DTU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Rasmus Toft-Petersen</dc:creator>
  <cp:lastModifiedBy>Rasmus Toft-Petersen</cp:lastModifiedBy>
  <cp:lastPrinted>2016-08-30T12:39:29Z</cp:lastPrinted>
  <dcterms:created xsi:type="dcterms:W3CDTF">2016-05-13T11:53:39Z</dcterms:created>
  <dcterms:modified xsi:type="dcterms:W3CDTF">2017-02-21T15:52:31Z</dcterms:modified>
</cp:coreProperties>
</file>