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45" yWindow="75" windowWidth="38430" windowHeight="17355" firstSheet="2" activeTab="6"/>
  </bookViews>
  <sheets>
    <sheet name="Content" sheetId="30" r:id="rId1"/>
    <sheet name="PBI Rack overview" sheetId="14" r:id="rId2"/>
    <sheet name="Instrument and rack positions" sheetId="5" r:id="rId3"/>
    <sheet name="Ethercat allocation" sheetId="28" r:id="rId4"/>
    <sheet name="Electronics naming convention" sheetId="21" r:id="rId5"/>
    <sheet name="Routing summary" sheetId="24" r:id="rId6"/>
    <sheet name="Rack count summary" sheetId="12" r:id="rId7"/>
    <sheet name="List - Device crates" sheetId="22" r:id="rId8"/>
    <sheet name="List - Ethercat components" sheetId="29" r:id="rId9"/>
    <sheet name="List - FE equipment" sheetId="26" r:id="rId10"/>
    <sheet name="List - PRL names" sheetId="23" r:id="rId11"/>
  </sheets>
  <definedNames>
    <definedName name="_xlnm._FilterDatabase" localSheetId="4" hidden="1">'Electronics naming convention'!$A$5:$C$83</definedName>
    <definedName name="_xlnm._FilterDatabase" localSheetId="3" hidden="1">'Ethercat allocation'!$C$3:$C$81</definedName>
    <definedName name="_xlnm._FilterDatabase" localSheetId="2" hidden="1">'Instrument and rack positions'!$AM$18:$AM$541</definedName>
    <definedName name="_xlnm._FilterDatabase" localSheetId="7" hidden="1">'List - Device crates'!#REF!</definedName>
    <definedName name="_xlnm._FilterDatabase" localSheetId="8" hidden="1">'List - Ethercat components'!$B$160:$B$238</definedName>
    <definedName name="_xlnm._FilterDatabase" localSheetId="9" hidden="1">'List - FE equipment'!#REF!</definedName>
    <definedName name="_xlnm.Extract" localSheetId="4">'Electronics naming convention'!#REF!</definedName>
    <definedName name="_xlnm.Extract" localSheetId="3">'Ethercat allocation'!$P$7</definedName>
    <definedName name="_xlnm.Extract" localSheetId="2">'Instrument and rack positions'!$B$555</definedName>
    <definedName name="_xlnm.Extract" localSheetId="7">'List - Device crates'!#REF!</definedName>
    <definedName name="_xlnm.Extract" localSheetId="8">'List - Ethercat components'!#REF!</definedName>
    <definedName name="_xlnm.Extract" localSheetId="9">'List - FE equipment'!#REF!</definedName>
    <definedName name="_xlnm.Print_Area" localSheetId="7">'List - Device crates'!$A$3:$D$97</definedName>
    <definedName name="_xlnm.Print_Area" localSheetId="8">'List - Ethercat components'!$A$3:$D$97</definedName>
    <definedName name="_xlnm.Print_Area" localSheetId="9">'List - FE equipment'!$A$3:$D$3</definedName>
    <definedName name="_xlnm.Print_Area" localSheetId="1">'PBI Rack overview'!$BF$3:$BL$55</definedName>
    <definedName name="_xlnm.Print_Area" localSheetId="6">'Rack count summary'!$B$2:$Q$30</definedName>
    <definedName name="_xlnm.Print_Area" localSheetId="5">'Routing summary'!$B$2:$D$49</definedName>
  </definedNames>
  <calcPr calcId="145621"/>
</workbook>
</file>

<file path=xl/calcChain.xml><?xml version="1.0" encoding="utf-8"?>
<calcChain xmlns="http://schemas.openxmlformats.org/spreadsheetml/2006/main">
  <c r="AX185" i="5" l="1"/>
  <c r="G172" i="29" l="1"/>
  <c r="H172" i="29" s="1"/>
  <c r="I172" i="29" s="1"/>
  <c r="J172" i="29" s="1"/>
  <c r="K172" i="29" s="1"/>
  <c r="G171" i="29"/>
  <c r="H171" i="29" s="1"/>
  <c r="I171" i="29" s="1"/>
  <c r="J171" i="29" s="1"/>
  <c r="K171" i="29" s="1"/>
  <c r="G170" i="29"/>
  <c r="H170" i="29" s="1"/>
  <c r="I170" i="29" s="1"/>
  <c r="J170" i="29" s="1"/>
  <c r="K170" i="29" s="1"/>
  <c r="G169" i="29"/>
  <c r="H169" i="29" s="1"/>
  <c r="I169" i="29" s="1"/>
  <c r="J169" i="29" s="1"/>
  <c r="K169" i="29" s="1"/>
  <c r="H168" i="29"/>
  <c r="I168" i="29" s="1"/>
  <c r="J168" i="29" s="1"/>
  <c r="K168" i="29" s="1"/>
  <c r="G168" i="29"/>
  <c r="H167" i="29"/>
  <c r="I167" i="29" s="1"/>
  <c r="J167" i="29" s="1"/>
  <c r="K167" i="29" s="1"/>
  <c r="G167" i="29"/>
  <c r="G166" i="29"/>
  <c r="H166" i="29" s="1"/>
  <c r="I166" i="29" s="1"/>
  <c r="J166" i="29" s="1"/>
  <c r="K166" i="29" s="1"/>
  <c r="G165" i="29"/>
  <c r="H165" i="29" s="1"/>
  <c r="I165" i="29" s="1"/>
  <c r="J165" i="29" s="1"/>
  <c r="K165" i="29" s="1"/>
  <c r="G164" i="29"/>
  <c r="H164" i="29" s="1"/>
  <c r="I164" i="29" s="1"/>
  <c r="J164" i="29" s="1"/>
  <c r="K164" i="29" s="1"/>
  <c r="G163" i="29"/>
  <c r="H163" i="29" s="1"/>
  <c r="I163" i="29" s="1"/>
  <c r="J163" i="29" s="1"/>
  <c r="K163" i="29" s="1"/>
  <c r="G162" i="29"/>
  <c r="H162" i="29" s="1"/>
  <c r="I162" i="29" s="1"/>
  <c r="J162" i="29" s="1"/>
  <c r="K162" i="29" s="1"/>
  <c r="G161" i="29"/>
  <c r="H161" i="29" s="1"/>
  <c r="I161" i="29" s="1"/>
  <c r="J161" i="29" s="1"/>
  <c r="K161" i="29" s="1"/>
  <c r="H160" i="29"/>
  <c r="I160" i="29" s="1"/>
  <c r="J160" i="29" s="1"/>
  <c r="K160" i="29" s="1"/>
  <c r="G160" i="29"/>
  <c r="G78" i="29" l="1"/>
  <c r="H78" i="29" s="1"/>
  <c r="I78" i="29" s="1"/>
  <c r="J78" i="29" s="1"/>
  <c r="K78" i="29" s="1"/>
  <c r="G77" i="29"/>
  <c r="H77" i="29" s="1"/>
  <c r="I77" i="29" s="1"/>
  <c r="J77" i="29" s="1"/>
  <c r="K77" i="29" s="1"/>
  <c r="G74" i="29"/>
  <c r="H74" i="29" s="1"/>
  <c r="I74" i="29" s="1"/>
  <c r="J74" i="29" s="1"/>
  <c r="K74" i="29" s="1"/>
  <c r="G69" i="29"/>
  <c r="H69" i="29" s="1"/>
  <c r="I69" i="29" s="1"/>
  <c r="J69" i="29" s="1"/>
  <c r="K69" i="29" s="1"/>
  <c r="G67" i="29"/>
  <c r="H67" i="29" s="1"/>
  <c r="I67" i="29" s="1"/>
  <c r="J67" i="29" s="1"/>
  <c r="K67" i="29" s="1"/>
  <c r="G66" i="29"/>
  <c r="H66" i="29" s="1"/>
  <c r="I66" i="29" s="1"/>
  <c r="J66" i="29" s="1"/>
  <c r="K66" i="29" s="1"/>
  <c r="G59" i="29"/>
  <c r="H59" i="29" s="1"/>
  <c r="I59" i="29" s="1"/>
  <c r="J59" i="29" s="1"/>
  <c r="K59" i="29" s="1"/>
  <c r="G58" i="29"/>
  <c r="H58" i="29" s="1"/>
  <c r="I58" i="29" s="1"/>
  <c r="J58" i="29" s="1"/>
  <c r="K58" i="29" s="1"/>
  <c r="G54" i="29"/>
  <c r="H54" i="29" s="1"/>
  <c r="I54" i="29" s="1"/>
  <c r="J54" i="29" s="1"/>
  <c r="K54" i="29" s="1"/>
  <c r="G51" i="29"/>
  <c r="H51" i="29" s="1"/>
  <c r="I51" i="29" s="1"/>
  <c r="J51" i="29" s="1"/>
  <c r="K51" i="29" s="1"/>
  <c r="G50" i="29"/>
  <c r="H50" i="29" s="1"/>
  <c r="I50" i="29" s="1"/>
  <c r="J50" i="29" s="1"/>
  <c r="K50" i="29" s="1"/>
  <c r="G45" i="29"/>
  <c r="H45" i="29" s="1"/>
  <c r="I45" i="29" s="1"/>
  <c r="J45" i="29" s="1"/>
  <c r="K45" i="29" s="1"/>
  <c r="G43" i="29"/>
  <c r="H43" i="29" s="1"/>
  <c r="I43" i="29" s="1"/>
  <c r="J43" i="29" s="1"/>
  <c r="K43" i="29" s="1"/>
  <c r="G37" i="29"/>
  <c r="H37" i="29" s="1"/>
  <c r="I37" i="29" s="1"/>
  <c r="J37" i="29" s="1"/>
  <c r="K37" i="29" s="1"/>
  <c r="G35" i="29"/>
  <c r="H35" i="29" s="1"/>
  <c r="I35" i="29" s="1"/>
  <c r="J35" i="29" s="1"/>
  <c r="K35" i="29" s="1"/>
  <c r="G30" i="29"/>
  <c r="H30" i="29" s="1"/>
  <c r="I30" i="29" s="1"/>
  <c r="J30" i="29" s="1"/>
  <c r="K30" i="29" s="1"/>
  <c r="G29" i="29"/>
  <c r="H29" i="29" s="1"/>
  <c r="I29" i="29" s="1"/>
  <c r="J29" i="29" s="1"/>
  <c r="K29" i="29" s="1"/>
  <c r="G26" i="29"/>
  <c r="H26" i="29" s="1"/>
  <c r="I26" i="29" s="1"/>
  <c r="J26" i="29" s="1"/>
  <c r="K26" i="29" s="1"/>
  <c r="G22" i="29"/>
  <c r="H22" i="29" s="1"/>
  <c r="I22" i="29" s="1"/>
  <c r="J22" i="29" s="1"/>
  <c r="K22" i="29" s="1"/>
  <c r="G21" i="29"/>
  <c r="H21" i="29" s="1"/>
  <c r="I21" i="29" s="1"/>
  <c r="J21" i="29" s="1"/>
  <c r="K21" i="29" s="1"/>
  <c r="G18" i="29"/>
  <c r="H18" i="29" s="1"/>
  <c r="I18" i="29" s="1"/>
  <c r="J18" i="29" s="1"/>
  <c r="K18" i="29" s="1"/>
  <c r="G13" i="29"/>
  <c r="H13" i="29" s="1"/>
  <c r="I13" i="29" s="1"/>
  <c r="J13" i="29" s="1"/>
  <c r="K13" i="29" s="1"/>
  <c r="G10" i="29"/>
  <c r="H10" i="29" s="1"/>
  <c r="I10" i="29" s="1"/>
  <c r="J10" i="29" s="1"/>
  <c r="K10" i="29" s="1"/>
  <c r="G6" i="29"/>
  <c r="H6" i="29" s="1"/>
  <c r="I6" i="29" s="1"/>
  <c r="J6" i="29" s="1"/>
  <c r="K6" i="29" s="1"/>
  <c r="G5" i="29"/>
  <c r="H5" i="29" s="1"/>
  <c r="I5" i="29" s="1"/>
  <c r="J5" i="29" s="1"/>
  <c r="K5" i="29" s="1"/>
  <c r="L172" i="29"/>
  <c r="L171" i="29"/>
  <c r="L170" i="29"/>
  <c r="L169" i="29"/>
  <c r="L168" i="29"/>
  <c r="L167" i="29"/>
  <c r="L166" i="29"/>
  <c r="L165" i="29"/>
  <c r="L164" i="29"/>
  <c r="L163" i="29"/>
  <c r="L162" i="29"/>
  <c r="L161" i="29"/>
  <c r="L160" i="29"/>
  <c r="L159" i="29"/>
  <c r="G159" i="29"/>
  <c r="H159" i="29" s="1"/>
  <c r="I159" i="29" s="1"/>
  <c r="J159" i="29" s="1"/>
  <c r="K159" i="29" s="1"/>
  <c r="L158" i="29"/>
  <c r="G158" i="29"/>
  <c r="H158" i="29" s="1"/>
  <c r="I158" i="29" s="1"/>
  <c r="J158" i="29" s="1"/>
  <c r="K158" i="29" s="1"/>
  <c r="L157" i="29"/>
  <c r="G157" i="29"/>
  <c r="H157" i="29" s="1"/>
  <c r="I157" i="29" s="1"/>
  <c r="J157" i="29" s="1"/>
  <c r="K157" i="29" s="1"/>
  <c r="L156" i="29"/>
  <c r="G156" i="29"/>
  <c r="H156" i="29" s="1"/>
  <c r="I156" i="29" s="1"/>
  <c r="J156" i="29" s="1"/>
  <c r="K156" i="29" s="1"/>
  <c r="L155" i="29"/>
  <c r="G155" i="29"/>
  <c r="H155" i="29" s="1"/>
  <c r="I155" i="29" s="1"/>
  <c r="J155" i="29" s="1"/>
  <c r="K155" i="29" s="1"/>
  <c r="L154" i="29"/>
  <c r="G154" i="29"/>
  <c r="H154" i="29" s="1"/>
  <c r="I154" i="29" s="1"/>
  <c r="J154" i="29" s="1"/>
  <c r="K154" i="29" s="1"/>
  <c r="L153" i="29"/>
  <c r="G153" i="29"/>
  <c r="H153" i="29" s="1"/>
  <c r="I153" i="29" s="1"/>
  <c r="J153" i="29" s="1"/>
  <c r="K153" i="29" s="1"/>
  <c r="L152" i="29"/>
  <c r="G152" i="29"/>
  <c r="H152" i="29" s="1"/>
  <c r="I152" i="29" s="1"/>
  <c r="J152" i="29" s="1"/>
  <c r="K152" i="29" s="1"/>
  <c r="L151" i="29"/>
  <c r="G151" i="29"/>
  <c r="H151" i="29" s="1"/>
  <c r="I151" i="29" s="1"/>
  <c r="J151" i="29" s="1"/>
  <c r="K151" i="29" s="1"/>
  <c r="L150" i="29"/>
  <c r="G150" i="29"/>
  <c r="H150" i="29" s="1"/>
  <c r="I150" i="29" s="1"/>
  <c r="J150" i="29" s="1"/>
  <c r="K150" i="29" s="1"/>
  <c r="L149" i="29"/>
  <c r="G149" i="29"/>
  <c r="H149" i="29" s="1"/>
  <c r="I149" i="29" s="1"/>
  <c r="J149" i="29" s="1"/>
  <c r="K149" i="29" s="1"/>
  <c r="L148" i="29"/>
  <c r="G148" i="29"/>
  <c r="H148" i="29" s="1"/>
  <c r="I148" i="29" s="1"/>
  <c r="J148" i="29" s="1"/>
  <c r="K148" i="29" s="1"/>
  <c r="L147" i="29"/>
  <c r="G147" i="29"/>
  <c r="H147" i="29" s="1"/>
  <c r="I147" i="29" s="1"/>
  <c r="J147" i="29" s="1"/>
  <c r="K147" i="29" s="1"/>
  <c r="L146" i="29"/>
  <c r="G146" i="29"/>
  <c r="H146" i="29" s="1"/>
  <c r="I146" i="29" s="1"/>
  <c r="J146" i="29" s="1"/>
  <c r="K146" i="29" s="1"/>
  <c r="L145" i="29"/>
  <c r="G145" i="29"/>
  <c r="H145" i="29" s="1"/>
  <c r="I145" i="29" s="1"/>
  <c r="J145" i="29" s="1"/>
  <c r="K145" i="29" s="1"/>
  <c r="L144" i="29"/>
  <c r="G144" i="29"/>
  <c r="H144" i="29" s="1"/>
  <c r="I144" i="29" s="1"/>
  <c r="J144" i="29" s="1"/>
  <c r="K144" i="29" s="1"/>
  <c r="L143" i="29"/>
  <c r="G143" i="29"/>
  <c r="H143" i="29" s="1"/>
  <c r="I143" i="29" s="1"/>
  <c r="J143" i="29" s="1"/>
  <c r="K143" i="29" s="1"/>
  <c r="L142" i="29"/>
  <c r="G142" i="29"/>
  <c r="H142" i="29" s="1"/>
  <c r="I142" i="29" s="1"/>
  <c r="J142" i="29" s="1"/>
  <c r="K142" i="29" s="1"/>
  <c r="L141" i="29"/>
  <c r="G141" i="29"/>
  <c r="H141" i="29" s="1"/>
  <c r="I141" i="29" s="1"/>
  <c r="J141" i="29" s="1"/>
  <c r="K141" i="29" s="1"/>
  <c r="L140" i="29"/>
  <c r="G140" i="29"/>
  <c r="H140" i="29" s="1"/>
  <c r="I140" i="29" s="1"/>
  <c r="J140" i="29" s="1"/>
  <c r="K140" i="29" s="1"/>
  <c r="L139" i="29"/>
  <c r="G139" i="29"/>
  <c r="H139" i="29" s="1"/>
  <c r="I139" i="29" s="1"/>
  <c r="J139" i="29" s="1"/>
  <c r="K139" i="29" s="1"/>
  <c r="L138" i="29"/>
  <c r="G138" i="29"/>
  <c r="H138" i="29" s="1"/>
  <c r="I138" i="29" s="1"/>
  <c r="J138" i="29" s="1"/>
  <c r="K138" i="29" s="1"/>
  <c r="L137" i="29"/>
  <c r="G137" i="29"/>
  <c r="H137" i="29" s="1"/>
  <c r="I137" i="29" s="1"/>
  <c r="J137" i="29" s="1"/>
  <c r="K137" i="29" s="1"/>
  <c r="L136" i="29"/>
  <c r="G136" i="29"/>
  <c r="H136" i="29" s="1"/>
  <c r="I136" i="29" s="1"/>
  <c r="J136" i="29" s="1"/>
  <c r="K136" i="29" s="1"/>
  <c r="L135" i="29"/>
  <c r="G135" i="29"/>
  <c r="H135" i="29" s="1"/>
  <c r="I135" i="29" s="1"/>
  <c r="J135" i="29" s="1"/>
  <c r="K135" i="29" s="1"/>
  <c r="L134" i="29"/>
  <c r="G134" i="29"/>
  <c r="H134" i="29" s="1"/>
  <c r="I134" i="29" s="1"/>
  <c r="J134" i="29" s="1"/>
  <c r="K134" i="29" s="1"/>
  <c r="L133" i="29"/>
  <c r="G133" i="29"/>
  <c r="H133" i="29" s="1"/>
  <c r="I133" i="29" s="1"/>
  <c r="J133" i="29" s="1"/>
  <c r="K133" i="29" s="1"/>
  <c r="L132" i="29"/>
  <c r="G132" i="29"/>
  <c r="H132" i="29" s="1"/>
  <c r="I132" i="29" s="1"/>
  <c r="J132" i="29" s="1"/>
  <c r="K132" i="29" s="1"/>
  <c r="L131" i="29"/>
  <c r="G131" i="29"/>
  <c r="H131" i="29" s="1"/>
  <c r="I131" i="29" s="1"/>
  <c r="J131" i="29" s="1"/>
  <c r="K131" i="29" s="1"/>
  <c r="L130" i="29"/>
  <c r="G130" i="29"/>
  <c r="H130" i="29" s="1"/>
  <c r="I130" i="29" s="1"/>
  <c r="J130" i="29" s="1"/>
  <c r="K130" i="29" s="1"/>
  <c r="L129" i="29"/>
  <c r="G129" i="29"/>
  <c r="H129" i="29" s="1"/>
  <c r="I129" i="29" s="1"/>
  <c r="J129" i="29" s="1"/>
  <c r="K129" i="29" s="1"/>
  <c r="L128" i="29"/>
  <c r="G128" i="29"/>
  <c r="H128" i="29" s="1"/>
  <c r="I128" i="29" s="1"/>
  <c r="J128" i="29" s="1"/>
  <c r="K128" i="29" s="1"/>
  <c r="L127" i="29"/>
  <c r="G127" i="29"/>
  <c r="H127" i="29" s="1"/>
  <c r="I127" i="29" s="1"/>
  <c r="J127" i="29" s="1"/>
  <c r="K127" i="29" s="1"/>
  <c r="L126" i="29"/>
  <c r="G126" i="29"/>
  <c r="H126" i="29" s="1"/>
  <c r="I126" i="29" s="1"/>
  <c r="J126" i="29" s="1"/>
  <c r="K126" i="29" s="1"/>
  <c r="L125" i="29"/>
  <c r="G125" i="29"/>
  <c r="H125" i="29" s="1"/>
  <c r="I125" i="29" s="1"/>
  <c r="J125" i="29" s="1"/>
  <c r="K125" i="29" s="1"/>
  <c r="L124" i="29"/>
  <c r="G124" i="29"/>
  <c r="H124" i="29" s="1"/>
  <c r="I124" i="29" s="1"/>
  <c r="J124" i="29" s="1"/>
  <c r="K124" i="29" s="1"/>
  <c r="L123" i="29"/>
  <c r="G123" i="29"/>
  <c r="H123" i="29" s="1"/>
  <c r="I123" i="29" s="1"/>
  <c r="J123" i="29" s="1"/>
  <c r="K123" i="29" s="1"/>
  <c r="L122" i="29"/>
  <c r="G122" i="29"/>
  <c r="H122" i="29" s="1"/>
  <c r="I122" i="29" s="1"/>
  <c r="J122" i="29" s="1"/>
  <c r="K122" i="29" s="1"/>
  <c r="L121" i="29"/>
  <c r="G121" i="29"/>
  <c r="H121" i="29" s="1"/>
  <c r="I121" i="29" s="1"/>
  <c r="J121" i="29" s="1"/>
  <c r="K121" i="29" s="1"/>
  <c r="L120" i="29"/>
  <c r="G120" i="29"/>
  <c r="H120" i="29" s="1"/>
  <c r="I120" i="29" s="1"/>
  <c r="J120" i="29" s="1"/>
  <c r="K120" i="29" s="1"/>
  <c r="L119" i="29"/>
  <c r="G119" i="29"/>
  <c r="H119" i="29" s="1"/>
  <c r="I119" i="29" s="1"/>
  <c r="J119" i="29" s="1"/>
  <c r="K119" i="29" s="1"/>
  <c r="L118" i="29"/>
  <c r="G118" i="29"/>
  <c r="H118" i="29" s="1"/>
  <c r="I118" i="29" s="1"/>
  <c r="J118" i="29" s="1"/>
  <c r="K118" i="29" s="1"/>
  <c r="L117" i="29"/>
  <c r="G117" i="29"/>
  <c r="H117" i="29" s="1"/>
  <c r="I117" i="29" s="1"/>
  <c r="J117" i="29" s="1"/>
  <c r="K117" i="29" s="1"/>
  <c r="L116" i="29"/>
  <c r="G116" i="29"/>
  <c r="H116" i="29" s="1"/>
  <c r="I116" i="29" s="1"/>
  <c r="J116" i="29" s="1"/>
  <c r="K116" i="29" s="1"/>
  <c r="L115" i="29"/>
  <c r="G115" i="29"/>
  <c r="H115" i="29" s="1"/>
  <c r="I115" i="29" s="1"/>
  <c r="J115" i="29" s="1"/>
  <c r="K115" i="29" s="1"/>
  <c r="L114" i="29"/>
  <c r="G114" i="29"/>
  <c r="H114" i="29" s="1"/>
  <c r="I114" i="29" s="1"/>
  <c r="J114" i="29" s="1"/>
  <c r="K114" i="29" s="1"/>
  <c r="L113" i="29"/>
  <c r="G113" i="29"/>
  <c r="H113" i="29" s="1"/>
  <c r="I113" i="29" s="1"/>
  <c r="J113" i="29" s="1"/>
  <c r="K113" i="29" s="1"/>
  <c r="L112" i="29"/>
  <c r="G112" i="29"/>
  <c r="H112" i="29" s="1"/>
  <c r="I112" i="29" s="1"/>
  <c r="J112" i="29" s="1"/>
  <c r="K112" i="29" s="1"/>
  <c r="L111" i="29"/>
  <c r="G111" i="29"/>
  <c r="H111" i="29" s="1"/>
  <c r="I111" i="29" s="1"/>
  <c r="J111" i="29" s="1"/>
  <c r="K111" i="29" s="1"/>
  <c r="L110" i="29"/>
  <c r="H110" i="29"/>
  <c r="I110" i="29" s="1"/>
  <c r="J110" i="29" s="1"/>
  <c r="K110" i="29" s="1"/>
  <c r="G110" i="29"/>
  <c r="L109" i="29"/>
  <c r="G109" i="29"/>
  <c r="H109" i="29" s="1"/>
  <c r="I109" i="29" s="1"/>
  <c r="J109" i="29" s="1"/>
  <c r="K109" i="29" s="1"/>
  <c r="L108" i="29"/>
  <c r="G108" i="29"/>
  <c r="H108" i="29" s="1"/>
  <c r="I108" i="29" s="1"/>
  <c r="J108" i="29" s="1"/>
  <c r="K108" i="29" s="1"/>
  <c r="L107" i="29"/>
  <c r="G107" i="29"/>
  <c r="H107" i="29" s="1"/>
  <c r="I107" i="29" s="1"/>
  <c r="J107" i="29" s="1"/>
  <c r="K107" i="29" s="1"/>
  <c r="L106" i="29"/>
  <c r="G106" i="29"/>
  <c r="H106" i="29" s="1"/>
  <c r="I106" i="29" s="1"/>
  <c r="J106" i="29" s="1"/>
  <c r="K106" i="29" s="1"/>
  <c r="L105" i="29"/>
  <c r="G105" i="29"/>
  <c r="H105" i="29" s="1"/>
  <c r="I105" i="29" s="1"/>
  <c r="J105" i="29" s="1"/>
  <c r="K105" i="29" s="1"/>
  <c r="L104" i="29"/>
  <c r="G104" i="29"/>
  <c r="H104" i="29" s="1"/>
  <c r="I104" i="29" s="1"/>
  <c r="J104" i="29" s="1"/>
  <c r="K104" i="29" s="1"/>
  <c r="L103" i="29"/>
  <c r="G103" i="29"/>
  <c r="H103" i="29" s="1"/>
  <c r="I103" i="29" s="1"/>
  <c r="J103" i="29" s="1"/>
  <c r="K103" i="29" s="1"/>
  <c r="L102" i="29"/>
  <c r="G102" i="29"/>
  <c r="H102" i="29" s="1"/>
  <c r="I102" i="29" s="1"/>
  <c r="J102" i="29" s="1"/>
  <c r="K102" i="29" s="1"/>
  <c r="L101" i="29"/>
  <c r="G101" i="29"/>
  <c r="H101" i="29" s="1"/>
  <c r="I101" i="29" s="1"/>
  <c r="J101" i="29" s="1"/>
  <c r="K101" i="29" s="1"/>
  <c r="L100" i="29"/>
  <c r="G100" i="29"/>
  <c r="H100" i="29" s="1"/>
  <c r="I100" i="29" s="1"/>
  <c r="J100" i="29" s="1"/>
  <c r="K100" i="29" s="1"/>
  <c r="L99" i="29"/>
  <c r="G99" i="29"/>
  <c r="H99" i="29" s="1"/>
  <c r="I99" i="29" s="1"/>
  <c r="J99" i="29" s="1"/>
  <c r="K99" i="29" s="1"/>
  <c r="L98" i="29"/>
  <c r="G98" i="29"/>
  <c r="H98" i="29" s="1"/>
  <c r="I98" i="29" s="1"/>
  <c r="J98" i="29" s="1"/>
  <c r="K98" i="29" s="1"/>
  <c r="L97" i="29"/>
  <c r="G97" i="29"/>
  <c r="H97" i="29" s="1"/>
  <c r="I97" i="29" s="1"/>
  <c r="J97" i="29" s="1"/>
  <c r="K97" i="29" s="1"/>
  <c r="L96" i="29"/>
  <c r="G96" i="29"/>
  <c r="H96" i="29" s="1"/>
  <c r="I96" i="29" s="1"/>
  <c r="J96" i="29" s="1"/>
  <c r="K96" i="29" s="1"/>
  <c r="L95" i="29"/>
  <c r="G95" i="29"/>
  <c r="H95" i="29" s="1"/>
  <c r="I95" i="29" s="1"/>
  <c r="J95" i="29" s="1"/>
  <c r="K95" i="29" s="1"/>
  <c r="L94" i="29"/>
  <c r="G94" i="29"/>
  <c r="H94" i="29" s="1"/>
  <c r="I94" i="29" s="1"/>
  <c r="J94" i="29" s="1"/>
  <c r="K94" i="29" s="1"/>
  <c r="L93" i="29"/>
  <c r="G93" i="29"/>
  <c r="H93" i="29" s="1"/>
  <c r="I93" i="29" s="1"/>
  <c r="J93" i="29" s="1"/>
  <c r="K93" i="29" s="1"/>
  <c r="L92" i="29"/>
  <c r="G92" i="29"/>
  <c r="H92" i="29" s="1"/>
  <c r="I92" i="29" s="1"/>
  <c r="J92" i="29" s="1"/>
  <c r="K92" i="29" s="1"/>
  <c r="L91" i="29"/>
  <c r="G91" i="29"/>
  <c r="H91" i="29" s="1"/>
  <c r="I91" i="29" s="1"/>
  <c r="J91" i="29" s="1"/>
  <c r="K91" i="29" s="1"/>
  <c r="L90" i="29"/>
  <c r="G90" i="29"/>
  <c r="H90" i="29" s="1"/>
  <c r="I90" i="29" s="1"/>
  <c r="J90" i="29" s="1"/>
  <c r="K90" i="29" s="1"/>
  <c r="L89" i="29"/>
  <c r="G89" i="29"/>
  <c r="H89" i="29" s="1"/>
  <c r="I89" i="29" s="1"/>
  <c r="J89" i="29" s="1"/>
  <c r="K89" i="29" s="1"/>
  <c r="L88" i="29"/>
  <c r="G88" i="29"/>
  <c r="H88" i="29" s="1"/>
  <c r="I88" i="29" s="1"/>
  <c r="J88" i="29" s="1"/>
  <c r="K88" i="29" s="1"/>
  <c r="L87" i="29"/>
  <c r="G87" i="29"/>
  <c r="H87" i="29" s="1"/>
  <c r="I87" i="29" s="1"/>
  <c r="J87" i="29" s="1"/>
  <c r="K87" i="29" s="1"/>
  <c r="L86" i="29"/>
  <c r="G86" i="29"/>
  <c r="H86" i="29" s="1"/>
  <c r="I86" i="29" s="1"/>
  <c r="J86" i="29" s="1"/>
  <c r="K86" i="29" s="1"/>
  <c r="L85" i="29"/>
  <c r="G85" i="29"/>
  <c r="H85" i="29" s="1"/>
  <c r="I85" i="29" s="1"/>
  <c r="J85" i="29" s="1"/>
  <c r="K85" i="29" s="1"/>
  <c r="L84" i="29"/>
  <c r="G84" i="29"/>
  <c r="H84" i="29" s="1"/>
  <c r="I84" i="29" s="1"/>
  <c r="J84" i="29" s="1"/>
  <c r="K84" i="29" s="1"/>
  <c r="L83" i="29"/>
  <c r="G83" i="29"/>
  <c r="H83" i="29" s="1"/>
  <c r="I83" i="29" s="1"/>
  <c r="J83" i="29" s="1"/>
  <c r="K83" i="29" s="1"/>
  <c r="L82" i="29"/>
  <c r="G82" i="29"/>
  <c r="H82" i="29" s="1"/>
  <c r="I82" i="29" s="1"/>
  <c r="J82" i="29" s="1"/>
  <c r="K82" i="29" s="1"/>
  <c r="L81" i="29"/>
  <c r="G81" i="29"/>
  <c r="H81" i="29" s="1"/>
  <c r="I81" i="29" s="1"/>
  <c r="J81" i="29" s="1"/>
  <c r="K81" i="29" s="1"/>
  <c r="L80" i="29"/>
  <c r="G80" i="29"/>
  <c r="H80" i="29" s="1"/>
  <c r="I80" i="29" s="1"/>
  <c r="J80" i="29" s="1"/>
  <c r="K80" i="29" s="1"/>
  <c r="L79" i="29"/>
  <c r="G79" i="29"/>
  <c r="H79" i="29" s="1"/>
  <c r="I79" i="29" s="1"/>
  <c r="J79" i="29" s="1"/>
  <c r="K79" i="29" s="1"/>
  <c r="L78" i="29"/>
  <c r="L77" i="29"/>
  <c r="L76" i="29"/>
  <c r="G76" i="29"/>
  <c r="H76" i="29" s="1"/>
  <c r="I76" i="29" s="1"/>
  <c r="J76" i="29" s="1"/>
  <c r="K76" i="29" s="1"/>
  <c r="L75" i="29"/>
  <c r="G75" i="29"/>
  <c r="H75" i="29" s="1"/>
  <c r="I75" i="29" s="1"/>
  <c r="J75" i="29" s="1"/>
  <c r="K75" i="29" s="1"/>
  <c r="L74" i="29"/>
  <c r="L73" i="29"/>
  <c r="G73" i="29"/>
  <c r="H73" i="29" s="1"/>
  <c r="I73" i="29" s="1"/>
  <c r="J73" i="29" s="1"/>
  <c r="K73" i="29" s="1"/>
  <c r="L72" i="29"/>
  <c r="G72" i="29"/>
  <c r="H72" i="29" s="1"/>
  <c r="I72" i="29" s="1"/>
  <c r="J72" i="29" s="1"/>
  <c r="K72" i="29" s="1"/>
  <c r="L71" i="29"/>
  <c r="G71" i="29"/>
  <c r="H71" i="29" s="1"/>
  <c r="I71" i="29" s="1"/>
  <c r="J71" i="29" s="1"/>
  <c r="K71" i="29" s="1"/>
  <c r="L70" i="29"/>
  <c r="G70" i="29"/>
  <c r="H70" i="29" s="1"/>
  <c r="I70" i="29" s="1"/>
  <c r="J70" i="29" s="1"/>
  <c r="K70" i="29" s="1"/>
  <c r="L69" i="29"/>
  <c r="L68" i="29"/>
  <c r="G68" i="29"/>
  <c r="H68" i="29" s="1"/>
  <c r="I68" i="29" s="1"/>
  <c r="J68" i="29" s="1"/>
  <c r="K68" i="29" s="1"/>
  <c r="L67" i="29"/>
  <c r="L66" i="29"/>
  <c r="L65" i="29"/>
  <c r="G65" i="29"/>
  <c r="H65" i="29" s="1"/>
  <c r="I65" i="29" s="1"/>
  <c r="J65" i="29" s="1"/>
  <c r="K65" i="29" s="1"/>
  <c r="L64" i="29"/>
  <c r="G64" i="29"/>
  <c r="H64" i="29" s="1"/>
  <c r="I64" i="29" s="1"/>
  <c r="J64" i="29" s="1"/>
  <c r="K64" i="29" s="1"/>
  <c r="L63" i="29"/>
  <c r="G63" i="29"/>
  <c r="H63" i="29" s="1"/>
  <c r="I63" i="29" s="1"/>
  <c r="J63" i="29" s="1"/>
  <c r="K63" i="29" s="1"/>
  <c r="L62" i="29"/>
  <c r="G62" i="29"/>
  <c r="H62" i="29" s="1"/>
  <c r="I62" i="29" s="1"/>
  <c r="J62" i="29" s="1"/>
  <c r="K62" i="29" s="1"/>
  <c r="L61" i="29"/>
  <c r="G61" i="29"/>
  <c r="H61" i="29" s="1"/>
  <c r="I61" i="29" s="1"/>
  <c r="J61" i="29" s="1"/>
  <c r="K61" i="29" s="1"/>
  <c r="L60" i="29"/>
  <c r="G60" i="29"/>
  <c r="H60" i="29" s="1"/>
  <c r="I60" i="29" s="1"/>
  <c r="J60" i="29" s="1"/>
  <c r="K60" i="29" s="1"/>
  <c r="L59" i="29"/>
  <c r="L58" i="29"/>
  <c r="L57" i="29"/>
  <c r="G57" i="29"/>
  <c r="H57" i="29" s="1"/>
  <c r="I57" i="29" s="1"/>
  <c r="J57" i="29" s="1"/>
  <c r="K57" i="29" s="1"/>
  <c r="L56" i="29"/>
  <c r="G56" i="29"/>
  <c r="H56" i="29" s="1"/>
  <c r="I56" i="29" s="1"/>
  <c r="J56" i="29" s="1"/>
  <c r="K56" i="29" s="1"/>
  <c r="L55" i="29"/>
  <c r="G55" i="29"/>
  <c r="H55" i="29" s="1"/>
  <c r="I55" i="29" s="1"/>
  <c r="J55" i="29" s="1"/>
  <c r="K55" i="29" s="1"/>
  <c r="L54" i="29"/>
  <c r="L53" i="29"/>
  <c r="G53" i="29"/>
  <c r="H53" i="29" s="1"/>
  <c r="I53" i="29" s="1"/>
  <c r="J53" i="29" s="1"/>
  <c r="K53" i="29" s="1"/>
  <c r="L52" i="29"/>
  <c r="G52" i="29"/>
  <c r="H52" i="29" s="1"/>
  <c r="I52" i="29" s="1"/>
  <c r="J52" i="29" s="1"/>
  <c r="K52" i="29" s="1"/>
  <c r="L51" i="29"/>
  <c r="L50" i="29"/>
  <c r="L49" i="29"/>
  <c r="G49" i="29"/>
  <c r="H49" i="29" s="1"/>
  <c r="I49" i="29" s="1"/>
  <c r="J49" i="29" s="1"/>
  <c r="K49" i="29" s="1"/>
  <c r="L48" i="29"/>
  <c r="G48" i="29"/>
  <c r="H48" i="29" s="1"/>
  <c r="I48" i="29" s="1"/>
  <c r="J48" i="29" s="1"/>
  <c r="K48" i="29" s="1"/>
  <c r="L47" i="29"/>
  <c r="G47" i="29"/>
  <c r="H47" i="29" s="1"/>
  <c r="I47" i="29" s="1"/>
  <c r="J47" i="29" s="1"/>
  <c r="K47" i="29" s="1"/>
  <c r="L46" i="29"/>
  <c r="G46" i="29"/>
  <c r="H46" i="29" s="1"/>
  <c r="I46" i="29" s="1"/>
  <c r="J46" i="29" s="1"/>
  <c r="K46" i="29" s="1"/>
  <c r="L45" i="29"/>
  <c r="L44" i="29"/>
  <c r="G44" i="29"/>
  <c r="H44" i="29" s="1"/>
  <c r="I44" i="29" s="1"/>
  <c r="J44" i="29" s="1"/>
  <c r="K44" i="29" s="1"/>
  <c r="L43" i="29"/>
  <c r="L42" i="29"/>
  <c r="G42" i="29"/>
  <c r="H42" i="29" s="1"/>
  <c r="I42" i="29" s="1"/>
  <c r="J42" i="29" s="1"/>
  <c r="K42" i="29" s="1"/>
  <c r="L41" i="29"/>
  <c r="G41" i="29"/>
  <c r="H41" i="29" s="1"/>
  <c r="I41" i="29" s="1"/>
  <c r="J41" i="29" s="1"/>
  <c r="K41" i="29" s="1"/>
  <c r="L40" i="29"/>
  <c r="G40" i="29"/>
  <c r="H40" i="29" s="1"/>
  <c r="I40" i="29" s="1"/>
  <c r="J40" i="29" s="1"/>
  <c r="K40" i="29" s="1"/>
  <c r="L39" i="29"/>
  <c r="G39" i="29"/>
  <c r="H39" i="29" s="1"/>
  <c r="I39" i="29" s="1"/>
  <c r="J39" i="29" s="1"/>
  <c r="K39" i="29" s="1"/>
  <c r="L38" i="29"/>
  <c r="G38" i="29"/>
  <c r="H38" i="29" s="1"/>
  <c r="I38" i="29" s="1"/>
  <c r="J38" i="29" s="1"/>
  <c r="K38" i="29" s="1"/>
  <c r="L37" i="29"/>
  <c r="L36" i="29"/>
  <c r="G36" i="29"/>
  <c r="H36" i="29" s="1"/>
  <c r="I36" i="29" s="1"/>
  <c r="J36" i="29" s="1"/>
  <c r="K36" i="29" s="1"/>
  <c r="L35" i="29"/>
  <c r="L34" i="29"/>
  <c r="G34" i="29"/>
  <c r="H34" i="29" s="1"/>
  <c r="I34" i="29" s="1"/>
  <c r="J34" i="29" s="1"/>
  <c r="K34" i="29" s="1"/>
  <c r="L33" i="29"/>
  <c r="G33" i="29"/>
  <c r="H33" i="29" s="1"/>
  <c r="I33" i="29" s="1"/>
  <c r="J33" i="29" s="1"/>
  <c r="K33" i="29" s="1"/>
  <c r="L32" i="29"/>
  <c r="G32" i="29"/>
  <c r="H32" i="29" s="1"/>
  <c r="I32" i="29" s="1"/>
  <c r="J32" i="29" s="1"/>
  <c r="K32" i="29" s="1"/>
  <c r="L31" i="29"/>
  <c r="G31" i="29"/>
  <c r="H31" i="29" s="1"/>
  <c r="I31" i="29" s="1"/>
  <c r="J31" i="29" s="1"/>
  <c r="K31" i="29" s="1"/>
  <c r="L30" i="29"/>
  <c r="L29" i="29"/>
  <c r="L28" i="29"/>
  <c r="G28" i="29"/>
  <c r="H28" i="29" s="1"/>
  <c r="I28" i="29" s="1"/>
  <c r="J28" i="29" s="1"/>
  <c r="K28" i="29" s="1"/>
  <c r="L27" i="29"/>
  <c r="G27" i="29"/>
  <c r="H27" i="29" s="1"/>
  <c r="I27" i="29" s="1"/>
  <c r="J27" i="29" s="1"/>
  <c r="K27" i="29" s="1"/>
  <c r="L26" i="29"/>
  <c r="L25" i="29"/>
  <c r="G25" i="29"/>
  <c r="H25" i="29" s="1"/>
  <c r="I25" i="29" s="1"/>
  <c r="J25" i="29" s="1"/>
  <c r="K25" i="29" s="1"/>
  <c r="L24" i="29"/>
  <c r="G24" i="29"/>
  <c r="H24" i="29" s="1"/>
  <c r="I24" i="29" s="1"/>
  <c r="J24" i="29" s="1"/>
  <c r="K24" i="29" s="1"/>
  <c r="L23" i="29"/>
  <c r="G23" i="29"/>
  <c r="H23" i="29" s="1"/>
  <c r="I23" i="29" s="1"/>
  <c r="J23" i="29" s="1"/>
  <c r="K23" i="29" s="1"/>
  <c r="L22" i="29"/>
  <c r="L21" i="29"/>
  <c r="L20" i="29"/>
  <c r="G20" i="29"/>
  <c r="H20" i="29" s="1"/>
  <c r="I20" i="29" s="1"/>
  <c r="J20" i="29" s="1"/>
  <c r="K20" i="29" s="1"/>
  <c r="L19" i="29"/>
  <c r="G19" i="29"/>
  <c r="H19" i="29" s="1"/>
  <c r="I19" i="29" s="1"/>
  <c r="J19" i="29" s="1"/>
  <c r="K19" i="29" s="1"/>
  <c r="L18" i="29"/>
  <c r="L17" i="29"/>
  <c r="G17" i="29"/>
  <c r="H17" i="29" s="1"/>
  <c r="I17" i="29" s="1"/>
  <c r="J17" i="29" s="1"/>
  <c r="K17" i="29" s="1"/>
  <c r="L16" i="29"/>
  <c r="G16" i="29"/>
  <c r="H16" i="29" s="1"/>
  <c r="I16" i="29" s="1"/>
  <c r="J16" i="29" s="1"/>
  <c r="K16" i="29" s="1"/>
  <c r="L15" i="29"/>
  <c r="G15" i="29"/>
  <c r="H15" i="29" s="1"/>
  <c r="I15" i="29" s="1"/>
  <c r="J15" i="29" s="1"/>
  <c r="K15" i="29" s="1"/>
  <c r="L14" i="29"/>
  <c r="L13" i="29"/>
  <c r="L12" i="29"/>
  <c r="G12" i="29"/>
  <c r="H12" i="29" s="1"/>
  <c r="I12" i="29" s="1"/>
  <c r="J12" i="29" s="1"/>
  <c r="K12" i="29" s="1"/>
  <c r="L11" i="29"/>
  <c r="G11" i="29"/>
  <c r="H11" i="29" s="1"/>
  <c r="I11" i="29" s="1"/>
  <c r="J11" i="29" s="1"/>
  <c r="K11" i="29" s="1"/>
  <c r="L10" i="29"/>
  <c r="L9" i="29"/>
  <c r="G9" i="29"/>
  <c r="H9" i="29" s="1"/>
  <c r="I9" i="29" s="1"/>
  <c r="J9" i="29" s="1"/>
  <c r="K9" i="29" s="1"/>
  <c r="L8" i="29"/>
  <c r="G8" i="29"/>
  <c r="H8" i="29" s="1"/>
  <c r="I8" i="29" s="1"/>
  <c r="J8" i="29" s="1"/>
  <c r="K8" i="29" s="1"/>
  <c r="L7" i="29"/>
  <c r="G7" i="29"/>
  <c r="H7" i="29" s="1"/>
  <c r="I7" i="29" s="1"/>
  <c r="J7" i="29" s="1"/>
  <c r="K7" i="29" s="1"/>
  <c r="L6" i="29"/>
  <c r="L5" i="29"/>
  <c r="L4" i="29"/>
  <c r="G4" i="29"/>
  <c r="H4" i="29" s="1"/>
  <c r="I4" i="29" s="1"/>
  <c r="J4" i="29" s="1"/>
  <c r="K4" i="29" s="1"/>
  <c r="F45" i="28"/>
  <c r="F44" i="28"/>
  <c r="F43" i="28"/>
  <c r="F42" i="28"/>
  <c r="F41" i="28"/>
  <c r="F40" i="28"/>
  <c r="F33" i="28"/>
  <c r="F32" i="28"/>
  <c r="E42" i="28"/>
  <c r="E43" i="28"/>
  <c r="E44" i="28"/>
  <c r="E45" i="28"/>
  <c r="C76" i="28"/>
  <c r="E76" i="28" s="1"/>
  <c r="F69" i="28"/>
  <c r="F68" i="28"/>
  <c r="F67" i="28"/>
  <c r="F66" i="28"/>
  <c r="F65" i="28"/>
  <c r="F64" i="28"/>
  <c r="E69" i="28"/>
  <c r="E68" i="28"/>
  <c r="E67" i="28"/>
  <c r="E66" i="28"/>
  <c r="E65" i="28"/>
  <c r="E64" i="28"/>
  <c r="C81" i="28"/>
  <c r="E81" i="28" s="1"/>
  <c r="C80" i="28"/>
  <c r="F80" i="28" s="1"/>
  <c r="C79" i="28"/>
  <c r="F79" i="28" s="1"/>
  <c r="C78" i="28"/>
  <c r="F78" i="28" s="1"/>
  <c r="C77" i="28"/>
  <c r="F77" i="28" s="1"/>
  <c r="C75" i="28"/>
  <c r="F75" i="28" s="1"/>
  <c r="C74" i="28"/>
  <c r="E74" i="28" s="1"/>
  <c r="C73" i="28"/>
  <c r="C72" i="28"/>
  <c r="F72" i="28" s="1"/>
  <c r="C71" i="28"/>
  <c r="F71" i="28" s="1"/>
  <c r="C70" i="28"/>
  <c r="F70" i="28" s="1"/>
  <c r="C69" i="28"/>
  <c r="C68" i="28"/>
  <c r="C67" i="28"/>
  <c r="C66" i="28"/>
  <c r="C65" i="28"/>
  <c r="C64" i="28"/>
  <c r="C63" i="28"/>
  <c r="C62" i="28"/>
  <c r="E62" i="28" s="1"/>
  <c r="C61" i="28"/>
  <c r="F61" i="28" s="1"/>
  <c r="C60" i="28"/>
  <c r="F60" i="28" s="1"/>
  <c r="C59" i="28"/>
  <c r="F59" i="28" s="1"/>
  <c r="C58" i="28"/>
  <c r="C57" i="28"/>
  <c r="C56" i="28"/>
  <c r="C55" i="28"/>
  <c r="C54" i="28"/>
  <c r="E54" i="28" s="1"/>
  <c r="C53" i="28"/>
  <c r="F53" i="28" s="1"/>
  <c r="C52" i="28"/>
  <c r="C51" i="28"/>
  <c r="F51" i="28" s="1"/>
  <c r="C50" i="28"/>
  <c r="E50" i="28" s="1"/>
  <c r="C49" i="28"/>
  <c r="F49" i="28" s="1"/>
  <c r="C48" i="28"/>
  <c r="F48" i="28" s="1"/>
  <c r="C47" i="28"/>
  <c r="F47" i="28" s="1"/>
  <c r="C46" i="28"/>
  <c r="C45" i="28"/>
  <c r="C44" i="28"/>
  <c r="C43" i="28"/>
  <c r="C42" i="28"/>
  <c r="C41" i="28"/>
  <c r="C40" i="28"/>
  <c r="C39" i="28"/>
  <c r="E39" i="28" s="1"/>
  <c r="C38" i="28"/>
  <c r="C37" i="28"/>
  <c r="F37" i="28" s="1"/>
  <c r="C36" i="28"/>
  <c r="F36" i="28" s="1"/>
  <c r="C35" i="28"/>
  <c r="C34" i="28"/>
  <c r="C33" i="28"/>
  <c r="E33" i="28" s="1"/>
  <c r="C32" i="28"/>
  <c r="C31" i="28"/>
  <c r="E31" i="28" s="1"/>
  <c r="C30" i="28"/>
  <c r="F30" i="28" s="1"/>
  <c r="C29" i="28"/>
  <c r="E29" i="28" s="1"/>
  <c r="C28" i="28"/>
  <c r="C27" i="28"/>
  <c r="F27" i="28" s="1"/>
  <c r="C26" i="28"/>
  <c r="E26" i="28" s="1"/>
  <c r="C25" i="28"/>
  <c r="C24" i="28"/>
  <c r="E24" i="28" s="1"/>
  <c r="C23" i="28"/>
  <c r="F23" i="28" s="1"/>
  <c r="C22" i="28"/>
  <c r="C21" i="28"/>
  <c r="F21" i="28" s="1"/>
  <c r="C20" i="28"/>
  <c r="F20" i="28" s="1"/>
  <c r="C19" i="28"/>
  <c r="F19" i="28" s="1"/>
  <c r="C18" i="28"/>
  <c r="F18" i="28" s="1"/>
  <c r="C17" i="28"/>
  <c r="E17" i="28" s="1"/>
  <c r="C16" i="28"/>
  <c r="C15" i="28"/>
  <c r="F15" i="28" s="1"/>
  <c r="C14" i="28"/>
  <c r="E14" i="28" s="1"/>
  <c r="C13" i="28"/>
  <c r="E13" i="28" s="1"/>
  <c r="C12" i="28"/>
  <c r="E12" i="28" s="1"/>
  <c r="C11" i="28"/>
  <c r="E11" i="28" s="1"/>
  <c r="C10" i="28"/>
  <c r="C7" i="28"/>
  <c r="F7" i="28" s="1"/>
  <c r="C9" i="28"/>
  <c r="E9" i="28" s="1"/>
  <c r="C8" i="28"/>
  <c r="F8" i="28" s="1"/>
  <c r="C6" i="28"/>
  <c r="E6" i="28" s="1"/>
  <c r="C4" i="28"/>
  <c r="C5" i="28"/>
  <c r="E5" i="28" s="1"/>
  <c r="E75" i="28"/>
  <c r="F74" i="28"/>
  <c r="E58" i="28"/>
  <c r="F52" i="28"/>
  <c r="E46" i="28"/>
  <c r="F35" i="28"/>
  <c r="F34" i="28"/>
  <c r="F28" i="28"/>
  <c r="F22" i="28"/>
  <c r="E10" i="28"/>
  <c r="E70" i="28"/>
  <c r="E38" i="28"/>
  <c r="E25" i="28"/>
  <c r="F6" i="28"/>
  <c r="F4" i="28"/>
  <c r="F81" i="28"/>
  <c r="F76" i="28"/>
  <c r="F73" i="28"/>
  <c r="E73" i="28"/>
  <c r="F63" i="28"/>
  <c r="E63" i="28"/>
  <c r="F62" i="28"/>
  <c r="E60" i="28"/>
  <c r="F57" i="28"/>
  <c r="E57" i="28"/>
  <c r="F56" i="28"/>
  <c r="E56" i="28"/>
  <c r="F55" i="28"/>
  <c r="E55" i="28"/>
  <c r="F54" i="28"/>
  <c r="E40" i="28"/>
  <c r="F39" i="28"/>
  <c r="F38" i="28"/>
  <c r="E32" i="28"/>
  <c r="F31" i="28"/>
  <c r="E28" i="28"/>
  <c r="E27" i="28"/>
  <c r="F25" i="28"/>
  <c r="F24" i="28"/>
  <c r="F16" i="28"/>
  <c r="E16" i="28"/>
  <c r="E4" i="28"/>
  <c r="G14" i="29" l="1"/>
  <c r="H14" i="29" s="1"/>
  <c r="I14" i="29" s="1"/>
  <c r="J14" i="29" s="1"/>
  <c r="K14" i="29" s="1"/>
  <c r="E78" i="28"/>
  <c r="E79" i="28"/>
  <c r="E80" i="28"/>
  <c r="E71" i="28"/>
  <c r="E72" i="28"/>
  <c r="E59" i="28"/>
  <c r="E49" i="28"/>
  <c r="E47" i="28"/>
  <c r="E48" i="28"/>
  <c r="E41" i="28"/>
  <c r="E23" i="28"/>
  <c r="F17" i="28"/>
  <c r="F11" i="28"/>
  <c r="F12" i="28"/>
  <c r="E15" i="28"/>
  <c r="E7" i="28"/>
  <c r="F9" i="28"/>
  <c r="E8" i="28"/>
  <c r="F46" i="28"/>
  <c r="F14" i="28"/>
  <c r="F5" i="28"/>
  <c r="E21" i="28"/>
  <c r="E22" i="28"/>
  <c r="E30" i="28"/>
  <c r="E18" i="28"/>
  <c r="E35" i="28"/>
  <c r="E51" i="28"/>
  <c r="F13" i="28"/>
  <c r="E19" i="28"/>
  <c r="E36" i="28"/>
  <c r="E52" i="28"/>
  <c r="E34" i="28"/>
  <c r="E20" i="28"/>
  <c r="F58" i="28"/>
  <c r="F10" i="28"/>
  <c r="F26" i="28"/>
  <c r="F50" i="28"/>
  <c r="F29" i="28"/>
  <c r="E37" i="28"/>
  <c r="E53" i="28"/>
  <c r="E61" i="28"/>
  <c r="E77" i="28"/>
  <c r="BK57" i="14" l="1"/>
  <c r="A58" i="14"/>
  <c r="AM26" i="5" l="1"/>
  <c r="AM27" i="5"/>
  <c r="L9" i="22"/>
  <c r="G9" i="22"/>
  <c r="H9" i="22" s="1"/>
  <c r="I9" i="22" s="1"/>
  <c r="J9" i="22" s="1"/>
  <c r="K9" i="22" s="1"/>
  <c r="L8" i="22"/>
  <c r="G8" i="22"/>
  <c r="H8" i="22" s="1"/>
  <c r="I8" i="22" s="1"/>
  <c r="J8" i="22" s="1"/>
  <c r="K8" i="22" s="1"/>
  <c r="L7" i="22"/>
  <c r="G7" i="22"/>
  <c r="H7" i="22" s="1"/>
  <c r="I7" i="22" s="1"/>
  <c r="J7" i="22" s="1"/>
  <c r="K7" i="22" s="1"/>
  <c r="BJ477" i="5" l="1"/>
  <c r="BI477" i="5"/>
  <c r="BH477" i="5"/>
  <c r="BG477" i="5"/>
  <c r="BF477" i="5"/>
  <c r="BJ481" i="5"/>
  <c r="BI481" i="5"/>
  <c r="BH481" i="5"/>
  <c r="BG481" i="5"/>
  <c r="BF481" i="5"/>
  <c r="BJ480" i="5"/>
  <c r="BI480" i="5"/>
  <c r="BH480" i="5"/>
  <c r="BG480" i="5"/>
  <c r="BF480" i="5"/>
  <c r="BJ479" i="5"/>
  <c r="BI479" i="5"/>
  <c r="BH479" i="5"/>
  <c r="BG479" i="5"/>
  <c r="BF479" i="5"/>
  <c r="BJ478" i="5"/>
  <c r="BI478" i="5"/>
  <c r="BH478" i="5"/>
  <c r="BG478" i="5"/>
  <c r="BF478" i="5"/>
  <c r="BN481" i="5"/>
  <c r="BM481" i="5"/>
  <c r="BL481" i="5"/>
  <c r="BN480" i="5"/>
  <c r="BM480" i="5"/>
  <c r="BL480" i="5"/>
  <c r="BN479" i="5"/>
  <c r="BM479" i="5"/>
  <c r="BL479" i="5"/>
  <c r="BN478" i="5"/>
  <c r="BM478" i="5"/>
  <c r="BL478" i="5"/>
  <c r="Z293" i="5"/>
  <c r="L75" i="26" l="1"/>
  <c r="L74" i="26"/>
  <c r="G74" i="26"/>
  <c r="H74" i="26" s="1"/>
  <c r="I74" i="26" s="1"/>
  <c r="J74" i="26" s="1"/>
  <c r="K74" i="26" s="1"/>
  <c r="L73" i="26"/>
  <c r="L72" i="26"/>
  <c r="L71" i="26"/>
  <c r="L70" i="26"/>
  <c r="G70" i="26"/>
  <c r="H70" i="26" s="1"/>
  <c r="I70" i="26" s="1"/>
  <c r="L69" i="26"/>
  <c r="L68" i="26"/>
  <c r="L67" i="26"/>
  <c r="L66" i="26"/>
  <c r="L65" i="26"/>
  <c r="L64" i="26"/>
  <c r="G64" i="26"/>
  <c r="H64" i="26" s="1"/>
  <c r="I64" i="26" s="1"/>
  <c r="J64" i="26" s="1"/>
  <c r="K64" i="26" s="1"/>
  <c r="L63" i="26"/>
  <c r="L62" i="26"/>
  <c r="L61" i="26"/>
  <c r="G61" i="26"/>
  <c r="H61" i="26" s="1"/>
  <c r="I61" i="26" s="1"/>
  <c r="L60" i="26"/>
  <c r="G60" i="26"/>
  <c r="H60" i="26" s="1"/>
  <c r="I60" i="26" s="1"/>
  <c r="L59" i="26"/>
  <c r="L58" i="26"/>
  <c r="G58" i="26"/>
  <c r="H58" i="26" s="1"/>
  <c r="I58" i="26" s="1"/>
  <c r="J58" i="26" s="1"/>
  <c r="K58" i="26" s="1"/>
  <c r="L283" i="22"/>
  <c r="L282" i="22"/>
  <c r="L281" i="22"/>
  <c r="L280" i="22"/>
  <c r="L279" i="22"/>
  <c r="L278" i="22"/>
  <c r="L277" i="22"/>
  <c r="L276" i="22"/>
  <c r="L275" i="22"/>
  <c r="L274" i="22"/>
  <c r="L273" i="22"/>
  <c r="L272" i="22"/>
  <c r="L271" i="22"/>
  <c r="L270" i="22"/>
  <c r="L269" i="22"/>
  <c r="L268" i="22"/>
  <c r="L267" i="22"/>
  <c r="L266" i="22"/>
  <c r="L265" i="22"/>
  <c r="L264" i="22"/>
  <c r="L263" i="22"/>
  <c r="L262" i="22"/>
  <c r="L261" i="22"/>
  <c r="L260" i="22"/>
  <c r="L259" i="22"/>
  <c r="L258" i="22"/>
  <c r="L257" i="22"/>
  <c r="L256" i="22"/>
  <c r="L255" i="22"/>
  <c r="L254" i="22"/>
  <c r="L253" i="22"/>
  <c r="L252" i="22"/>
  <c r="L251" i="22"/>
  <c r="L250" i="22"/>
  <c r="L249" i="22"/>
  <c r="L248" i="22"/>
  <c r="L247" i="22"/>
  <c r="L246" i="22"/>
  <c r="L245" i="22"/>
  <c r="L244" i="22"/>
  <c r="L243" i="22"/>
  <c r="L242" i="22"/>
  <c r="L241" i="22"/>
  <c r="L240" i="22"/>
  <c r="L239" i="22"/>
  <c r="L238" i="22"/>
  <c r="L237" i="22"/>
  <c r="L236" i="22"/>
  <c r="L235" i="22"/>
  <c r="L234" i="22"/>
  <c r="L233" i="22"/>
  <c r="L232" i="22"/>
  <c r="L218" i="22"/>
  <c r="L217" i="22"/>
  <c r="L216" i="22"/>
  <c r="L215" i="22"/>
  <c r="L214" i="22"/>
  <c r="L213" i="22"/>
  <c r="L212" i="22"/>
  <c r="L211" i="22"/>
  <c r="L210" i="22"/>
  <c r="L209" i="22"/>
  <c r="L208" i="22"/>
  <c r="L207" i="22"/>
  <c r="L206" i="22"/>
  <c r="L205" i="22"/>
  <c r="L204" i="22"/>
  <c r="L203" i="22"/>
  <c r="L202" i="22"/>
  <c r="L201" i="22"/>
  <c r="L200" i="22"/>
  <c r="L199" i="22"/>
  <c r="L198" i="22"/>
  <c r="L197" i="22"/>
  <c r="L196" i="22"/>
  <c r="L195" i="22"/>
  <c r="L194" i="22"/>
  <c r="L193" i="22"/>
  <c r="L192" i="22"/>
  <c r="L191" i="22"/>
  <c r="L190" i="22"/>
  <c r="L189" i="22"/>
  <c r="L188" i="22"/>
  <c r="L187" i="22"/>
  <c r="L186" i="22"/>
  <c r="L185" i="22"/>
  <c r="L184" i="22"/>
  <c r="L183" i="22"/>
  <c r="L182" i="22"/>
  <c r="L181" i="22"/>
  <c r="L180" i="22"/>
  <c r="L179" i="22"/>
  <c r="L178" i="22"/>
  <c r="L177" i="22"/>
  <c r="L176" i="22"/>
  <c r="L175" i="22"/>
  <c r="L174" i="22"/>
  <c r="L173" i="22"/>
  <c r="L172" i="22"/>
  <c r="L171" i="22"/>
  <c r="L170" i="22"/>
  <c r="L169" i="22"/>
  <c r="L168" i="22"/>
  <c r="L167" i="22"/>
  <c r="L166" i="22"/>
  <c r="L165" i="22"/>
  <c r="L164" i="22"/>
  <c r="L163" i="22"/>
  <c r="L162" i="22"/>
  <c r="L161" i="22"/>
  <c r="L160" i="22"/>
  <c r="L159" i="22"/>
  <c r="L158" i="22"/>
  <c r="L157" i="22"/>
  <c r="L156" i="22"/>
  <c r="L155" i="22"/>
  <c r="L154" i="22"/>
  <c r="L153" i="22"/>
  <c r="L152" i="22"/>
  <c r="L151" i="22"/>
  <c r="L150" i="22"/>
  <c r="L149" i="22"/>
  <c r="L148" i="22"/>
  <c r="L147" i="22"/>
  <c r="L146" i="22"/>
  <c r="L145" i="22"/>
  <c r="L144" i="22"/>
  <c r="L143" i="22"/>
  <c r="L142" i="22"/>
  <c r="L141" i="22"/>
  <c r="L140" i="22"/>
  <c r="L139" i="22"/>
  <c r="L138" i="22"/>
  <c r="L137" i="22"/>
  <c r="L136" i="22"/>
  <c r="L135" i="22"/>
  <c r="L134" i="22"/>
  <c r="L133" i="22"/>
  <c r="L132" i="22"/>
  <c r="L131" i="22"/>
  <c r="L130" i="22"/>
  <c r="L129" i="22"/>
  <c r="L128" i="22"/>
  <c r="L127" i="22"/>
  <c r="L126" i="22"/>
  <c r="L125" i="22"/>
  <c r="L124" i="22"/>
  <c r="L123" i="22"/>
  <c r="L122" i="22"/>
  <c r="L121" i="22"/>
  <c r="L120" i="22"/>
  <c r="L119" i="22"/>
  <c r="L118" i="22"/>
  <c r="L117" i="22"/>
  <c r="L116" i="22"/>
  <c r="L115" i="22"/>
  <c r="L114" i="22"/>
  <c r="L113" i="22"/>
  <c r="L112" i="22"/>
  <c r="L111" i="22"/>
  <c r="L110" i="22"/>
  <c r="L109" i="22"/>
  <c r="L108" i="22"/>
  <c r="L107" i="22"/>
  <c r="L106" i="22"/>
  <c r="L105" i="22"/>
  <c r="L104" i="22"/>
  <c r="L103" i="22"/>
  <c r="L102" i="22"/>
  <c r="L101" i="22"/>
  <c r="L100" i="22"/>
  <c r="L99" i="22"/>
  <c r="L98" i="22"/>
  <c r="L97" i="22"/>
  <c r="L96" i="22"/>
  <c r="L95" i="22"/>
  <c r="L94" i="22"/>
  <c r="L93" i="22"/>
  <c r="L92" i="22"/>
  <c r="L91" i="22"/>
  <c r="L90" i="22"/>
  <c r="L89" i="22"/>
  <c r="L88" i="22"/>
  <c r="L87" i="22"/>
  <c r="L86" i="22"/>
  <c r="L85" i="22"/>
  <c r="L84" i="22"/>
  <c r="L83" i="22"/>
  <c r="L82" i="22"/>
  <c r="L81" i="22"/>
  <c r="L80" i="22"/>
  <c r="L79" i="22"/>
  <c r="L78" i="22"/>
  <c r="L77" i="22"/>
  <c r="L76" i="22"/>
  <c r="L75" i="22"/>
  <c r="L74" i="22"/>
  <c r="L73" i="22"/>
  <c r="L72" i="22"/>
  <c r="L71" i="22"/>
  <c r="L70" i="22"/>
  <c r="L69" i="22"/>
  <c r="L68" i="22"/>
  <c r="L67" i="22"/>
  <c r="L66" i="22"/>
  <c r="L65" i="22"/>
  <c r="L64" i="22"/>
  <c r="L63" i="22"/>
  <c r="L62" i="22"/>
  <c r="L61" i="22"/>
  <c r="L60" i="22"/>
  <c r="L59" i="22"/>
  <c r="L58" i="22"/>
  <c r="L57" i="22"/>
  <c r="L56" i="22"/>
  <c r="L55" i="22"/>
  <c r="L54" i="22"/>
  <c r="L53" i="22"/>
  <c r="L52" i="22"/>
  <c r="L51" i="22"/>
  <c r="L50" i="22"/>
  <c r="L49" i="22"/>
  <c r="L48" i="22"/>
  <c r="L47" i="22"/>
  <c r="L46" i="22"/>
  <c r="L45" i="22"/>
  <c r="L44" i="22"/>
  <c r="L43" i="22"/>
  <c r="L42" i="22"/>
  <c r="L41" i="22"/>
  <c r="L40" i="22"/>
  <c r="L39" i="22"/>
  <c r="L38" i="22"/>
  <c r="L37" i="22"/>
  <c r="L36" i="22"/>
  <c r="L35" i="22"/>
  <c r="L34" i="22"/>
  <c r="L33" i="22"/>
  <c r="L32" i="22"/>
  <c r="L31" i="22"/>
  <c r="L30" i="22"/>
  <c r="L29" i="22"/>
  <c r="L28" i="22"/>
  <c r="L27" i="22"/>
  <c r="L26" i="22"/>
  <c r="L25" i="22"/>
  <c r="L24" i="22"/>
  <c r="L23" i="22"/>
  <c r="L22" i="22"/>
  <c r="L21" i="22"/>
  <c r="L20" i="22"/>
  <c r="L19" i="22"/>
  <c r="L18" i="22"/>
  <c r="L17" i="22"/>
  <c r="L16" i="22"/>
  <c r="L15" i="22"/>
  <c r="L14" i="22"/>
  <c r="L13" i="22"/>
  <c r="L12" i="22"/>
  <c r="L11" i="22"/>
  <c r="L10" i="22"/>
  <c r="L5" i="22"/>
  <c r="L4" i="22"/>
  <c r="AW153" i="5"/>
  <c r="AW152" i="5"/>
  <c r="AW151" i="5"/>
  <c r="AW150" i="5"/>
  <c r="AW149" i="5"/>
  <c r="AW148" i="5"/>
  <c r="AW147" i="5"/>
  <c r="AW146" i="5"/>
  <c r="AW145" i="5"/>
  <c r="AW144" i="5"/>
  <c r="AW143" i="5"/>
  <c r="AW142" i="5"/>
  <c r="AW141" i="5"/>
  <c r="AW140" i="5"/>
  <c r="AW139" i="5"/>
  <c r="AW138" i="5"/>
  <c r="AW137" i="5"/>
  <c r="AW136" i="5"/>
  <c r="AW135" i="5"/>
  <c r="AW134" i="5"/>
  <c r="AW133" i="5"/>
  <c r="AW132" i="5"/>
  <c r="AW131" i="5"/>
  <c r="AW130" i="5"/>
  <c r="AW129" i="5"/>
  <c r="AW128" i="5"/>
  <c r="AW127" i="5"/>
  <c r="AW126" i="5"/>
  <c r="AW125" i="5"/>
  <c r="AW124" i="5"/>
  <c r="AW123" i="5"/>
  <c r="AW122" i="5"/>
  <c r="AW121" i="5"/>
  <c r="AW120" i="5"/>
  <c r="AW119" i="5"/>
  <c r="AW118" i="5"/>
  <c r="AW117" i="5"/>
  <c r="AW116" i="5"/>
  <c r="AW115" i="5"/>
  <c r="AW114" i="5"/>
  <c r="AW113" i="5"/>
  <c r="AW112" i="5"/>
  <c r="AW111" i="5"/>
  <c r="AW110" i="5"/>
  <c r="AW109" i="5"/>
  <c r="AW108" i="5"/>
  <c r="AW107" i="5"/>
  <c r="AW106" i="5"/>
  <c r="AW105" i="5"/>
  <c r="AW104" i="5"/>
  <c r="AW103" i="5"/>
  <c r="AW102" i="5"/>
  <c r="AW101" i="5"/>
  <c r="AW100" i="5"/>
  <c r="AW99" i="5"/>
  <c r="AW98" i="5"/>
  <c r="AW97" i="5"/>
  <c r="AW96" i="5"/>
  <c r="AW95" i="5"/>
  <c r="AW94" i="5"/>
  <c r="AW93" i="5"/>
  <c r="AW92" i="5"/>
  <c r="AW91" i="5"/>
  <c r="AW90" i="5"/>
  <c r="AW89" i="5"/>
  <c r="AW88" i="5"/>
  <c r="AW87" i="5"/>
  <c r="AW86" i="5"/>
  <c r="AW85" i="5"/>
  <c r="AW84" i="5"/>
  <c r="AW83" i="5"/>
  <c r="AW82" i="5"/>
  <c r="AW81" i="5"/>
  <c r="AW80" i="5"/>
  <c r="AW79" i="5"/>
  <c r="AW78" i="5"/>
  <c r="AW77" i="5"/>
  <c r="AW76" i="5"/>
  <c r="AW75" i="5"/>
  <c r="AW74" i="5"/>
  <c r="AW73" i="5"/>
  <c r="AW72" i="5"/>
  <c r="AW71" i="5"/>
  <c r="AW70" i="5"/>
  <c r="AW69" i="5"/>
  <c r="AW68" i="5"/>
  <c r="AW67" i="5"/>
  <c r="AW66" i="5"/>
  <c r="AW65" i="5"/>
  <c r="AW64" i="5"/>
  <c r="AW63" i="5"/>
  <c r="AW62" i="5"/>
  <c r="AW61" i="5"/>
  <c r="AW60" i="5"/>
  <c r="AW59" i="5"/>
  <c r="AW58" i="5"/>
  <c r="AW57" i="5"/>
  <c r="AW56" i="5"/>
  <c r="G69" i="26" l="1"/>
  <c r="H69" i="26" s="1"/>
  <c r="I69" i="26" s="1"/>
  <c r="J69" i="26" s="1"/>
  <c r="K69" i="26" s="1"/>
  <c r="G68" i="26"/>
  <c r="H68" i="26" s="1"/>
  <c r="I68" i="26" s="1"/>
  <c r="J68" i="26" s="1"/>
  <c r="K68" i="26" s="1"/>
  <c r="G67" i="26"/>
  <c r="H67" i="26" s="1"/>
  <c r="I67" i="26" s="1"/>
  <c r="J67" i="26" s="1"/>
  <c r="K67" i="26" s="1"/>
  <c r="J70" i="26"/>
  <c r="K70" i="26" s="1"/>
  <c r="G75" i="26"/>
  <c r="H75" i="26" s="1"/>
  <c r="I75" i="26" s="1"/>
  <c r="J75" i="26" s="1"/>
  <c r="K75" i="26" s="1"/>
  <c r="G73" i="26"/>
  <c r="H73" i="26" s="1"/>
  <c r="I73" i="26" s="1"/>
  <c r="J73" i="26" s="1"/>
  <c r="K73" i="26" s="1"/>
  <c r="G72" i="26"/>
  <c r="H72" i="26" s="1"/>
  <c r="I72" i="26" s="1"/>
  <c r="J72" i="26" s="1"/>
  <c r="K72" i="26" s="1"/>
  <c r="G71" i="26"/>
  <c r="H71" i="26" s="1"/>
  <c r="I71" i="26" s="1"/>
  <c r="J71" i="26" s="1"/>
  <c r="K71" i="26" s="1"/>
  <c r="J60" i="26"/>
  <c r="K60" i="26" s="1"/>
  <c r="G59" i="26"/>
  <c r="H59" i="26" s="1"/>
  <c r="I59" i="26" s="1"/>
  <c r="J59" i="26" s="1"/>
  <c r="K59" i="26" s="1"/>
  <c r="J61" i="26"/>
  <c r="K61" i="26" s="1"/>
  <c r="G66" i="26"/>
  <c r="H66" i="26" s="1"/>
  <c r="I66" i="26" s="1"/>
  <c r="J66" i="26" s="1"/>
  <c r="K66" i="26" s="1"/>
  <c r="G65" i="26"/>
  <c r="H65" i="26" s="1"/>
  <c r="I65" i="26" s="1"/>
  <c r="J65" i="26" s="1"/>
  <c r="K65" i="26" s="1"/>
  <c r="G63" i="26"/>
  <c r="H63" i="26" s="1"/>
  <c r="I63" i="26" s="1"/>
  <c r="J63" i="26" s="1"/>
  <c r="K63" i="26" s="1"/>
  <c r="G62" i="26"/>
  <c r="H62" i="26" s="1"/>
  <c r="I62" i="26" s="1"/>
  <c r="J62" i="26" s="1"/>
  <c r="K62" i="26" s="1"/>
  <c r="BL60" i="14"/>
  <c r="BK60" i="14"/>
  <c r="D4" i="23"/>
  <c r="D5" i="23"/>
  <c r="D6" i="23"/>
  <c r="D7" i="23"/>
  <c r="D8" i="23"/>
  <c r="D9" i="23"/>
  <c r="D10" i="23"/>
  <c r="D11" i="23"/>
  <c r="D12" i="23"/>
  <c r="D13" i="23"/>
  <c r="D14" i="23"/>
  <c r="D15" i="23"/>
  <c r="D16" i="23"/>
  <c r="D17" i="23"/>
  <c r="D18" i="23"/>
  <c r="D19" i="23"/>
  <c r="D20" i="23"/>
  <c r="D21" i="23"/>
  <c r="D22" i="23"/>
  <c r="D23" i="23"/>
  <c r="D24" i="23"/>
  <c r="D25" i="23"/>
  <c r="D26" i="23"/>
  <c r="D27" i="23"/>
  <c r="D28" i="23"/>
  <c r="D29" i="23"/>
  <c r="D30" i="23"/>
  <c r="D31" i="23"/>
  <c r="D32" i="23"/>
  <c r="D33" i="23"/>
  <c r="D34" i="23"/>
  <c r="D35" i="23"/>
  <c r="D36" i="23"/>
  <c r="D37" i="23"/>
  <c r="D38" i="23"/>
  <c r="D39" i="23"/>
  <c r="D40" i="23"/>
  <c r="D41" i="23"/>
  <c r="D42" i="23"/>
  <c r="D43" i="23"/>
  <c r="D44" i="23"/>
  <c r="D45" i="23"/>
  <c r="D46" i="23"/>
  <c r="D47" i="23"/>
  <c r="D48" i="23"/>
  <c r="D49" i="23"/>
  <c r="D50" i="23"/>
  <c r="D51" i="23"/>
  <c r="D52" i="23"/>
  <c r="D53" i="23"/>
  <c r="D54" i="23"/>
  <c r="D55" i="23"/>
  <c r="D56" i="23"/>
  <c r="D57" i="23"/>
  <c r="D58" i="23"/>
  <c r="D59" i="23"/>
  <c r="D60" i="23"/>
  <c r="D61" i="23"/>
  <c r="L6" i="22" l="1"/>
  <c r="L231" i="22"/>
  <c r="L230" i="22"/>
  <c r="L229" i="22"/>
  <c r="L228" i="22"/>
  <c r="L223" i="22"/>
  <c r="L222" i="22"/>
  <c r="L221" i="22"/>
  <c r="L220" i="22"/>
  <c r="L227" i="22"/>
  <c r="L226" i="22"/>
  <c r="L225" i="22"/>
  <c r="L224" i="22"/>
  <c r="L219" i="22"/>
  <c r="L57" i="26" l="1"/>
  <c r="G57" i="26"/>
  <c r="H57" i="26" s="1"/>
  <c r="I57" i="26" s="1"/>
  <c r="J57" i="26" s="1"/>
  <c r="K57" i="26" s="1"/>
  <c r="L56" i="26"/>
  <c r="G56" i="26"/>
  <c r="H56" i="26" s="1"/>
  <c r="I56" i="26" s="1"/>
  <c r="J56" i="26" s="1"/>
  <c r="K56" i="26" s="1"/>
  <c r="L55" i="26"/>
  <c r="G55" i="26"/>
  <c r="H55" i="26" s="1"/>
  <c r="I55" i="26" s="1"/>
  <c r="J55" i="26" s="1"/>
  <c r="K55" i="26" s="1"/>
  <c r="L54" i="26"/>
  <c r="H54" i="26"/>
  <c r="I54" i="26" s="1"/>
  <c r="J54" i="26" s="1"/>
  <c r="K54" i="26" s="1"/>
  <c r="G54" i="26"/>
  <c r="L53" i="26"/>
  <c r="G53" i="26"/>
  <c r="H53" i="26" s="1"/>
  <c r="I53" i="26" s="1"/>
  <c r="J53" i="26" s="1"/>
  <c r="K53" i="26" s="1"/>
  <c r="L52" i="26"/>
  <c r="G52" i="26"/>
  <c r="H52" i="26" s="1"/>
  <c r="I52" i="26" s="1"/>
  <c r="J52" i="26" s="1"/>
  <c r="K52" i="26" s="1"/>
  <c r="L51" i="26"/>
  <c r="G51" i="26"/>
  <c r="H51" i="26" s="1"/>
  <c r="I51" i="26" s="1"/>
  <c r="J51" i="26" s="1"/>
  <c r="K51" i="26" s="1"/>
  <c r="L50" i="26"/>
  <c r="G50" i="26"/>
  <c r="H50" i="26" s="1"/>
  <c r="I50" i="26" s="1"/>
  <c r="J50" i="26" s="1"/>
  <c r="K50" i="26" s="1"/>
  <c r="L49" i="26"/>
  <c r="G49" i="26"/>
  <c r="H49" i="26" s="1"/>
  <c r="I49" i="26" s="1"/>
  <c r="J49" i="26" s="1"/>
  <c r="K49" i="26" s="1"/>
  <c r="L48" i="26"/>
  <c r="G48" i="26"/>
  <c r="H48" i="26" s="1"/>
  <c r="I48" i="26" s="1"/>
  <c r="J48" i="26" s="1"/>
  <c r="K48" i="26" s="1"/>
  <c r="L47" i="26"/>
  <c r="G47" i="26"/>
  <c r="H47" i="26" s="1"/>
  <c r="I47" i="26" s="1"/>
  <c r="J47" i="26" s="1"/>
  <c r="K47" i="26" s="1"/>
  <c r="L46" i="26"/>
  <c r="G46" i="26"/>
  <c r="H46" i="26" s="1"/>
  <c r="I46" i="26" s="1"/>
  <c r="J46" i="26" s="1"/>
  <c r="K46" i="26" s="1"/>
  <c r="L45" i="26"/>
  <c r="G45" i="26"/>
  <c r="H45" i="26" s="1"/>
  <c r="I45" i="26" s="1"/>
  <c r="J45" i="26" s="1"/>
  <c r="K45" i="26" s="1"/>
  <c r="L44" i="26"/>
  <c r="G44" i="26"/>
  <c r="H44" i="26" s="1"/>
  <c r="I44" i="26" s="1"/>
  <c r="J44" i="26" s="1"/>
  <c r="K44" i="26" s="1"/>
  <c r="L43" i="26"/>
  <c r="G43" i="26"/>
  <c r="H43" i="26" s="1"/>
  <c r="I43" i="26" s="1"/>
  <c r="J43" i="26" s="1"/>
  <c r="K43" i="26" s="1"/>
  <c r="L42" i="26"/>
  <c r="G42" i="26"/>
  <c r="H42" i="26" s="1"/>
  <c r="I42" i="26" s="1"/>
  <c r="J42" i="26" s="1"/>
  <c r="K42" i="26" s="1"/>
  <c r="L41" i="26"/>
  <c r="G41" i="26"/>
  <c r="H41" i="26" s="1"/>
  <c r="I41" i="26" s="1"/>
  <c r="J41" i="26" s="1"/>
  <c r="K41" i="26" s="1"/>
  <c r="L40" i="26"/>
  <c r="G40" i="26"/>
  <c r="H40" i="26" s="1"/>
  <c r="I40" i="26" s="1"/>
  <c r="J40" i="26" s="1"/>
  <c r="K40" i="26" s="1"/>
  <c r="L39" i="26"/>
  <c r="G39" i="26"/>
  <c r="H39" i="26" s="1"/>
  <c r="I39" i="26" s="1"/>
  <c r="J39" i="26" s="1"/>
  <c r="K39" i="26" s="1"/>
  <c r="L38" i="26"/>
  <c r="G38" i="26"/>
  <c r="H38" i="26" s="1"/>
  <c r="I38" i="26" s="1"/>
  <c r="J38" i="26" s="1"/>
  <c r="K38" i="26" s="1"/>
  <c r="L37" i="26"/>
  <c r="G37" i="26"/>
  <c r="H37" i="26" s="1"/>
  <c r="I37" i="26" s="1"/>
  <c r="J37" i="26" s="1"/>
  <c r="K37" i="26" s="1"/>
  <c r="L36" i="26"/>
  <c r="G36" i="26"/>
  <c r="H36" i="26" s="1"/>
  <c r="I36" i="26" s="1"/>
  <c r="J36" i="26" s="1"/>
  <c r="K36" i="26" s="1"/>
  <c r="L35" i="26"/>
  <c r="G35" i="26"/>
  <c r="H35" i="26" s="1"/>
  <c r="I35" i="26" s="1"/>
  <c r="J35" i="26" s="1"/>
  <c r="K35" i="26" s="1"/>
  <c r="L34" i="26"/>
  <c r="G34" i="26"/>
  <c r="H34" i="26" s="1"/>
  <c r="I34" i="26" s="1"/>
  <c r="J34" i="26" s="1"/>
  <c r="K34" i="26" s="1"/>
  <c r="L33" i="26"/>
  <c r="G33" i="26"/>
  <c r="H33" i="26" s="1"/>
  <c r="I33" i="26" s="1"/>
  <c r="J33" i="26" s="1"/>
  <c r="K33" i="26" s="1"/>
  <c r="L32" i="26"/>
  <c r="G32" i="26"/>
  <c r="H32" i="26" s="1"/>
  <c r="I32" i="26" s="1"/>
  <c r="J32" i="26" s="1"/>
  <c r="K32" i="26" s="1"/>
  <c r="L31" i="26"/>
  <c r="G31" i="26"/>
  <c r="H31" i="26" s="1"/>
  <c r="I31" i="26" s="1"/>
  <c r="J31" i="26" s="1"/>
  <c r="K31" i="26" s="1"/>
  <c r="L30" i="26"/>
  <c r="G30" i="26"/>
  <c r="H30" i="26" s="1"/>
  <c r="I30" i="26" s="1"/>
  <c r="J30" i="26" s="1"/>
  <c r="K30" i="26" s="1"/>
  <c r="L29" i="26"/>
  <c r="G29" i="26"/>
  <c r="H29" i="26" s="1"/>
  <c r="I29" i="26" s="1"/>
  <c r="J29" i="26" s="1"/>
  <c r="K29" i="26" s="1"/>
  <c r="L28" i="26"/>
  <c r="G28" i="26"/>
  <c r="H28" i="26" s="1"/>
  <c r="I28" i="26" s="1"/>
  <c r="J28" i="26" s="1"/>
  <c r="K28" i="26" s="1"/>
  <c r="L27" i="26"/>
  <c r="G27" i="26"/>
  <c r="H27" i="26" s="1"/>
  <c r="I27" i="26" s="1"/>
  <c r="J27" i="26" s="1"/>
  <c r="K27" i="26" s="1"/>
  <c r="L26" i="26"/>
  <c r="G26" i="26"/>
  <c r="H26" i="26" s="1"/>
  <c r="I26" i="26" s="1"/>
  <c r="J26" i="26" s="1"/>
  <c r="K26" i="26" s="1"/>
  <c r="L25" i="26"/>
  <c r="G25" i="26"/>
  <c r="H25" i="26" s="1"/>
  <c r="I25" i="26" s="1"/>
  <c r="J25" i="26" s="1"/>
  <c r="K25" i="26" s="1"/>
  <c r="L24" i="26"/>
  <c r="G24" i="26"/>
  <c r="H24" i="26" s="1"/>
  <c r="I24" i="26" s="1"/>
  <c r="J24" i="26" s="1"/>
  <c r="K24" i="26" s="1"/>
  <c r="L23" i="26"/>
  <c r="G23" i="26"/>
  <c r="H23" i="26" s="1"/>
  <c r="I23" i="26" s="1"/>
  <c r="J23" i="26" s="1"/>
  <c r="K23" i="26" s="1"/>
  <c r="L22" i="26"/>
  <c r="H22" i="26"/>
  <c r="I22" i="26" s="1"/>
  <c r="J22" i="26" s="1"/>
  <c r="K22" i="26" s="1"/>
  <c r="G22" i="26"/>
  <c r="L21" i="26"/>
  <c r="G21" i="26"/>
  <c r="H21" i="26" s="1"/>
  <c r="I21" i="26" s="1"/>
  <c r="J21" i="26" s="1"/>
  <c r="K21" i="26" s="1"/>
  <c r="L20" i="26"/>
  <c r="G20" i="26"/>
  <c r="H20" i="26" s="1"/>
  <c r="I20" i="26" s="1"/>
  <c r="J20" i="26" s="1"/>
  <c r="K20" i="26" s="1"/>
  <c r="L19" i="26"/>
  <c r="G19" i="26"/>
  <c r="H19" i="26" s="1"/>
  <c r="I19" i="26" s="1"/>
  <c r="J19" i="26" s="1"/>
  <c r="K19" i="26" s="1"/>
  <c r="L18" i="26"/>
  <c r="G18" i="26"/>
  <c r="H18" i="26" s="1"/>
  <c r="I18" i="26" s="1"/>
  <c r="J18" i="26" s="1"/>
  <c r="K18" i="26" s="1"/>
  <c r="L17" i="26"/>
  <c r="G17" i="26"/>
  <c r="H17" i="26" s="1"/>
  <c r="I17" i="26" s="1"/>
  <c r="J17" i="26" s="1"/>
  <c r="K17" i="26" s="1"/>
  <c r="L16" i="26"/>
  <c r="G16" i="26"/>
  <c r="H16" i="26" s="1"/>
  <c r="I16" i="26" s="1"/>
  <c r="J16" i="26" s="1"/>
  <c r="K16" i="26" s="1"/>
  <c r="L15" i="26"/>
  <c r="G15" i="26"/>
  <c r="H15" i="26" s="1"/>
  <c r="I15" i="26" s="1"/>
  <c r="J15" i="26" s="1"/>
  <c r="K15" i="26" s="1"/>
  <c r="L14" i="26"/>
  <c r="G14" i="26"/>
  <c r="H14" i="26" s="1"/>
  <c r="I14" i="26" s="1"/>
  <c r="J14" i="26" s="1"/>
  <c r="K14" i="26" s="1"/>
  <c r="L13" i="26"/>
  <c r="G13" i="26"/>
  <c r="H13" i="26" s="1"/>
  <c r="I13" i="26" s="1"/>
  <c r="J13" i="26" s="1"/>
  <c r="K13" i="26" s="1"/>
  <c r="L12" i="26"/>
  <c r="G12" i="26"/>
  <c r="H12" i="26" s="1"/>
  <c r="I12" i="26" s="1"/>
  <c r="J12" i="26" s="1"/>
  <c r="K12" i="26" s="1"/>
  <c r="L11" i="26"/>
  <c r="G11" i="26"/>
  <c r="H11" i="26" s="1"/>
  <c r="I11" i="26" s="1"/>
  <c r="J11" i="26" s="1"/>
  <c r="K11" i="26" s="1"/>
  <c r="L10" i="26"/>
  <c r="G10" i="26"/>
  <c r="H10" i="26" s="1"/>
  <c r="I10" i="26" s="1"/>
  <c r="J10" i="26" s="1"/>
  <c r="K10" i="26" s="1"/>
  <c r="L9" i="26"/>
  <c r="G9" i="26"/>
  <c r="H9" i="26" s="1"/>
  <c r="I9" i="26" s="1"/>
  <c r="J9" i="26" s="1"/>
  <c r="K9" i="26" s="1"/>
  <c r="L8" i="26"/>
  <c r="G8" i="26"/>
  <c r="H8" i="26" s="1"/>
  <c r="I8" i="26" s="1"/>
  <c r="J8" i="26" s="1"/>
  <c r="K8" i="26" s="1"/>
  <c r="L7" i="26"/>
  <c r="G7" i="26"/>
  <c r="H7" i="26" s="1"/>
  <c r="I7" i="26" s="1"/>
  <c r="J7" i="26" s="1"/>
  <c r="K7" i="26" s="1"/>
  <c r="L6" i="26"/>
  <c r="G6" i="26"/>
  <c r="H6" i="26" s="1"/>
  <c r="I6" i="26" s="1"/>
  <c r="J6" i="26" s="1"/>
  <c r="K6" i="26" s="1"/>
  <c r="L5" i="26"/>
  <c r="G5" i="26"/>
  <c r="H5" i="26" s="1"/>
  <c r="I5" i="26" s="1"/>
  <c r="J5" i="26" s="1"/>
  <c r="K5" i="26" s="1"/>
  <c r="L4" i="26"/>
  <c r="G4" i="26"/>
  <c r="H4" i="26" s="1"/>
  <c r="I4" i="26" s="1"/>
  <c r="J4" i="26" s="1"/>
  <c r="K4" i="26" s="1"/>
  <c r="G255" i="22" l="1"/>
  <c r="H255" i="22" s="1"/>
  <c r="I255" i="22" s="1"/>
  <c r="J255" i="22" s="1"/>
  <c r="K255" i="22" s="1"/>
  <c r="G251" i="22"/>
  <c r="H251" i="22" s="1"/>
  <c r="I251" i="22" s="1"/>
  <c r="J251" i="22" s="1"/>
  <c r="K251" i="22" s="1"/>
  <c r="G254" i="22"/>
  <c r="H254" i="22" s="1"/>
  <c r="I254" i="22" s="1"/>
  <c r="J254" i="22" s="1"/>
  <c r="K254" i="22" s="1"/>
  <c r="G250" i="22"/>
  <c r="H250" i="22" s="1"/>
  <c r="I250" i="22" s="1"/>
  <c r="J250" i="22" s="1"/>
  <c r="K250" i="22" s="1"/>
  <c r="G247" i="22"/>
  <c r="H247" i="22" s="1"/>
  <c r="I247" i="22" s="1"/>
  <c r="J247" i="22" s="1"/>
  <c r="K247" i="22" s="1"/>
  <c r="G246" i="22"/>
  <c r="H246" i="22" s="1"/>
  <c r="I246" i="22" s="1"/>
  <c r="J246" i="22" s="1"/>
  <c r="K246" i="22" s="1"/>
  <c r="G257" i="22"/>
  <c r="H257" i="22" s="1"/>
  <c r="I257" i="22" s="1"/>
  <c r="J257" i="22" s="1"/>
  <c r="K257" i="22" s="1"/>
  <c r="G253" i="22"/>
  <c r="H253" i="22" s="1"/>
  <c r="I253" i="22" s="1"/>
  <c r="J253" i="22" s="1"/>
  <c r="K253" i="22" s="1"/>
  <c r="G249" i="22"/>
  <c r="H249" i="22" s="1"/>
  <c r="I249" i="22" s="1"/>
  <c r="J249" i="22" s="1"/>
  <c r="K249" i="22" s="1"/>
  <c r="G243" i="22"/>
  <c r="H243" i="22" s="1"/>
  <c r="I243" i="22" s="1"/>
  <c r="J243" i="22" s="1"/>
  <c r="K243" i="22" s="1"/>
  <c r="G245" i="22"/>
  <c r="H245" i="22" s="1"/>
  <c r="I245" i="22" s="1"/>
  <c r="J245" i="22" s="1"/>
  <c r="K245" i="22" s="1"/>
  <c r="G241" i="22"/>
  <c r="H241" i="22" s="1"/>
  <c r="I241" i="22" s="1"/>
  <c r="J241" i="22" s="1"/>
  <c r="K241" i="22" s="1"/>
  <c r="G239" i="22"/>
  <c r="H239" i="22" s="1"/>
  <c r="I239" i="22" s="1"/>
  <c r="J239" i="22" s="1"/>
  <c r="K239" i="22" s="1"/>
  <c r="G256" i="22"/>
  <c r="H256" i="22" s="1"/>
  <c r="I256" i="22" s="1"/>
  <c r="J256" i="22" s="1"/>
  <c r="K256" i="22" s="1"/>
  <c r="G252" i="22"/>
  <c r="H252" i="22" s="1"/>
  <c r="I252" i="22" s="1"/>
  <c r="J252" i="22" s="1"/>
  <c r="K252" i="22" s="1"/>
  <c r="G248" i="22"/>
  <c r="H248" i="22" s="1"/>
  <c r="I248" i="22" s="1"/>
  <c r="J248" i="22" s="1"/>
  <c r="K248" i="22" s="1"/>
  <c r="G242" i="22"/>
  <c r="H242" i="22" s="1"/>
  <c r="I242" i="22" s="1"/>
  <c r="J242" i="22" s="1"/>
  <c r="K242" i="22" s="1"/>
  <c r="AM546" i="5"/>
  <c r="AM545" i="5"/>
  <c r="AM544" i="5"/>
  <c r="AM543" i="5"/>
  <c r="AM542" i="5"/>
  <c r="G280" i="22"/>
  <c r="H280" i="22" s="1"/>
  <c r="I280" i="22" s="1"/>
  <c r="J280" i="22" s="1"/>
  <c r="K280" i="22" s="1"/>
  <c r="G155" i="22"/>
  <c r="H155" i="22" s="1"/>
  <c r="I155" i="22" s="1"/>
  <c r="J155" i="22" s="1"/>
  <c r="K155" i="22" s="1"/>
  <c r="G152" i="22"/>
  <c r="H152" i="22" s="1"/>
  <c r="I152" i="22" s="1"/>
  <c r="J152" i="22" s="1"/>
  <c r="K152" i="22" s="1"/>
  <c r="G149" i="22"/>
  <c r="H149" i="22" s="1"/>
  <c r="I149" i="22" s="1"/>
  <c r="J149" i="22" s="1"/>
  <c r="K149" i="22" s="1"/>
  <c r="G146" i="22"/>
  <c r="H146" i="22" s="1"/>
  <c r="I146" i="22" s="1"/>
  <c r="J146" i="22" s="1"/>
  <c r="K146" i="22" s="1"/>
  <c r="G143" i="22"/>
  <c r="H143" i="22" s="1"/>
  <c r="I143" i="22" s="1"/>
  <c r="J143" i="22" s="1"/>
  <c r="K143" i="22" s="1"/>
  <c r="G140" i="22"/>
  <c r="H140" i="22" s="1"/>
  <c r="I140" i="22" s="1"/>
  <c r="J140" i="22" s="1"/>
  <c r="K140" i="22" s="1"/>
  <c r="G137" i="22"/>
  <c r="H137" i="22" s="1"/>
  <c r="I137" i="22" s="1"/>
  <c r="J137" i="22" s="1"/>
  <c r="K137" i="22" s="1"/>
  <c r="G134" i="22"/>
  <c r="H134" i="22" s="1"/>
  <c r="I134" i="22" s="1"/>
  <c r="J134" i="22" s="1"/>
  <c r="K134" i="22" s="1"/>
  <c r="G131" i="22"/>
  <c r="H131" i="22" s="1"/>
  <c r="I131" i="22" s="1"/>
  <c r="J131" i="22" s="1"/>
  <c r="K131" i="22" s="1"/>
  <c r="G231" i="22" l="1"/>
  <c r="H231" i="22" s="1"/>
  <c r="I231" i="22" s="1"/>
  <c r="J231" i="22" s="1"/>
  <c r="K231" i="22" s="1"/>
  <c r="G229" i="22"/>
  <c r="H229" i="22" s="1"/>
  <c r="I229" i="22" s="1"/>
  <c r="J229" i="22" s="1"/>
  <c r="K229" i="22" s="1"/>
  <c r="G227" i="22"/>
  <c r="H227" i="22" s="1"/>
  <c r="I227" i="22" s="1"/>
  <c r="J227" i="22" s="1"/>
  <c r="K227" i="22" s="1"/>
  <c r="G225" i="22"/>
  <c r="H225" i="22" s="1"/>
  <c r="I225" i="22" s="1"/>
  <c r="J225" i="22" s="1"/>
  <c r="K225" i="22" s="1"/>
  <c r="G223" i="22"/>
  <c r="H223" i="22" s="1"/>
  <c r="I223" i="22" s="1"/>
  <c r="J223" i="22" s="1"/>
  <c r="K223" i="22" s="1"/>
  <c r="G222" i="22"/>
  <c r="H222" i="22" s="1"/>
  <c r="I222" i="22" s="1"/>
  <c r="J222" i="22" s="1"/>
  <c r="K222" i="22" s="1"/>
  <c r="G221" i="22"/>
  <c r="H221" i="22" s="1"/>
  <c r="I221" i="22" s="1"/>
  <c r="J221" i="22" s="1"/>
  <c r="K221" i="22" s="1"/>
  <c r="G211" i="22"/>
  <c r="H211" i="22" s="1"/>
  <c r="I211" i="22" s="1"/>
  <c r="J211" i="22" s="1"/>
  <c r="K211" i="22" s="1"/>
  <c r="G210" i="22"/>
  <c r="H210" i="22" s="1"/>
  <c r="I210" i="22" s="1"/>
  <c r="J210" i="22" s="1"/>
  <c r="K210" i="22" s="1"/>
  <c r="G209" i="22"/>
  <c r="H209" i="22" s="1"/>
  <c r="I209" i="22" s="1"/>
  <c r="J209" i="22" s="1"/>
  <c r="K209" i="22" s="1"/>
  <c r="G208" i="22"/>
  <c r="H208" i="22" s="1"/>
  <c r="I208" i="22" s="1"/>
  <c r="J208" i="22" s="1"/>
  <c r="K208" i="22" s="1"/>
  <c r="G207" i="22"/>
  <c r="H207" i="22" s="1"/>
  <c r="I207" i="22" s="1"/>
  <c r="J207" i="22" s="1"/>
  <c r="K207" i="22" s="1"/>
  <c r="G205" i="22"/>
  <c r="H205" i="22" s="1"/>
  <c r="I205" i="22" s="1"/>
  <c r="J205" i="22" s="1"/>
  <c r="K205" i="22" s="1"/>
  <c r="G204" i="22"/>
  <c r="H204" i="22" s="1"/>
  <c r="I204" i="22" s="1"/>
  <c r="J204" i="22" s="1"/>
  <c r="K204" i="22" s="1"/>
  <c r="G203" i="22"/>
  <c r="H203" i="22" s="1"/>
  <c r="I203" i="22" s="1"/>
  <c r="J203" i="22" s="1"/>
  <c r="K203" i="22" s="1"/>
  <c r="G202" i="22"/>
  <c r="H202" i="22" s="1"/>
  <c r="I202" i="22" s="1"/>
  <c r="J202" i="22" s="1"/>
  <c r="K202" i="22" s="1"/>
  <c r="G201" i="22"/>
  <c r="H201" i="22" s="1"/>
  <c r="I201" i="22" s="1"/>
  <c r="J201" i="22" s="1"/>
  <c r="K201" i="22" s="1"/>
  <c r="G199" i="22"/>
  <c r="H199" i="22" s="1"/>
  <c r="I199" i="22" s="1"/>
  <c r="J199" i="22" s="1"/>
  <c r="K199" i="22" s="1"/>
  <c r="G198" i="22"/>
  <c r="H198" i="22" s="1"/>
  <c r="I198" i="22" s="1"/>
  <c r="J198" i="22" s="1"/>
  <c r="K198" i="22" s="1"/>
  <c r="G197" i="22"/>
  <c r="H197" i="22" s="1"/>
  <c r="I197" i="22" s="1"/>
  <c r="J197" i="22" s="1"/>
  <c r="K197" i="22" s="1"/>
  <c r="G196" i="22"/>
  <c r="H196" i="22" s="1"/>
  <c r="I196" i="22" s="1"/>
  <c r="J196" i="22" s="1"/>
  <c r="K196" i="22" s="1"/>
  <c r="G195" i="22"/>
  <c r="H195" i="22" s="1"/>
  <c r="I195" i="22" s="1"/>
  <c r="J195" i="22" s="1"/>
  <c r="K195" i="22" s="1"/>
  <c r="G218" i="22"/>
  <c r="H218" i="22" s="1"/>
  <c r="I218" i="22" s="1"/>
  <c r="J218" i="22" s="1"/>
  <c r="K218" i="22" s="1"/>
  <c r="G217" i="22"/>
  <c r="H217" i="22" s="1"/>
  <c r="I217" i="22" s="1"/>
  <c r="J217" i="22" s="1"/>
  <c r="K217" i="22" s="1"/>
  <c r="G216" i="22"/>
  <c r="H216" i="22" s="1"/>
  <c r="I216" i="22" s="1"/>
  <c r="J216" i="22" s="1"/>
  <c r="K216" i="22" s="1"/>
  <c r="G215" i="22"/>
  <c r="H215" i="22" s="1"/>
  <c r="I215" i="22" s="1"/>
  <c r="J215" i="22" s="1"/>
  <c r="K215" i="22" s="1"/>
  <c r="G214" i="22"/>
  <c r="H214" i="22" s="1"/>
  <c r="I214" i="22" s="1"/>
  <c r="J214" i="22" s="1"/>
  <c r="K214" i="22" s="1"/>
  <c r="G213" i="22"/>
  <c r="H213" i="22" s="1"/>
  <c r="I213" i="22" s="1"/>
  <c r="J213" i="22" s="1"/>
  <c r="K213" i="22" s="1"/>
  <c r="G193" i="22"/>
  <c r="H193" i="22" s="1"/>
  <c r="I193" i="22" s="1"/>
  <c r="J193" i="22" s="1"/>
  <c r="K193" i="22" s="1"/>
  <c r="G192" i="22"/>
  <c r="H192" i="22" s="1"/>
  <c r="I192" i="22" s="1"/>
  <c r="J192" i="22" s="1"/>
  <c r="K192" i="22" s="1"/>
  <c r="G191" i="22"/>
  <c r="H191" i="22" s="1"/>
  <c r="I191" i="22" s="1"/>
  <c r="J191" i="22" s="1"/>
  <c r="K191" i="22" s="1"/>
  <c r="G190" i="22"/>
  <c r="H190" i="22" s="1"/>
  <c r="I190" i="22" s="1"/>
  <c r="J190" i="22" s="1"/>
  <c r="K190" i="22" s="1"/>
  <c r="G189" i="22"/>
  <c r="H189" i="22" s="1"/>
  <c r="I189" i="22" s="1"/>
  <c r="J189" i="22" s="1"/>
  <c r="K189" i="22" s="1"/>
  <c r="G188" i="22"/>
  <c r="H188" i="22" s="1"/>
  <c r="I188" i="22" s="1"/>
  <c r="J188" i="22" s="1"/>
  <c r="K188" i="22" s="1"/>
  <c r="G186" i="22"/>
  <c r="H186" i="22" s="1"/>
  <c r="I186" i="22" s="1"/>
  <c r="J186" i="22" s="1"/>
  <c r="K186" i="22" s="1"/>
  <c r="G185" i="22"/>
  <c r="H185" i="22" s="1"/>
  <c r="I185" i="22" s="1"/>
  <c r="J185" i="22" s="1"/>
  <c r="K185" i="22" s="1"/>
  <c r="G184" i="22"/>
  <c r="H184" i="22" s="1"/>
  <c r="I184" i="22" s="1"/>
  <c r="J184" i="22" s="1"/>
  <c r="K184" i="22" s="1"/>
  <c r="G183" i="22"/>
  <c r="H183" i="22" s="1"/>
  <c r="I183" i="22" s="1"/>
  <c r="J183" i="22" s="1"/>
  <c r="K183" i="22" s="1"/>
  <c r="G182" i="22"/>
  <c r="H182" i="22" s="1"/>
  <c r="I182" i="22" s="1"/>
  <c r="J182" i="22" s="1"/>
  <c r="K182" i="22" s="1"/>
  <c r="G181" i="22"/>
  <c r="H181" i="22" s="1"/>
  <c r="I181" i="22" s="1"/>
  <c r="J181" i="22" s="1"/>
  <c r="K181" i="22" s="1"/>
  <c r="G179" i="22"/>
  <c r="H179" i="22" s="1"/>
  <c r="I179" i="22" s="1"/>
  <c r="J179" i="22" s="1"/>
  <c r="K179" i="22" s="1"/>
  <c r="G178" i="22"/>
  <c r="H178" i="22" s="1"/>
  <c r="I178" i="22" s="1"/>
  <c r="J178" i="22" s="1"/>
  <c r="K178" i="22" s="1"/>
  <c r="G177" i="22"/>
  <c r="H177" i="22" s="1"/>
  <c r="I177" i="22" s="1"/>
  <c r="J177" i="22" s="1"/>
  <c r="K177" i="22" s="1"/>
  <c r="G176" i="22"/>
  <c r="H176" i="22" s="1"/>
  <c r="I176" i="22" s="1"/>
  <c r="J176" i="22" s="1"/>
  <c r="K176" i="22" s="1"/>
  <c r="G175" i="22"/>
  <c r="H175" i="22" s="1"/>
  <c r="I175" i="22" s="1"/>
  <c r="J175" i="22" s="1"/>
  <c r="K175" i="22" s="1"/>
  <c r="G174" i="22"/>
  <c r="H174" i="22" s="1"/>
  <c r="I174" i="22" s="1"/>
  <c r="J174" i="22" s="1"/>
  <c r="K174" i="22" s="1"/>
  <c r="G172" i="22"/>
  <c r="H172" i="22" s="1"/>
  <c r="I172" i="22" s="1"/>
  <c r="J172" i="22" s="1"/>
  <c r="K172" i="22" s="1"/>
  <c r="G171" i="22"/>
  <c r="H171" i="22" s="1"/>
  <c r="I171" i="22" s="1"/>
  <c r="J171" i="22" s="1"/>
  <c r="K171" i="22" s="1"/>
  <c r="G170" i="22"/>
  <c r="H170" i="22" s="1"/>
  <c r="I170" i="22" s="1"/>
  <c r="J170" i="22" s="1"/>
  <c r="K170" i="22" s="1"/>
  <c r="G169" i="22"/>
  <c r="H169" i="22" s="1"/>
  <c r="I169" i="22" s="1"/>
  <c r="J169" i="22" s="1"/>
  <c r="K169" i="22" s="1"/>
  <c r="G168" i="22"/>
  <c r="H168" i="22" s="1"/>
  <c r="I168" i="22" s="1"/>
  <c r="J168" i="22" s="1"/>
  <c r="K168" i="22" s="1"/>
  <c r="G167" i="22"/>
  <c r="H167" i="22" s="1"/>
  <c r="I167" i="22" s="1"/>
  <c r="J167" i="22" s="1"/>
  <c r="K167" i="22" s="1"/>
  <c r="G165" i="22"/>
  <c r="H165" i="22" s="1"/>
  <c r="I165" i="22" s="1"/>
  <c r="J165" i="22" s="1"/>
  <c r="K165" i="22" s="1"/>
  <c r="G164" i="22"/>
  <c r="H164" i="22" s="1"/>
  <c r="I164" i="22" s="1"/>
  <c r="J164" i="22" s="1"/>
  <c r="K164" i="22" s="1"/>
  <c r="G163" i="22"/>
  <c r="H163" i="22" s="1"/>
  <c r="I163" i="22" s="1"/>
  <c r="J163" i="22" s="1"/>
  <c r="K163" i="22" s="1"/>
  <c r="G162" i="22"/>
  <c r="H162" i="22" s="1"/>
  <c r="I162" i="22" s="1"/>
  <c r="J162" i="22" s="1"/>
  <c r="K162" i="22" s="1"/>
  <c r="G160" i="22"/>
  <c r="H160" i="22" s="1"/>
  <c r="I160" i="22" s="1"/>
  <c r="J160" i="22" s="1"/>
  <c r="K160" i="22" s="1"/>
  <c r="G159" i="22"/>
  <c r="H159" i="22" s="1"/>
  <c r="I159" i="22" s="1"/>
  <c r="J159" i="22" s="1"/>
  <c r="K159" i="22" s="1"/>
  <c r="G158" i="22"/>
  <c r="H158" i="22" s="1"/>
  <c r="I158" i="22" s="1"/>
  <c r="J158" i="22" s="1"/>
  <c r="K158" i="22" s="1"/>
  <c r="G157" i="22"/>
  <c r="H157" i="22" s="1"/>
  <c r="I157" i="22" s="1"/>
  <c r="J157" i="22" s="1"/>
  <c r="K157" i="22" s="1"/>
  <c r="G128" i="22"/>
  <c r="H128" i="22" s="1"/>
  <c r="I128" i="22" s="1"/>
  <c r="J128" i="22" s="1"/>
  <c r="K128" i="22" s="1"/>
  <c r="G127" i="22"/>
  <c r="H127" i="22" s="1"/>
  <c r="I127" i="22" s="1"/>
  <c r="J127" i="22" s="1"/>
  <c r="K127" i="22" s="1"/>
  <c r="G19" i="22"/>
  <c r="H19" i="22" s="1"/>
  <c r="I19" i="22" s="1"/>
  <c r="J19" i="22" s="1"/>
  <c r="K19" i="22" s="1"/>
  <c r="G125" i="22"/>
  <c r="H125" i="22" s="1"/>
  <c r="I125" i="22" s="1"/>
  <c r="J125" i="22" s="1"/>
  <c r="K125" i="22" s="1"/>
  <c r="G124" i="22"/>
  <c r="H124" i="22" s="1"/>
  <c r="I124" i="22" s="1"/>
  <c r="J124" i="22" s="1"/>
  <c r="K124" i="22" s="1"/>
  <c r="G83" i="22"/>
  <c r="H83" i="22" s="1"/>
  <c r="I83" i="22" s="1"/>
  <c r="J83" i="22" s="1"/>
  <c r="K83" i="22" s="1"/>
  <c r="G82" i="22"/>
  <c r="H82" i="22" s="1"/>
  <c r="I82" i="22" s="1"/>
  <c r="J82" i="22" s="1"/>
  <c r="K82" i="22" s="1"/>
  <c r="G81" i="22"/>
  <c r="H81" i="22" s="1"/>
  <c r="I81" i="22" s="1"/>
  <c r="J81" i="22" s="1"/>
  <c r="K81" i="22" s="1"/>
  <c r="G80" i="22"/>
  <c r="H80" i="22" s="1"/>
  <c r="I80" i="22" s="1"/>
  <c r="J80" i="22" s="1"/>
  <c r="K80" i="22" s="1"/>
  <c r="G79" i="22"/>
  <c r="H79" i="22" s="1"/>
  <c r="I79" i="22" s="1"/>
  <c r="J79" i="22" s="1"/>
  <c r="K79" i="22" s="1"/>
  <c r="G78" i="22"/>
  <c r="H78" i="22" s="1"/>
  <c r="I78" i="22" s="1"/>
  <c r="J78" i="22" s="1"/>
  <c r="K78" i="22" s="1"/>
  <c r="G77" i="22"/>
  <c r="H77" i="22" s="1"/>
  <c r="I77" i="22" s="1"/>
  <c r="J77" i="22" s="1"/>
  <c r="K77" i="22" s="1"/>
  <c r="G122" i="22"/>
  <c r="H122" i="22" s="1"/>
  <c r="I122" i="22" s="1"/>
  <c r="J122" i="22" s="1"/>
  <c r="K122" i="22" s="1"/>
  <c r="G121" i="22"/>
  <c r="H121" i="22" s="1"/>
  <c r="I121" i="22" s="1"/>
  <c r="J121" i="22" s="1"/>
  <c r="K121" i="22" s="1"/>
  <c r="G75" i="22"/>
  <c r="H75" i="22" s="1"/>
  <c r="I75" i="22" s="1"/>
  <c r="J75" i="22" s="1"/>
  <c r="K75" i="22" s="1"/>
  <c r="G74" i="22"/>
  <c r="H74" i="22" s="1"/>
  <c r="I74" i="22" s="1"/>
  <c r="J74" i="22" s="1"/>
  <c r="K74" i="22" s="1"/>
  <c r="G73" i="22"/>
  <c r="H73" i="22" s="1"/>
  <c r="I73" i="22" s="1"/>
  <c r="J73" i="22" s="1"/>
  <c r="K73" i="22" s="1"/>
  <c r="G72" i="22"/>
  <c r="H72" i="22" s="1"/>
  <c r="I72" i="22" s="1"/>
  <c r="J72" i="22" s="1"/>
  <c r="K72" i="22" s="1"/>
  <c r="G71" i="22"/>
  <c r="H71" i="22" s="1"/>
  <c r="I71" i="22" s="1"/>
  <c r="J71" i="22" s="1"/>
  <c r="K71" i="22" s="1"/>
  <c r="G154" i="22"/>
  <c r="H154" i="22" s="1"/>
  <c r="I154" i="22" s="1"/>
  <c r="J154" i="22" s="1"/>
  <c r="K154" i="22" s="1"/>
  <c r="G17" i="22"/>
  <c r="H17" i="22" s="1"/>
  <c r="I17" i="22" s="1"/>
  <c r="J17" i="22" s="1"/>
  <c r="K17" i="22" s="1"/>
  <c r="G119" i="22"/>
  <c r="H119" i="22" s="1"/>
  <c r="I119" i="22" s="1"/>
  <c r="J119" i="22" s="1"/>
  <c r="K119" i="22" s="1"/>
  <c r="G118" i="22"/>
  <c r="H118" i="22" s="1"/>
  <c r="I118" i="22" s="1"/>
  <c r="J118" i="22" s="1"/>
  <c r="K118" i="22" s="1"/>
  <c r="G69" i="22"/>
  <c r="H69" i="22" s="1"/>
  <c r="I69" i="22" s="1"/>
  <c r="J69" i="22" s="1"/>
  <c r="K69" i="22" s="1"/>
  <c r="G68" i="22"/>
  <c r="H68" i="22" s="1"/>
  <c r="I68" i="22" s="1"/>
  <c r="J68" i="22" s="1"/>
  <c r="K68" i="22" s="1"/>
  <c r="G67" i="22"/>
  <c r="H67" i="22" s="1"/>
  <c r="I67" i="22" s="1"/>
  <c r="J67" i="22" s="1"/>
  <c r="K67" i="22" s="1"/>
  <c r="G116" i="22"/>
  <c r="H116" i="22" s="1"/>
  <c r="I116" i="22" s="1"/>
  <c r="J116" i="22" s="1"/>
  <c r="K116" i="22" s="1"/>
  <c r="G115" i="22"/>
  <c r="H115" i="22" s="1"/>
  <c r="I115" i="22" s="1"/>
  <c r="J115" i="22" s="1"/>
  <c r="K115" i="22" s="1"/>
  <c r="G65" i="22"/>
  <c r="H65" i="22" s="1"/>
  <c r="I65" i="22" s="1"/>
  <c r="J65" i="22" s="1"/>
  <c r="K65" i="22" s="1"/>
  <c r="G64" i="22"/>
  <c r="H64" i="22" s="1"/>
  <c r="I64" i="22" s="1"/>
  <c r="J64" i="22" s="1"/>
  <c r="K64" i="22" s="1"/>
  <c r="G63" i="22"/>
  <c r="H63" i="22" s="1"/>
  <c r="I63" i="22" s="1"/>
  <c r="J63" i="22" s="1"/>
  <c r="K63" i="22" s="1"/>
  <c r="G151" i="22"/>
  <c r="H151" i="22" s="1"/>
  <c r="I151" i="22" s="1"/>
  <c r="J151" i="22" s="1"/>
  <c r="K151" i="22" s="1"/>
  <c r="G15" i="22"/>
  <c r="H15" i="22" s="1"/>
  <c r="I15" i="22" s="1"/>
  <c r="J15" i="22" s="1"/>
  <c r="K15" i="22" s="1"/>
  <c r="G113" i="22"/>
  <c r="H113" i="22" s="1"/>
  <c r="I113" i="22" s="1"/>
  <c r="J113" i="22" s="1"/>
  <c r="K113" i="22" s="1"/>
  <c r="G112" i="22"/>
  <c r="H112" i="22" s="1"/>
  <c r="I112" i="22" s="1"/>
  <c r="J112" i="22" s="1"/>
  <c r="K112" i="22" s="1"/>
  <c r="G61" i="22"/>
  <c r="H61" i="22" s="1"/>
  <c r="I61" i="22" s="1"/>
  <c r="J61" i="22" s="1"/>
  <c r="K61" i="22" s="1"/>
  <c r="G60" i="22"/>
  <c r="H60" i="22" s="1"/>
  <c r="I60" i="22" s="1"/>
  <c r="J60" i="22" s="1"/>
  <c r="K60" i="22" s="1"/>
  <c r="G110" i="22"/>
  <c r="H110" i="22" s="1"/>
  <c r="I110" i="22" s="1"/>
  <c r="J110" i="22" s="1"/>
  <c r="K110" i="22" s="1"/>
  <c r="G109" i="22"/>
  <c r="H109" i="22" s="1"/>
  <c r="I109" i="22" s="1"/>
  <c r="J109" i="22" s="1"/>
  <c r="K109" i="22" s="1"/>
  <c r="G58" i="22"/>
  <c r="H58" i="22" s="1"/>
  <c r="I58" i="22" s="1"/>
  <c r="J58" i="22" s="1"/>
  <c r="K58" i="22" s="1"/>
  <c r="G57" i="22"/>
  <c r="H57" i="22" s="1"/>
  <c r="I57" i="22" s="1"/>
  <c r="J57" i="22" s="1"/>
  <c r="K57" i="22" s="1"/>
  <c r="G148" i="22"/>
  <c r="H148" i="22" s="1"/>
  <c r="I148" i="22" s="1"/>
  <c r="J148" i="22" s="1"/>
  <c r="K148" i="22" s="1"/>
  <c r="G107" i="22"/>
  <c r="H107" i="22" s="1"/>
  <c r="I107" i="22" s="1"/>
  <c r="J107" i="22" s="1"/>
  <c r="K107" i="22" s="1"/>
  <c r="G106" i="22"/>
  <c r="H106" i="22" s="1"/>
  <c r="I106" i="22" s="1"/>
  <c r="J106" i="22" s="1"/>
  <c r="K106" i="22" s="1"/>
  <c r="G55" i="22"/>
  <c r="H55" i="22" s="1"/>
  <c r="I55" i="22" s="1"/>
  <c r="J55" i="22" s="1"/>
  <c r="K55" i="22" s="1"/>
  <c r="G54" i="22"/>
  <c r="H54" i="22" s="1"/>
  <c r="I54" i="22" s="1"/>
  <c r="J54" i="22" s="1"/>
  <c r="K54" i="22" s="1"/>
  <c r="G104" i="22"/>
  <c r="H104" i="22" s="1"/>
  <c r="I104" i="22" s="1"/>
  <c r="J104" i="22" s="1"/>
  <c r="K104" i="22" s="1"/>
  <c r="G103" i="22"/>
  <c r="H103" i="22" s="1"/>
  <c r="I103" i="22" s="1"/>
  <c r="J103" i="22" s="1"/>
  <c r="K103" i="22" s="1"/>
  <c r="G52" i="22"/>
  <c r="H52" i="22" s="1"/>
  <c r="I52" i="22" s="1"/>
  <c r="J52" i="22" s="1"/>
  <c r="K52" i="22" s="1"/>
  <c r="G51" i="22"/>
  <c r="H51" i="22" s="1"/>
  <c r="I51" i="22" s="1"/>
  <c r="J51" i="22" s="1"/>
  <c r="K51" i="22" s="1"/>
  <c r="G13" i="22"/>
  <c r="H13" i="22" s="1"/>
  <c r="I13" i="22" s="1"/>
  <c r="J13" i="22" s="1"/>
  <c r="K13" i="22" s="1"/>
  <c r="G145" i="22"/>
  <c r="H145" i="22" s="1"/>
  <c r="I145" i="22" s="1"/>
  <c r="J145" i="22" s="1"/>
  <c r="K145" i="22" s="1"/>
  <c r="G101" i="22"/>
  <c r="H101" i="22" s="1"/>
  <c r="I101" i="22" s="1"/>
  <c r="J101" i="22" s="1"/>
  <c r="K101" i="22" s="1"/>
  <c r="G100" i="22"/>
  <c r="H100" i="22" s="1"/>
  <c r="I100" i="22" s="1"/>
  <c r="J100" i="22" s="1"/>
  <c r="K100" i="22" s="1"/>
  <c r="G49" i="22"/>
  <c r="H49" i="22" s="1"/>
  <c r="I49" i="22" s="1"/>
  <c r="J49" i="22" s="1"/>
  <c r="K49" i="22" s="1"/>
  <c r="G48" i="22"/>
  <c r="H48" i="22" s="1"/>
  <c r="I48" i="22" s="1"/>
  <c r="J48" i="22" s="1"/>
  <c r="K48" i="22" s="1"/>
  <c r="G142" i="22"/>
  <c r="H142" i="22" s="1"/>
  <c r="I142" i="22" s="1"/>
  <c r="J142" i="22" s="1"/>
  <c r="K142" i="22" s="1"/>
  <c r="G98" i="22"/>
  <c r="H98" i="22" s="1"/>
  <c r="I98" i="22" s="1"/>
  <c r="J98" i="22" s="1"/>
  <c r="K98" i="22" s="1"/>
  <c r="G97" i="22"/>
  <c r="H97" i="22" s="1"/>
  <c r="I97" i="22" s="1"/>
  <c r="J97" i="22" s="1"/>
  <c r="K97" i="22" s="1"/>
  <c r="G46" i="22"/>
  <c r="H46" i="22" s="1"/>
  <c r="I46" i="22" s="1"/>
  <c r="J46" i="22" s="1"/>
  <c r="K46" i="22" s="1"/>
  <c r="G45" i="22"/>
  <c r="H45" i="22" s="1"/>
  <c r="I45" i="22" s="1"/>
  <c r="J45" i="22" s="1"/>
  <c r="K45" i="22" s="1"/>
  <c r="G139" i="22"/>
  <c r="H139" i="22" s="1"/>
  <c r="I139" i="22" s="1"/>
  <c r="J139" i="22" s="1"/>
  <c r="K139" i="22" s="1"/>
  <c r="G95" i="22"/>
  <c r="H95" i="22" s="1"/>
  <c r="I95" i="22" s="1"/>
  <c r="J95" i="22" s="1"/>
  <c r="K95" i="22" s="1"/>
  <c r="G94" i="22"/>
  <c r="H94" i="22" s="1"/>
  <c r="I94" i="22" s="1"/>
  <c r="J94" i="22" s="1"/>
  <c r="K94" i="22" s="1"/>
  <c r="G43" i="22"/>
  <c r="H43" i="22" s="1"/>
  <c r="I43" i="22" s="1"/>
  <c r="J43" i="22" s="1"/>
  <c r="K43" i="22" s="1"/>
  <c r="G42" i="22"/>
  <c r="H42" i="22" s="1"/>
  <c r="I42" i="22" s="1"/>
  <c r="J42" i="22" s="1"/>
  <c r="K42" i="22" s="1"/>
  <c r="G11" i="22"/>
  <c r="H11" i="22" s="1"/>
  <c r="I11" i="22" s="1"/>
  <c r="J11" i="22" s="1"/>
  <c r="K11" i="22" s="1"/>
  <c r="G136" i="22"/>
  <c r="H136" i="22" s="1"/>
  <c r="I136" i="22" s="1"/>
  <c r="J136" i="22" s="1"/>
  <c r="K136" i="22" s="1"/>
  <c r="G92" i="22"/>
  <c r="H92" i="22" s="1"/>
  <c r="I92" i="22" s="1"/>
  <c r="J92" i="22" s="1"/>
  <c r="K92" i="22" s="1"/>
  <c r="G91" i="22"/>
  <c r="H91" i="22" s="1"/>
  <c r="I91" i="22" s="1"/>
  <c r="J91" i="22" s="1"/>
  <c r="K91" i="22" s="1"/>
  <c r="G40" i="22"/>
  <c r="H40" i="22" s="1"/>
  <c r="I40" i="22" s="1"/>
  <c r="J40" i="22" s="1"/>
  <c r="K40" i="22" s="1"/>
  <c r="G39" i="22"/>
  <c r="H39" i="22" s="1"/>
  <c r="I39" i="22" s="1"/>
  <c r="J39" i="22" s="1"/>
  <c r="K39" i="22" s="1"/>
  <c r="G38" i="22"/>
  <c r="H38" i="22" s="1"/>
  <c r="I38" i="22" s="1"/>
  <c r="J38" i="22" s="1"/>
  <c r="K38" i="22" s="1"/>
  <c r="G37" i="22"/>
  <c r="H37" i="22" s="1"/>
  <c r="I37" i="22" s="1"/>
  <c r="J37" i="22" s="1"/>
  <c r="K37" i="22" s="1"/>
  <c r="G133" i="22"/>
  <c r="H133" i="22" s="1"/>
  <c r="I133" i="22" s="1"/>
  <c r="J133" i="22" s="1"/>
  <c r="K133" i="22" s="1"/>
  <c r="G89" i="22"/>
  <c r="H89" i="22" s="1"/>
  <c r="I89" i="22" s="1"/>
  <c r="J89" i="22" s="1"/>
  <c r="K89" i="22" s="1"/>
  <c r="G88" i="22"/>
  <c r="H88" i="22" s="1"/>
  <c r="I88" i="22" s="1"/>
  <c r="J88" i="22" s="1"/>
  <c r="K88" i="22" s="1"/>
  <c r="G35" i="22"/>
  <c r="H35" i="22" s="1"/>
  <c r="I35" i="22" s="1"/>
  <c r="J35" i="22" s="1"/>
  <c r="K35" i="22" s="1"/>
  <c r="G34" i="22"/>
  <c r="H34" i="22" s="1"/>
  <c r="I34" i="22" s="1"/>
  <c r="J34" i="22" s="1"/>
  <c r="K34" i="22" s="1"/>
  <c r="G33" i="22"/>
  <c r="H33" i="22" s="1"/>
  <c r="I33" i="22" s="1"/>
  <c r="J33" i="22" s="1"/>
  <c r="K33" i="22" s="1"/>
  <c r="G32" i="22"/>
  <c r="H32" i="22" s="1"/>
  <c r="I32" i="22" s="1"/>
  <c r="J32" i="22" s="1"/>
  <c r="K32" i="22" s="1"/>
  <c r="G31" i="22"/>
  <c r="H31" i="22" s="1"/>
  <c r="I31" i="22" s="1"/>
  <c r="J31" i="22" s="1"/>
  <c r="K31" i="22" s="1"/>
  <c r="G30" i="22"/>
  <c r="H30" i="22" s="1"/>
  <c r="I30" i="22" s="1"/>
  <c r="J30" i="22" s="1"/>
  <c r="K30" i="22" s="1"/>
  <c r="G283" i="22"/>
  <c r="H283" i="22" s="1"/>
  <c r="I283" i="22" s="1"/>
  <c r="J283" i="22" s="1"/>
  <c r="K283" i="22" s="1"/>
  <c r="G281" i="22"/>
  <c r="H281" i="22" s="1"/>
  <c r="I281" i="22" s="1"/>
  <c r="J281" i="22" s="1"/>
  <c r="K281" i="22" s="1"/>
  <c r="G130" i="22"/>
  <c r="H130" i="22" s="1"/>
  <c r="I130" i="22" s="1"/>
  <c r="J130" i="22" s="1"/>
  <c r="K130" i="22" s="1"/>
  <c r="G5" i="22"/>
  <c r="H5" i="22" s="1"/>
  <c r="I5" i="22" s="1"/>
  <c r="J5" i="22" s="1"/>
  <c r="K5" i="22" s="1"/>
  <c r="G86" i="22"/>
  <c r="H86" i="22" s="1"/>
  <c r="I86" i="22" s="1"/>
  <c r="J86" i="22" s="1"/>
  <c r="K86" i="22" s="1"/>
  <c r="G85" i="22"/>
  <c r="H85" i="22" s="1"/>
  <c r="I85" i="22" s="1"/>
  <c r="J85" i="22" s="1"/>
  <c r="K85" i="22" s="1"/>
  <c r="G28" i="22"/>
  <c r="H28" i="22" s="1"/>
  <c r="I28" i="22" s="1"/>
  <c r="J28" i="22" s="1"/>
  <c r="K28" i="22" s="1"/>
  <c r="G27" i="22"/>
  <c r="H27" i="22" s="1"/>
  <c r="I27" i="22" s="1"/>
  <c r="J27" i="22" s="1"/>
  <c r="K27" i="22" s="1"/>
  <c r="G26" i="22"/>
  <c r="H26" i="22" s="1"/>
  <c r="I26" i="22" s="1"/>
  <c r="J26" i="22" s="1"/>
  <c r="K26" i="22" s="1"/>
  <c r="G25" i="22"/>
  <c r="H25" i="22" s="1"/>
  <c r="I25" i="22" s="1"/>
  <c r="J25" i="22" s="1"/>
  <c r="K25" i="22" s="1"/>
  <c r="G24" i="22"/>
  <c r="H24" i="22" s="1"/>
  <c r="I24" i="22" s="1"/>
  <c r="J24" i="22" s="1"/>
  <c r="K24" i="22" s="1"/>
  <c r="G23" i="22"/>
  <c r="H23" i="22" s="1"/>
  <c r="I23" i="22" s="1"/>
  <c r="J23" i="22" s="1"/>
  <c r="K23" i="22" s="1"/>
  <c r="G22" i="22"/>
  <c r="H22" i="22" s="1"/>
  <c r="I22" i="22" s="1"/>
  <c r="J22" i="22" s="1"/>
  <c r="K22" i="22" s="1"/>
  <c r="G21" i="22"/>
  <c r="H21" i="22" s="1"/>
  <c r="I21" i="22" s="1"/>
  <c r="J21" i="22" s="1"/>
  <c r="K21" i="22" s="1"/>
  <c r="G244" i="22"/>
  <c r="H244" i="22" s="1"/>
  <c r="I244" i="22" s="1"/>
  <c r="J244" i="22" s="1"/>
  <c r="K244" i="22" s="1"/>
  <c r="G240" i="22"/>
  <c r="H240" i="22" s="1"/>
  <c r="I240" i="22" s="1"/>
  <c r="J240" i="22" s="1"/>
  <c r="K240" i="22" s="1"/>
  <c r="G238" i="22"/>
  <c r="H238" i="22" s="1"/>
  <c r="I238" i="22" s="1"/>
  <c r="J238" i="22" s="1"/>
  <c r="K238" i="22" s="1"/>
  <c r="G267" i="22"/>
  <c r="H267" i="22" s="1"/>
  <c r="I267" i="22" s="1"/>
  <c r="J267" i="22" s="1"/>
  <c r="K267" i="22" s="1"/>
  <c r="G266" i="22"/>
  <c r="H266" i="22" s="1"/>
  <c r="I266" i="22" s="1"/>
  <c r="J266" i="22" s="1"/>
  <c r="K266" i="22" s="1"/>
  <c r="G212" i="22"/>
  <c r="H212" i="22" s="1"/>
  <c r="I212" i="22" s="1"/>
  <c r="J212" i="22" s="1"/>
  <c r="K212" i="22" s="1"/>
  <c r="G126" i="22"/>
  <c r="H126" i="22" s="1"/>
  <c r="I126" i="22" s="1"/>
  <c r="J126" i="22" s="1"/>
  <c r="K126" i="22" s="1"/>
  <c r="G18" i="22"/>
  <c r="H18" i="22" s="1"/>
  <c r="I18" i="22" s="1"/>
  <c r="J18" i="22" s="1"/>
  <c r="K18" i="22" s="1"/>
  <c r="G123" i="22"/>
  <c r="H123" i="22" s="1"/>
  <c r="I123" i="22" s="1"/>
  <c r="J123" i="22" s="1"/>
  <c r="K123" i="22" s="1"/>
  <c r="G76" i="22"/>
  <c r="H76" i="22" s="1"/>
  <c r="I76" i="22" s="1"/>
  <c r="J76" i="22" s="1"/>
  <c r="K76" i="22" s="1"/>
  <c r="G120" i="22"/>
  <c r="H120" i="22" s="1"/>
  <c r="I120" i="22" s="1"/>
  <c r="J120" i="22" s="1"/>
  <c r="K120" i="22" s="1"/>
  <c r="G70" i="22"/>
  <c r="H70" i="22" s="1"/>
  <c r="I70" i="22" s="1"/>
  <c r="J70" i="22" s="1"/>
  <c r="K70" i="22" s="1"/>
  <c r="G153" i="22"/>
  <c r="H153" i="22" s="1"/>
  <c r="I153" i="22" s="1"/>
  <c r="J153" i="22" s="1"/>
  <c r="K153" i="22" s="1"/>
  <c r="G16" i="22"/>
  <c r="H16" i="22" s="1"/>
  <c r="I16" i="22" s="1"/>
  <c r="J16" i="22" s="1"/>
  <c r="K16" i="22" s="1"/>
  <c r="G206" i="22"/>
  <c r="H206" i="22" s="1"/>
  <c r="I206" i="22" s="1"/>
  <c r="J206" i="22" s="1"/>
  <c r="K206" i="22" s="1"/>
  <c r="G200" i="22"/>
  <c r="H200" i="22" s="1"/>
  <c r="I200" i="22" s="1"/>
  <c r="J200" i="22" s="1"/>
  <c r="K200" i="22" s="1"/>
  <c r="G194" i="22"/>
  <c r="H194" i="22" s="1"/>
  <c r="I194" i="22" s="1"/>
  <c r="J194" i="22" s="1"/>
  <c r="K194" i="22" s="1"/>
  <c r="G117" i="22"/>
  <c r="H117" i="22" s="1"/>
  <c r="I117" i="22" s="1"/>
  <c r="J117" i="22" s="1"/>
  <c r="K117" i="22" s="1"/>
  <c r="G66" i="22"/>
  <c r="H66" i="22" s="1"/>
  <c r="I66" i="22" s="1"/>
  <c r="J66" i="22" s="1"/>
  <c r="K66" i="22" s="1"/>
  <c r="G114" i="22"/>
  <c r="H114" i="22" s="1"/>
  <c r="I114" i="22" s="1"/>
  <c r="J114" i="22" s="1"/>
  <c r="K114" i="22" s="1"/>
  <c r="G62" i="22"/>
  <c r="H62" i="22" s="1"/>
  <c r="I62" i="22" s="1"/>
  <c r="J62" i="22" s="1"/>
  <c r="K62" i="22" s="1"/>
  <c r="G237" i="22"/>
  <c r="H237" i="22" s="1"/>
  <c r="I237" i="22" s="1"/>
  <c r="J237" i="22" s="1"/>
  <c r="K237" i="22" s="1"/>
  <c r="G150" i="22"/>
  <c r="H150" i="22" s="1"/>
  <c r="I150" i="22" s="1"/>
  <c r="J150" i="22" s="1"/>
  <c r="K150" i="22" s="1"/>
  <c r="G14" i="22"/>
  <c r="H14" i="22" s="1"/>
  <c r="I14" i="22" s="1"/>
  <c r="J14" i="22" s="1"/>
  <c r="K14" i="22" s="1"/>
  <c r="G111" i="22"/>
  <c r="H111" i="22" s="1"/>
  <c r="I111" i="22" s="1"/>
  <c r="J111" i="22" s="1"/>
  <c r="K111" i="22" s="1"/>
  <c r="G59" i="22"/>
  <c r="H59" i="22" s="1"/>
  <c r="I59" i="22" s="1"/>
  <c r="J59" i="22" s="1"/>
  <c r="K59" i="22" s="1"/>
  <c r="G108" i="22"/>
  <c r="H108" i="22" s="1"/>
  <c r="I108" i="22" s="1"/>
  <c r="J108" i="22" s="1"/>
  <c r="K108" i="22" s="1"/>
  <c r="G56" i="22"/>
  <c r="H56" i="22" s="1"/>
  <c r="I56" i="22" s="1"/>
  <c r="J56" i="22" s="1"/>
  <c r="K56" i="22" s="1"/>
  <c r="G147" i="22"/>
  <c r="H147" i="22" s="1"/>
  <c r="I147" i="22" s="1"/>
  <c r="J147" i="22" s="1"/>
  <c r="K147" i="22" s="1"/>
  <c r="G105" i="22"/>
  <c r="H105" i="22" s="1"/>
  <c r="I105" i="22" s="1"/>
  <c r="J105" i="22" s="1"/>
  <c r="K105" i="22" s="1"/>
  <c r="G53" i="22"/>
  <c r="H53" i="22" s="1"/>
  <c r="I53" i="22" s="1"/>
  <c r="J53" i="22" s="1"/>
  <c r="K53" i="22" s="1"/>
  <c r="G102" i="22"/>
  <c r="H102" i="22" s="1"/>
  <c r="I102" i="22" s="1"/>
  <c r="J102" i="22" s="1"/>
  <c r="K102" i="22" s="1"/>
  <c r="G50" i="22"/>
  <c r="H50" i="22" s="1"/>
  <c r="I50" i="22" s="1"/>
  <c r="J50" i="22" s="1"/>
  <c r="G277" i="22"/>
  <c r="H277" i="22" s="1"/>
  <c r="I277" i="22" s="1"/>
  <c r="J277" i="22" s="1"/>
  <c r="K277" i="22" s="1"/>
  <c r="G276" i="22"/>
  <c r="H276" i="22" s="1"/>
  <c r="I276" i="22" s="1"/>
  <c r="J276" i="22" s="1"/>
  <c r="K276" i="22" s="1"/>
  <c r="G187" i="22"/>
  <c r="H187" i="22" s="1"/>
  <c r="I187" i="22" s="1"/>
  <c r="J187" i="22" s="1"/>
  <c r="K187" i="22" s="1"/>
  <c r="G12" i="22"/>
  <c r="H12" i="22" s="1"/>
  <c r="I12" i="22" s="1"/>
  <c r="J12" i="22" s="1"/>
  <c r="K12" i="22" s="1"/>
  <c r="G144" i="22"/>
  <c r="H144" i="22" s="1"/>
  <c r="I144" i="22" s="1"/>
  <c r="J144" i="22" s="1"/>
  <c r="K144" i="22" s="1"/>
  <c r="G99" i="22"/>
  <c r="H99" i="22" s="1"/>
  <c r="I99" i="22" s="1"/>
  <c r="J99" i="22" s="1"/>
  <c r="K99" i="22" s="1"/>
  <c r="G47" i="22"/>
  <c r="H47" i="22" s="1"/>
  <c r="I47" i="22" s="1"/>
  <c r="J47" i="22" s="1"/>
  <c r="K47" i="22" s="1"/>
  <c r="G141" i="22"/>
  <c r="H141" i="22" s="1"/>
  <c r="I141" i="22" s="1"/>
  <c r="J141" i="22" s="1"/>
  <c r="K141" i="22" s="1"/>
  <c r="G96" i="22"/>
  <c r="H96" i="22" s="1"/>
  <c r="I96" i="22" s="1"/>
  <c r="J96" i="22" s="1"/>
  <c r="K96" i="22" s="1"/>
  <c r="G44" i="22"/>
  <c r="H44" i="22" s="1"/>
  <c r="I44" i="22" s="1"/>
  <c r="J44" i="22" s="1"/>
  <c r="K44" i="22" s="1"/>
  <c r="G275" i="22"/>
  <c r="H275" i="22" s="1"/>
  <c r="I275" i="22" s="1"/>
  <c r="J275" i="22" s="1"/>
  <c r="K275" i="22" s="1"/>
  <c r="G274" i="22"/>
  <c r="H274" i="22" s="1"/>
  <c r="I274" i="22" s="1"/>
  <c r="J274" i="22" s="1"/>
  <c r="K274" i="22" s="1"/>
  <c r="G273" i="22"/>
  <c r="H273" i="22" s="1"/>
  <c r="I273" i="22" s="1"/>
  <c r="J273" i="22" s="1"/>
  <c r="K273" i="22" s="1"/>
  <c r="G272" i="22"/>
  <c r="H272" i="22" s="1"/>
  <c r="I272" i="22" s="1"/>
  <c r="J272" i="22" s="1"/>
  <c r="K272" i="22" s="1"/>
  <c r="G271" i="22"/>
  <c r="H271" i="22" s="1"/>
  <c r="I271" i="22" s="1"/>
  <c r="J271" i="22" s="1"/>
  <c r="K271" i="22" s="1"/>
  <c r="G270" i="22"/>
  <c r="H270" i="22" s="1"/>
  <c r="I270" i="22" s="1"/>
  <c r="J270" i="22" s="1"/>
  <c r="K270" i="22" s="1"/>
  <c r="G233" i="22"/>
  <c r="H233" i="22" s="1"/>
  <c r="I233" i="22" s="1"/>
  <c r="J233" i="22" s="1"/>
  <c r="K233" i="22" s="1"/>
  <c r="G180" i="22"/>
  <c r="H180" i="22" s="1"/>
  <c r="I180" i="22" s="1"/>
  <c r="J180" i="22" s="1"/>
  <c r="K180" i="22" s="1"/>
  <c r="G173" i="22"/>
  <c r="H173" i="22" s="1"/>
  <c r="I173" i="22" s="1"/>
  <c r="J173" i="22" s="1"/>
  <c r="K173" i="22" s="1"/>
  <c r="G166" i="22"/>
  <c r="H166" i="22" s="1"/>
  <c r="I166" i="22" s="1"/>
  <c r="J166" i="22" s="1"/>
  <c r="K166" i="22" s="1"/>
  <c r="G236" i="22"/>
  <c r="H236" i="22" s="1"/>
  <c r="I236" i="22" s="1"/>
  <c r="J236" i="22" s="1"/>
  <c r="K236" i="22" s="1"/>
  <c r="G138" i="22"/>
  <c r="H138" i="22" s="1"/>
  <c r="I138" i="22" s="1"/>
  <c r="J138" i="22" s="1"/>
  <c r="K138" i="22" s="1"/>
  <c r="G93" i="22"/>
  <c r="H93" i="22" s="1"/>
  <c r="I93" i="22" s="1"/>
  <c r="J93" i="22" s="1"/>
  <c r="K93" i="22" s="1"/>
  <c r="G41" i="22"/>
  <c r="H41" i="22" s="1"/>
  <c r="I41" i="22" s="1"/>
  <c r="J41" i="22" s="1"/>
  <c r="K41" i="22" s="1"/>
  <c r="G10" i="22"/>
  <c r="H10" i="22" s="1"/>
  <c r="I10" i="22" s="1"/>
  <c r="J10" i="22" s="1"/>
  <c r="K10" i="22" s="1"/>
  <c r="G135" i="22"/>
  <c r="H135" i="22" s="1"/>
  <c r="I135" i="22" s="1"/>
  <c r="J135" i="22" s="1"/>
  <c r="K135" i="22" s="1"/>
  <c r="G90" i="22"/>
  <c r="H90" i="22" s="1"/>
  <c r="I90" i="22" s="1"/>
  <c r="J90" i="22" s="1"/>
  <c r="K90" i="22" s="1"/>
  <c r="G36" i="22"/>
  <c r="H36" i="22" s="1"/>
  <c r="I36" i="22" s="1"/>
  <c r="J36" i="22" s="1"/>
  <c r="K36" i="22" s="1"/>
  <c r="G232" i="22"/>
  <c r="H232" i="22" s="1"/>
  <c r="I232" i="22" s="1"/>
  <c r="J232" i="22" s="1"/>
  <c r="K232" i="22" s="1"/>
  <c r="G269" i="22"/>
  <c r="H269" i="22" s="1"/>
  <c r="I269" i="22" s="1"/>
  <c r="J269" i="22" s="1"/>
  <c r="K269" i="22" s="1"/>
  <c r="G268" i="22"/>
  <c r="H268" i="22" s="1"/>
  <c r="I268" i="22" s="1"/>
  <c r="J268" i="22" s="1"/>
  <c r="K268" i="22" s="1"/>
  <c r="G161" i="22"/>
  <c r="H161" i="22" s="1"/>
  <c r="I161" i="22" s="1"/>
  <c r="J161" i="22" s="1"/>
  <c r="K161" i="22" s="1"/>
  <c r="G132" i="22"/>
  <c r="H132" i="22" s="1"/>
  <c r="I132" i="22" s="1"/>
  <c r="J132" i="22" s="1"/>
  <c r="K132" i="22" s="1"/>
  <c r="G230" i="22"/>
  <c r="H230" i="22" s="1"/>
  <c r="I230" i="22" s="1"/>
  <c r="J230" i="22" s="1"/>
  <c r="K230" i="22" s="1"/>
  <c r="G228" i="22"/>
  <c r="H228" i="22" s="1"/>
  <c r="I228" i="22" s="1"/>
  <c r="J228" i="22" s="1"/>
  <c r="K228" i="22" s="1"/>
  <c r="G87" i="22"/>
  <c r="H87" i="22" s="1"/>
  <c r="I87" i="22" s="1"/>
  <c r="J87" i="22" s="1"/>
  <c r="K87" i="22" s="1"/>
  <c r="G29" i="22"/>
  <c r="H29" i="22" s="1"/>
  <c r="I29" i="22" s="1"/>
  <c r="J29" i="22" s="1"/>
  <c r="K29" i="22" s="1"/>
  <c r="G282" i="22"/>
  <c r="H282" i="22" s="1"/>
  <c r="I282" i="22" s="1"/>
  <c r="J282" i="22" s="1"/>
  <c r="K282" i="22" s="1"/>
  <c r="G279" i="22"/>
  <c r="H279" i="22" s="1"/>
  <c r="I279" i="22" s="1"/>
  <c r="J279" i="22" s="1"/>
  <c r="K279" i="22" s="1"/>
  <c r="G129" i="22"/>
  <c r="H129" i="22" s="1"/>
  <c r="I129" i="22" s="1"/>
  <c r="J129" i="22" s="1"/>
  <c r="K129" i="22" s="1"/>
  <c r="G6" i="22"/>
  <c r="H6" i="22" s="1"/>
  <c r="I6" i="22" s="1"/>
  <c r="J6" i="22" s="1"/>
  <c r="K6" i="22" s="1"/>
  <c r="G4" i="22"/>
  <c r="H4" i="22" s="1"/>
  <c r="I4" i="22" s="1"/>
  <c r="J4" i="22" s="1"/>
  <c r="K4" i="22" s="1"/>
  <c r="G84" i="22"/>
  <c r="H84" i="22" s="1"/>
  <c r="I84" i="22" s="1"/>
  <c r="J84" i="22" s="1"/>
  <c r="K84" i="22" s="1"/>
  <c r="G20" i="22"/>
  <c r="H20" i="22" s="1"/>
  <c r="I20" i="22" s="1"/>
  <c r="J20" i="22" s="1"/>
  <c r="K20" i="22" s="1"/>
  <c r="G278" i="22"/>
  <c r="H278" i="22" s="1"/>
  <c r="I278" i="22" s="1"/>
  <c r="J278" i="22" s="1"/>
  <c r="K278" i="22" s="1"/>
  <c r="G220" i="22"/>
  <c r="H220" i="22" s="1"/>
  <c r="I220" i="22" s="1"/>
  <c r="J220" i="22" s="1"/>
  <c r="K220" i="22" s="1"/>
  <c r="G265" i="22"/>
  <c r="H265" i="22" s="1"/>
  <c r="I265" i="22" s="1"/>
  <c r="J265" i="22" s="1"/>
  <c r="K265" i="22" s="1"/>
  <c r="G264" i="22"/>
  <c r="H264" i="22" s="1"/>
  <c r="I264" i="22" s="1"/>
  <c r="J264" i="22" s="1"/>
  <c r="K264" i="22" s="1"/>
  <c r="G263" i="22"/>
  <c r="H263" i="22" s="1"/>
  <c r="I263" i="22" s="1"/>
  <c r="J263" i="22" s="1"/>
  <c r="K263" i="22" s="1"/>
  <c r="G262" i="22"/>
  <c r="H262" i="22" s="1"/>
  <c r="I262" i="22" s="1"/>
  <c r="J262" i="22" s="1"/>
  <c r="K262" i="22" s="1"/>
  <c r="G261" i="22"/>
  <c r="H261" i="22" s="1"/>
  <c r="I261" i="22" s="1"/>
  <c r="J261" i="22" s="1"/>
  <c r="K261" i="22" s="1"/>
  <c r="G260" i="22"/>
  <c r="H260" i="22" s="1"/>
  <c r="I260" i="22" s="1"/>
  <c r="J260" i="22" s="1"/>
  <c r="K260" i="22" s="1"/>
  <c r="G259" i="22"/>
  <c r="H259" i="22" s="1"/>
  <c r="I259" i="22" s="1"/>
  <c r="J259" i="22" s="1"/>
  <c r="K259" i="22" s="1"/>
  <c r="G258" i="22"/>
  <c r="H258" i="22" s="1"/>
  <c r="I258" i="22" s="1"/>
  <c r="J258" i="22" s="1"/>
  <c r="K258" i="22" s="1"/>
  <c r="G156" i="22"/>
  <c r="H156" i="22" s="1"/>
  <c r="I156" i="22" s="1"/>
  <c r="J156" i="22" s="1"/>
  <c r="K156" i="22" s="1"/>
  <c r="G226" i="22"/>
  <c r="H226" i="22" s="1"/>
  <c r="I226" i="22" s="1"/>
  <c r="J226" i="22" s="1"/>
  <c r="K226" i="22" s="1"/>
  <c r="G224" i="22"/>
  <c r="H224" i="22" s="1"/>
  <c r="I224" i="22" s="1"/>
  <c r="J224" i="22" s="1"/>
  <c r="K224" i="22" s="1"/>
  <c r="G235" i="22"/>
  <c r="H235" i="22" s="1"/>
  <c r="I235" i="22" s="1"/>
  <c r="J235" i="22" s="1"/>
  <c r="K235" i="22" s="1"/>
  <c r="G234" i="22"/>
  <c r="H234" i="22" s="1"/>
  <c r="I234" i="22" s="1"/>
  <c r="J234" i="22" s="1"/>
  <c r="K234" i="22" s="1"/>
  <c r="K50" i="22" l="1"/>
  <c r="BD479" i="5"/>
  <c r="BB479" i="5"/>
  <c r="BD478" i="5"/>
  <c r="BB478" i="5"/>
  <c r="BB477" i="5"/>
  <c r="BD477" i="5"/>
  <c r="H27" i="12" l="1"/>
  <c r="F19" i="21" l="1"/>
  <c r="AM541" i="5"/>
  <c r="AM540" i="5"/>
  <c r="AM539" i="5"/>
  <c r="AM537" i="5"/>
  <c r="AM536" i="5"/>
  <c r="AM535" i="5"/>
  <c r="AM534" i="5"/>
  <c r="AM532" i="5"/>
  <c r="AM531" i="5"/>
  <c r="AM530" i="5"/>
  <c r="AM529" i="5"/>
  <c r="AM528" i="5"/>
  <c r="AM527" i="5"/>
  <c r="AM526" i="5"/>
  <c r="AM524" i="5"/>
  <c r="AM523" i="5"/>
  <c r="AM522" i="5"/>
  <c r="AM516" i="5"/>
  <c r="AM515" i="5"/>
  <c r="AM514" i="5"/>
  <c r="AM513" i="5"/>
  <c r="AM512" i="5"/>
  <c r="AM511" i="5"/>
  <c r="AM510" i="5"/>
  <c r="AM509" i="5"/>
  <c r="AM508" i="5"/>
  <c r="AM507" i="5"/>
  <c r="AM499" i="5"/>
  <c r="AM498" i="5"/>
  <c r="AM497" i="5"/>
  <c r="AM496" i="5"/>
  <c r="AM495" i="5"/>
  <c r="AM494" i="5"/>
  <c r="AM493" i="5"/>
  <c r="AM492" i="5"/>
  <c r="AM491" i="5"/>
  <c r="AM490" i="5"/>
  <c r="AM482" i="5"/>
  <c r="AM481" i="5"/>
  <c r="AM480" i="5"/>
  <c r="AM479" i="5"/>
  <c r="AM478" i="5"/>
  <c r="AM477" i="5"/>
  <c r="AM476" i="5"/>
  <c r="AM475" i="5"/>
  <c r="AM474" i="5"/>
  <c r="AM473" i="5"/>
  <c r="AM472" i="5"/>
  <c r="AM471" i="5"/>
  <c r="AM470" i="5"/>
  <c r="AM469" i="5"/>
  <c r="AM464" i="5"/>
  <c r="AM463" i="5"/>
  <c r="AM462" i="5"/>
  <c r="AM461" i="5"/>
  <c r="AM460" i="5"/>
  <c r="AM459" i="5"/>
  <c r="AM458" i="5"/>
  <c r="AM457" i="5"/>
  <c r="AM456" i="5"/>
  <c r="AM455" i="5"/>
  <c r="AM454" i="5"/>
  <c r="AM453" i="5"/>
  <c r="AM452" i="5"/>
  <c r="AM451" i="5"/>
  <c r="AM450" i="5"/>
  <c r="AM449" i="5"/>
  <c r="AM448" i="5"/>
  <c r="AM447" i="5"/>
  <c r="AM446" i="5"/>
  <c r="AM445" i="5"/>
  <c r="AM444" i="5"/>
  <c r="AM443" i="5"/>
  <c r="AM442" i="5"/>
  <c r="AM441" i="5"/>
  <c r="AM440" i="5"/>
  <c r="AM439" i="5"/>
  <c r="AM438" i="5"/>
  <c r="AM437" i="5"/>
  <c r="AM436" i="5"/>
  <c r="AM435" i="5"/>
  <c r="AM434" i="5"/>
  <c r="AM433" i="5"/>
  <c r="AM432" i="5"/>
  <c r="AM431" i="5"/>
  <c r="AM430" i="5"/>
  <c r="AM425" i="5"/>
  <c r="AM424" i="5"/>
  <c r="AM423" i="5"/>
  <c r="AM422" i="5"/>
  <c r="AM421" i="5"/>
  <c r="AM420" i="5"/>
  <c r="AM419" i="5"/>
  <c r="AM418" i="5"/>
  <c r="AM417" i="5"/>
  <c r="AM416" i="5"/>
  <c r="AM415" i="5"/>
  <c r="AM414" i="5"/>
  <c r="AM413" i="5"/>
  <c r="AM412" i="5"/>
  <c r="AM411" i="5"/>
  <c r="AM410" i="5"/>
  <c r="AM409" i="5"/>
  <c r="AM408" i="5"/>
  <c r="AM407" i="5"/>
  <c r="AM406" i="5"/>
  <c r="AM405" i="5"/>
  <c r="AM404" i="5"/>
  <c r="AM403" i="5"/>
  <c r="AM402" i="5"/>
  <c r="AM401" i="5"/>
  <c r="AM400" i="5"/>
  <c r="AM399" i="5"/>
  <c r="AM398" i="5"/>
  <c r="AM397" i="5"/>
  <c r="AM396" i="5"/>
  <c r="AM395" i="5"/>
  <c r="AM394" i="5"/>
  <c r="AM393" i="5"/>
  <c r="AM392" i="5"/>
  <c r="AM391" i="5"/>
  <c r="AM390" i="5"/>
  <c r="AM389" i="5"/>
  <c r="AM388" i="5"/>
  <c r="AM387" i="5"/>
  <c r="AM386" i="5"/>
  <c r="AM385" i="5"/>
  <c r="AM384" i="5"/>
  <c r="AM383" i="5"/>
  <c r="AM382" i="5"/>
  <c r="AM381" i="5"/>
  <c r="AM380" i="5"/>
  <c r="AM379" i="5"/>
  <c r="AM378" i="5"/>
  <c r="AM377" i="5"/>
  <c r="AM376" i="5"/>
  <c r="AM375" i="5"/>
  <c r="AM374" i="5"/>
  <c r="AM373" i="5"/>
  <c r="AM372" i="5"/>
  <c r="AM371" i="5"/>
  <c r="AM370" i="5"/>
  <c r="AM369" i="5"/>
  <c r="AM368" i="5"/>
  <c r="AM367" i="5"/>
  <c r="AM366" i="5"/>
  <c r="AM365" i="5"/>
  <c r="AM364" i="5"/>
  <c r="AM363" i="5"/>
  <c r="AM362" i="5"/>
  <c r="AM361" i="5"/>
  <c r="AM360" i="5"/>
  <c r="AM359" i="5"/>
  <c r="AM358" i="5"/>
  <c r="AM357" i="5"/>
  <c r="AM356" i="5"/>
  <c r="AM355" i="5"/>
  <c r="AM354" i="5"/>
  <c r="AM353" i="5"/>
  <c r="AM352" i="5"/>
  <c r="AM351" i="5"/>
  <c r="AM350" i="5"/>
  <c r="AM349" i="5"/>
  <c r="AM348" i="5"/>
  <c r="AM347" i="5"/>
  <c r="AM346" i="5"/>
  <c r="AM345" i="5"/>
  <c r="AM344" i="5"/>
  <c r="AM343" i="5"/>
  <c r="AM342" i="5"/>
  <c r="AM341" i="5"/>
  <c r="AM340" i="5"/>
  <c r="AM339" i="5"/>
  <c r="AM338" i="5"/>
  <c r="AM337" i="5"/>
  <c r="AM336" i="5"/>
  <c r="AM335" i="5"/>
  <c r="AM334" i="5"/>
  <c r="AM333" i="5"/>
  <c r="AM332" i="5"/>
  <c r="AM331" i="5"/>
  <c r="AM330" i="5"/>
  <c r="AM329" i="5"/>
  <c r="AM328" i="5"/>
  <c r="AM327" i="5"/>
  <c r="AM326" i="5"/>
  <c r="AM325" i="5"/>
  <c r="AM324" i="5"/>
  <c r="AM323" i="5"/>
  <c r="AM322" i="5"/>
  <c r="AM321" i="5"/>
  <c r="AM320" i="5"/>
  <c r="AM319" i="5"/>
  <c r="AM318" i="5"/>
  <c r="AM317" i="5"/>
  <c r="AM316" i="5"/>
  <c r="AM315" i="5"/>
  <c r="AM314" i="5"/>
  <c r="AM313" i="5"/>
  <c r="AM312" i="5"/>
  <c r="AM311" i="5"/>
  <c r="AM310" i="5"/>
  <c r="AM309" i="5"/>
  <c r="AM308" i="5"/>
  <c r="AM307" i="5"/>
  <c r="AM306" i="5"/>
  <c r="AM305" i="5"/>
  <c r="AM304" i="5"/>
  <c r="AM303" i="5"/>
  <c r="AM302" i="5"/>
  <c r="AM301" i="5"/>
  <c r="AM300" i="5"/>
  <c r="AM299" i="5"/>
  <c r="AM298" i="5"/>
  <c r="AM297" i="5"/>
  <c r="AM296" i="5"/>
  <c r="AM295" i="5"/>
  <c r="AM294" i="5"/>
  <c r="AM293" i="5"/>
  <c r="AM292" i="5"/>
  <c r="AM291" i="5"/>
  <c r="AM290" i="5"/>
  <c r="AM289" i="5"/>
  <c r="AM288" i="5"/>
  <c r="AM287" i="5"/>
  <c r="AM286" i="5"/>
  <c r="AM285" i="5"/>
  <c r="AM284" i="5"/>
  <c r="AM283" i="5"/>
  <c r="AM282" i="5"/>
  <c r="AM281" i="5"/>
  <c r="AM280" i="5"/>
  <c r="AM279" i="5"/>
  <c r="AM278" i="5"/>
  <c r="AM277" i="5"/>
  <c r="AM276" i="5"/>
  <c r="AM275" i="5"/>
  <c r="AM274" i="5"/>
  <c r="AM273" i="5"/>
  <c r="AM272" i="5"/>
  <c r="AM271" i="5"/>
  <c r="AM270" i="5"/>
  <c r="AM269" i="5"/>
  <c r="AM268" i="5"/>
  <c r="AM267" i="5"/>
  <c r="AM266" i="5"/>
  <c r="AM265" i="5"/>
  <c r="AM264" i="5"/>
  <c r="AM263" i="5"/>
  <c r="AM262" i="5"/>
  <c r="AM261" i="5"/>
  <c r="AM260" i="5"/>
  <c r="AM259" i="5"/>
  <c r="AM258" i="5"/>
  <c r="AM257" i="5"/>
  <c r="AM256" i="5"/>
  <c r="AM255" i="5"/>
  <c r="AM254" i="5"/>
  <c r="AM253" i="5"/>
  <c r="AM252" i="5"/>
  <c r="AM251" i="5"/>
  <c r="AM250" i="5"/>
  <c r="AM249" i="5"/>
  <c r="AM248" i="5"/>
  <c r="AM247" i="5"/>
  <c r="AM246" i="5"/>
  <c r="AM245" i="5"/>
  <c r="AM244" i="5"/>
  <c r="AM243" i="5"/>
  <c r="AM242" i="5"/>
  <c r="AM241" i="5"/>
  <c r="AM240" i="5"/>
  <c r="AM239" i="5"/>
  <c r="AM238" i="5"/>
  <c r="AM237" i="5"/>
  <c r="AM236" i="5"/>
  <c r="AM235" i="5"/>
  <c r="AM234" i="5"/>
  <c r="AM233" i="5"/>
  <c r="AM232" i="5"/>
  <c r="AM231" i="5"/>
  <c r="AM230" i="5"/>
  <c r="AM229" i="5"/>
  <c r="AM228" i="5"/>
  <c r="AM227" i="5"/>
  <c r="AM226" i="5"/>
  <c r="AM225" i="5"/>
  <c r="AM224" i="5"/>
  <c r="AM223" i="5"/>
  <c r="AM222" i="5"/>
  <c r="AM221" i="5"/>
  <c r="AM220" i="5"/>
  <c r="AM219" i="5"/>
  <c r="AM218" i="5"/>
  <c r="AM217" i="5"/>
  <c r="AM216" i="5"/>
  <c r="AM215" i="5"/>
  <c r="AM214" i="5"/>
  <c r="AM213" i="5"/>
  <c r="AM212" i="5"/>
  <c r="AM211" i="5"/>
  <c r="AM210" i="5"/>
  <c r="AM209" i="5"/>
  <c r="AM208" i="5"/>
  <c r="AM207" i="5"/>
  <c r="AM206" i="5"/>
  <c r="AM205" i="5"/>
  <c r="AM204" i="5"/>
  <c r="AM203" i="5"/>
  <c r="AM202" i="5"/>
  <c r="AM201" i="5"/>
  <c r="AM200" i="5"/>
  <c r="AM199" i="5"/>
  <c r="AM198" i="5"/>
  <c r="AM197" i="5"/>
  <c r="AM196" i="5"/>
  <c r="AM195" i="5"/>
  <c r="AM194" i="5"/>
  <c r="AM193" i="5"/>
  <c r="AM192" i="5"/>
  <c r="AM191" i="5"/>
  <c r="AM190" i="5"/>
  <c r="AM189" i="5"/>
  <c r="AM188" i="5"/>
  <c r="AM187" i="5"/>
  <c r="AM186" i="5"/>
  <c r="AM185" i="5"/>
  <c r="AM184" i="5"/>
  <c r="AM183" i="5"/>
  <c r="AM182" i="5"/>
  <c r="AM181" i="5"/>
  <c r="AM180" i="5"/>
  <c r="AM179" i="5"/>
  <c r="AM178" i="5"/>
  <c r="AM177" i="5"/>
  <c r="AM176" i="5"/>
  <c r="AM175" i="5"/>
  <c r="AM174" i="5"/>
  <c r="AM173" i="5"/>
  <c r="AM172" i="5"/>
  <c r="AM171" i="5"/>
  <c r="AM170" i="5"/>
  <c r="AM169" i="5"/>
  <c r="AM168" i="5"/>
  <c r="AM167" i="5"/>
  <c r="AM166" i="5"/>
  <c r="AM165" i="5"/>
  <c r="AM164" i="5"/>
  <c r="AM163" i="5"/>
  <c r="AM162" i="5"/>
  <c r="AM161" i="5"/>
  <c r="AM160" i="5"/>
  <c r="AM153" i="5"/>
  <c r="AM152" i="5"/>
  <c r="AM151" i="5"/>
  <c r="AM150" i="5"/>
  <c r="AM149" i="5"/>
  <c r="AM148" i="5"/>
  <c r="AM147" i="5"/>
  <c r="AM146" i="5"/>
  <c r="AM145" i="5"/>
  <c r="AM144" i="5"/>
  <c r="AM143" i="5"/>
  <c r="AM142" i="5"/>
  <c r="AM141" i="5"/>
  <c r="AM140" i="5"/>
  <c r="AM139" i="5"/>
  <c r="AM138" i="5"/>
  <c r="AM137" i="5"/>
  <c r="AM136" i="5"/>
  <c r="AM135" i="5"/>
  <c r="AM134" i="5"/>
  <c r="AM133" i="5"/>
  <c r="AM132" i="5"/>
  <c r="AM131" i="5"/>
  <c r="AM130" i="5"/>
  <c r="AM129" i="5"/>
  <c r="AM128" i="5"/>
  <c r="AM127" i="5"/>
  <c r="AM126" i="5"/>
  <c r="AM125" i="5"/>
  <c r="AM124" i="5"/>
  <c r="AM123" i="5"/>
  <c r="AM122" i="5"/>
  <c r="AM121" i="5"/>
  <c r="AM120" i="5"/>
  <c r="AM119" i="5"/>
  <c r="AM118" i="5"/>
  <c r="AM117" i="5"/>
  <c r="AM116" i="5"/>
  <c r="AM115" i="5"/>
  <c r="AM114" i="5"/>
  <c r="AM113" i="5"/>
  <c r="AM112" i="5"/>
  <c r="AM111" i="5"/>
  <c r="AM110" i="5"/>
  <c r="AM109" i="5"/>
  <c r="AM108" i="5"/>
  <c r="AM107" i="5"/>
  <c r="AM106" i="5"/>
  <c r="AM105" i="5"/>
  <c r="AM104" i="5"/>
  <c r="AM103" i="5"/>
  <c r="AM102" i="5"/>
  <c r="AM101" i="5"/>
  <c r="AM100" i="5"/>
  <c r="AM99" i="5"/>
  <c r="AM98" i="5"/>
  <c r="AM97" i="5"/>
  <c r="AM96" i="5"/>
  <c r="AM95" i="5"/>
  <c r="AM94" i="5"/>
  <c r="AM93" i="5"/>
  <c r="AM92" i="5"/>
  <c r="AM91" i="5"/>
  <c r="AM90" i="5"/>
  <c r="AM89" i="5"/>
  <c r="AM88" i="5"/>
  <c r="AM87" i="5"/>
  <c r="AM86" i="5"/>
  <c r="AM85" i="5"/>
  <c r="AM84" i="5"/>
  <c r="AM83" i="5"/>
  <c r="AM82" i="5"/>
  <c r="AM81" i="5"/>
  <c r="AM80" i="5"/>
  <c r="AM79" i="5"/>
  <c r="AM78" i="5"/>
  <c r="AM77" i="5"/>
  <c r="AM76" i="5"/>
  <c r="AM75" i="5"/>
  <c r="AM74" i="5"/>
  <c r="AM73" i="5"/>
  <c r="AM72" i="5"/>
  <c r="AM71" i="5"/>
  <c r="AM70" i="5"/>
  <c r="AM69" i="5"/>
  <c r="AM68" i="5"/>
  <c r="AM67" i="5"/>
  <c r="AM66" i="5"/>
  <c r="AM65" i="5"/>
  <c r="AM64" i="5"/>
  <c r="AM63" i="5"/>
  <c r="AM62" i="5"/>
  <c r="AM61" i="5"/>
  <c r="AM60" i="5"/>
  <c r="AM59" i="5"/>
  <c r="AM58" i="5"/>
  <c r="AM57" i="5"/>
  <c r="AM56" i="5"/>
  <c r="AM52" i="5"/>
  <c r="AM51" i="5"/>
  <c r="AM48" i="5"/>
  <c r="AM47" i="5"/>
  <c r="AM46" i="5"/>
  <c r="AM45" i="5"/>
  <c r="AM44" i="5"/>
  <c r="AM43" i="5"/>
  <c r="AM42" i="5"/>
  <c r="AM41" i="5"/>
  <c r="AM40" i="5"/>
  <c r="AM36" i="5"/>
  <c r="AM35" i="5"/>
  <c r="AM34" i="5"/>
  <c r="AM33" i="5"/>
  <c r="AM32" i="5"/>
  <c r="AM31" i="5"/>
  <c r="AM30" i="5"/>
  <c r="AM29" i="5"/>
  <c r="AM28" i="5"/>
  <c r="AM25" i="5"/>
  <c r="AM24" i="5"/>
  <c r="AM23" i="5"/>
  <c r="AM22" i="5"/>
  <c r="AM21" i="5"/>
  <c r="AM20" i="5"/>
  <c r="AM19" i="5"/>
  <c r="BI60" i="14"/>
  <c r="BH60" i="14"/>
  <c r="BG60" i="14"/>
  <c r="BF60" i="14"/>
  <c r="BE60" i="14"/>
  <c r="BD60" i="14"/>
  <c r="BC60" i="14"/>
  <c r="BB60" i="14"/>
  <c r="BA60" i="14"/>
  <c r="AZ60" i="14"/>
  <c r="AY60" i="14"/>
  <c r="AX60" i="14"/>
  <c r="AW60" i="14"/>
  <c r="AV60" i="14"/>
  <c r="AU60" i="14"/>
  <c r="AT60" i="14"/>
  <c r="AS60" i="14"/>
  <c r="AR60" i="14"/>
  <c r="AQ60" i="14"/>
  <c r="AP60" i="14"/>
  <c r="AO60" i="14"/>
  <c r="AN60" i="14"/>
  <c r="AM60" i="14"/>
  <c r="AL60" i="14"/>
  <c r="AK60" i="14"/>
  <c r="AJ60" i="14"/>
  <c r="AI60" i="14"/>
  <c r="AH60" i="14"/>
  <c r="AG60" i="14"/>
  <c r="AF60" i="14"/>
  <c r="AE60" i="14"/>
  <c r="AD60" i="14"/>
  <c r="AC60" i="14"/>
  <c r="AB60" i="14"/>
  <c r="AA60" i="14"/>
  <c r="Z60" i="14"/>
  <c r="Y60" i="14"/>
  <c r="X60" i="14"/>
  <c r="W60" i="14"/>
  <c r="V60" i="14"/>
  <c r="U60" i="14"/>
  <c r="T60" i="14"/>
  <c r="S60" i="14"/>
  <c r="R60" i="14"/>
  <c r="Q60" i="14"/>
  <c r="P60" i="14"/>
  <c r="O60" i="14"/>
  <c r="N60" i="14"/>
  <c r="M60" i="14"/>
  <c r="L60" i="14"/>
  <c r="K60" i="14"/>
  <c r="J60" i="14"/>
  <c r="I60" i="14"/>
  <c r="H60" i="14"/>
  <c r="G60" i="14"/>
  <c r="F60" i="14"/>
  <c r="E60" i="14"/>
  <c r="D60" i="14"/>
  <c r="AK52" i="5" l="1"/>
  <c r="AK51" i="5"/>
  <c r="AQ546" i="5"/>
  <c r="AJ546" i="5" s="1"/>
  <c r="AQ545" i="5"/>
  <c r="AQ544" i="5"/>
  <c r="AQ543" i="5"/>
  <c r="AJ543" i="5" s="1"/>
  <c r="AQ542" i="5"/>
  <c r="AJ542" i="5" s="1"/>
  <c r="BB547" i="5" l="1"/>
  <c r="BB545" i="5"/>
  <c r="AJ545" i="5"/>
  <c r="AJ544" i="5"/>
  <c r="BB546" i="5"/>
  <c r="BB544" i="5"/>
  <c r="G27" i="12" l="1"/>
  <c r="AR183" i="5"/>
  <c r="AR182" i="5"/>
  <c r="AR181" i="5"/>
  <c r="AR180" i="5"/>
  <c r="AR179" i="5"/>
  <c r="AR178" i="5"/>
  <c r="AR177" i="5"/>
  <c r="AR176" i="5"/>
  <c r="AR175" i="5"/>
  <c r="AR174" i="5"/>
  <c r="AR173" i="5"/>
  <c r="AR172" i="5"/>
  <c r="AR171" i="5"/>
  <c r="AR170" i="5"/>
  <c r="AR169" i="5"/>
  <c r="AR168" i="5"/>
  <c r="AR167" i="5"/>
  <c r="AR166" i="5"/>
  <c r="AR165" i="5"/>
  <c r="AR164" i="5"/>
  <c r="AR163" i="5"/>
  <c r="AR162" i="5"/>
  <c r="AR161" i="5"/>
  <c r="AR160" i="5"/>
  <c r="H91" i="5"/>
  <c r="F27" i="12" l="1"/>
  <c r="G219" i="22"/>
  <c r="H219" i="22" s="1"/>
  <c r="I219" i="22" s="1"/>
  <c r="J219" i="22" s="1"/>
  <c r="AS541" i="5"/>
  <c r="AS540" i="5"/>
  <c r="AQ516" i="5"/>
  <c r="AK516" i="5" s="1"/>
  <c r="AQ515" i="5"/>
  <c r="AK515" i="5" s="1"/>
  <c r="AQ514" i="5"/>
  <c r="AK514" i="5" s="1"/>
  <c r="AQ513" i="5"/>
  <c r="AK513" i="5" s="1"/>
  <c r="AQ512" i="5"/>
  <c r="AK512" i="5" s="1"/>
  <c r="AQ511" i="5"/>
  <c r="AK511" i="5" s="1"/>
  <c r="AQ510" i="5"/>
  <c r="AK510" i="5" s="1"/>
  <c r="AQ509" i="5"/>
  <c r="AK509" i="5" s="1"/>
  <c r="AQ508" i="5"/>
  <c r="AK508" i="5" s="1"/>
  <c r="AQ507" i="5"/>
  <c r="AK507" i="5" s="1"/>
  <c r="AQ524" i="5"/>
  <c r="AK524" i="5" s="1"/>
  <c r="BB523" i="5" s="1"/>
  <c r="BB524" i="5" s="1"/>
  <c r="BB525" i="5" s="1"/>
  <c r="BB526" i="5" s="1"/>
  <c r="F18" i="21"/>
  <c r="F17" i="21"/>
  <c r="F16" i="21"/>
  <c r="F15" i="21"/>
  <c r="F14" i="21"/>
  <c r="D14" i="21"/>
  <c r="D15" i="21"/>
  <c r="D16" i="21"/>
  <c r="D17" i="21"/>
  <c r="D18" i="21"/>
  <c r="D19" i="21"/>
  <c r="D21" i="21"/>
  <c r="AS546" i="5"/>
  <c r="AS545" i="5"/>
  <c r="AS544" i="5"/>
  <c r="AS543" i="5"/>
  <c r="AS542" i="5"/>
  <c r="AS539" i="5"/>
  <c r="AS537" i="5"/>
  <c r="AS536" i="5"/>
  <c r="AS535" i="5"/>
  <c r="AS534" i="5"/>
  <c r="AS532" i="5"/>
  <c r="AS531" i="5"/>
  <c r="AS530" i="5"/>
  <c r="AS529" i="5"/>
  <c r="AS528" i="5"/>
  <c r="AS527" i="5"/>
  <c r="AS526" i="5"/>
  <c r="AS524" i="5"/>
  <c r="AS523" i="5"/>
  <c r="AS522" i="5"/>
  <c r="AS516" i="5"/>
  <c r="AS515" i="5"/>
  <c r="AS514" i="5"/>
  <c r="AS513" i="5"/>
  <c r="AS512" i="5"/>
  <c r="AS511" i="5"/>
  <c r="AS510" i="5"/>
  <c r="AS509" i="5"/>
  <c r="AS508" i="5"/>
  <c r="AS507" i="5"/>
  <c r="AS499" i="5"/>
  <c r="AS498" i="5"/>
  <c r="AS497" i="5"/>
  <c r="AS496" i="5"/>
  <c r="AS495" i="5"/>
  <c r="AS494" i="5"/>
  <c r="AS493" i="5"/>
  <c r="AS492" i="5"/>
  <c r="AS491" i="5"/>
  <c r="AS490" i="5"/>
  <c r="AS482" i="5"/>
  <c r="AS481" i="5"/>
  <c r="AS480" i="5"/>
  <c r="AS479" i="5"/>
  <c r="AS478" i="5"/>
  <c r="AS477" i="5"/>
  <c r="AS476" i="5"/>
  <c r="AS475" i="5"/>
  <c r="AS474" i="5"/>
  <c r="AS473" i="5"/>
  <c r="AS472" i="5"/>
  <c r="AS471" i="5"/>
  <c r="AS470" i="5"/>
  <c r="AS469" i="5"/>
  <c r="AS464" i="5"/>
  <c r="AS463" i="5"/>
  <c r="AS462" i="5"/>
  <c r="AS461" i="5"/>
  <c r="AS460" i="5"/>
  <c r="AS459" i="5"/>
  <c r="AS458" i="5"/>
  <c r="AS457" i="5"/>
  <c r="AS456" i="5"/>
  <c r="AS455" i="5"/>
  <c r="AS454" i="5"/>
  <c r="AS453" i="5"/>
  <c r="AS452" i="5"/>
  <c r="AS451" i="5"/>
  <c r="AS450" i="5"/>
  <c r="AS449" i="5"/>
  <c r="AS448" i="5"/>
  <c r="AS447" i="5"/>
  <c r="AS446" i="5"/>
  <c r="AS445" i="5"/>
  <c r="AS444" i="5"/>
  <c r="AS443" i="5"/>
  <c r="AS442" i="5"/>
  <c r="AS441" i="5"/>
  <c r="AS440" i="5"/>
  <c r="AS439" i="5"/>
  <c r="AS438" i="5"/>
  <c r="AS437" i="5"/>
  <c r="AS436" i="5"/>
  <c r="AS435" i="5"/>
  <c r="AS434" i="5"/>
  <c r="AS433" i="5"/>
  <c r="AS432" i="5"/>
  <c r="AS431" i="5"/>
  <c r="AS430" i="5"/>
  <c r="AS425" i="5"/>
  <c r="AS424" i="5"/>
  <c r="AS423" i="5"/>
  <c r="AS422" i="5"/>
  <c r="AS421" i="5"/>
  <c r="AS420" i="5"/>
  <c r="AS419" i="5"/>
  <c r="AS418" i="5"/>
  <c r="AS417" i="5"/>
  <c r="AS416" i="5"/>
  <c r="AS415" i="5"/>
  <c r="AS414" i="5"/>
  <c r="AS413" i="5"/>
  <c r="AS412" i="5"/>
  <c r="AS411" i="5"/>
  <c r="AS410" i="5"/>
  <c r="AS409" i="5"/>
  <c r="AS408" i="5"/>
  <c r="AS407" i="5"/>
  <c r="AS406" i="5"/>
  <c r="AS405" i="5"/>
  <c r="AS404" i="5"/>
  <c r="AS403" i="5"/>
  <c r="AS402" i="5"/>
  <c r="AS401" i="5"/>
  <c r="AS400" i="5"/>
  <c r="AS399" i="5"/>
  <c r="AS398" i="5"/>
  <c r="AS397" i="5"/>
  <c r="AS396" i="5"/>
  <c r="AS395" i="5"/>
  <c r="AS394" i="5"/>
  <c r="AS393" i="5"/>
  <c r="AS392" i="5"/>
  <c r="AS391" i="5"/>
  <c r="AS390" i="5"/>
  <c r="AS389" i="5"/>
  <c r="AS388" i="5"/>
  <c r="AS387" i="5"/>
  <c r="AS386" i="5"/>
  <c r="AS385" i="5"/>
  <c r="AS384" i="5"/>
  <c r="AS383" i="5"/>
  <c r="AS382" i="5"/>
  <c r="AS381" i="5"/>
  <c r="AS380" i="5"/>
  <c r="AS379" i="5"/>
  <c r="AS378" i="5"/>
  <c r="AS377" i="5"/>
  <c r="AS376" i="5"/>
  <c r="AS375" i="5"/>
  <c r="AS374" i="5"/>
  <c r="AS373" i="5"/>
  <c r="AS372" i="5"/>
  <c r="AS371" i="5"/>
  <c r="AS370" i="5"/>
  <c r="AS369" i="5"/>
  <c r="AS368" i="5"/>
  <c r="AS367" i="5"/>
  <c r="AS366" i="5"/>
  <c r="AS365" i="5"/>
  <c r="AS364" i="5"/>
  <c r="AS363" i="5"/>
  <c r="AS362" i="5"/>
  <c r="AS361" i="5"/>
  <c r="AS360" i="5"/>
  <c r="AS359" i="5"/>
  <c r="AS358" i="5"/>
  <c r="AS357" i="5"/>
  <c r="AS356" i="5"/>
  <c r="AS355" i="5"/>
  <c r="AS354" i="5"/>
  <c r="AS353" i="5"/>
  <c r="AS352" i="5"/>
  <c r="AS351" i="5"/>
  <c r="AS350" i="5"/>
  <c r="AS349" i="5"/>
  <c r="AS348" i="5"/>
  <c r="AS347" i="5"/>
  <c r="AS346" i="5"/>
  <c r="AS345" i="5"/>
  <c r="AS344" i="5"/>
  <c r="AS343" i="5"/>
  <c r="AS342" i="5"/>
  <c r="AS341" i="5"/>
  <c r="AS340" i="5"/>
  <c r="AS339" i="5"/>
  <c r="AS338" i="5"/>
  <c r="AS337" i="5"/>
  <c r="AS336" i="5"/>
  <c r="AS335" i="5"/>
  <c r="AS334" i="5"/>
  <c r="AS333" i="5"/>
  <c r="AS332" i="5"/>
  <c r="AS331" i="5"/>
  <c r="AS330" i="5"/>
  <c r="AS329" i="5"/>
  <c r="AS328" i="5"/>
  <c r="AS327" i="5"/>
  <c r="AS326" i="5"/>
  <c r="AS325" i="5"/>
  <c r="AS324" i="5"/>
  <c r="AS323" i="5"/>
  <c r="AS322" i="5"/>
  <c r="AS321" i="5"/>
  <c r="AS320" i="5"/>
  <c r="AS319" i="5"/>
  <c r="AS318" i="5"/>
  <c r="AS317" i="5"/>
  <c r="AS316" i="5"/>
  <c r="AS315" i="5"/>
  <c r="AS314" i="5"/>
  <c r="AS313" i="5"/>
  <c r="AS312" i="5"/>
  <c r="AS311" i="5"/>
  <c r="AS310" i="5"/>
  <c r="AS309" i="5"/>
  <c r="AS308" i="5"/>
  <c r="AS307" i="5"/>
  <c r="AS306" i="5"/>
  <c r="AS305" i="5"/>
  <c r="AS304" i="5"/>
  <c r="AS303" i="5"/>
  <c r="AS302" i="5"/>
  <c r="AS301" i="5"/>
  <c r="AS300" i="5"/>
  <c r="AS299" i="5"/>
  <c r="AS298" i="5"/>
  <c r="AS297" i="5"/>
  <c r="AS296" i="5"/>
  <c r="AS295" i="5"/>
  <c r="AS294" i="5"/>
  <c r="AS293" i="5"/>
  <c r="AS292" i="5"/>
  <c r="AS291" i="5"/>
  <c r="AS290" i="5"/>
  <c r="AS289" i="5"/>
  <c r="AS288" i="5"/>
  <c r="AS287" i="5"/>
  <c r="AS286" i="5"/>
  <c r="AS285" i="5"/>
  <c r="AS284" i="5"/>
  <c r="AS283" i="5"/>
  <c r="AS282" i="5"/>
  <c r="AS281" i="5"/>
  <c r="AS280" i="5"/>
  <c r="AS279" i="5"/>
  <c r="AS278" i="5"/>
  <c r="AS277" i="5"/>
  <c r="AS276" i="5"/>
  <c r="AS275" i="5"/>
  <c r="AS274" i="5"/>
  <c r="AS273" i="5"/>
  <c r="AS272" i="5"/>
  <c r="AS271" i="5"/>
  <c r="AS270" i="5"/>
  <c r="AS269" i="5"/>
  <c r="AS268" i="5"/>
  <c r="AS267" i="5"/>
  <c r="AS266" i="5"/>
  <c r="AS265" i="5"/>
  <c r="AS264" i="5"/>
  <c r="AS263" i="5"/>
  <c r="AS262" i="5"/>
  <c r="AS261" i="5"/>
  <c r="AS260" i="5"/>
  <c r="AS259" i="5"/>
  <c r="AS258" i="5"/>
  <c r="AS257" i="5"/>
  <c r="AS256" i="5"/>
  <c r="AS255" i="5"/>
  <c r="AS254" i="5"/>
  <c r="AS253" i="5"/>
  <c r="AS252" i="5"/>
  <c r="AS251" i="5"/>
  <c r="AS250" i="5"/>
  <c r="AS249" i="5"/>
  <c r="AS248" i="5"/>
  <c r="AS247" i="5"/>
  <c r="AS246" i="5"/>
  <c r="AS245" i="5"/>
  <c r="AS244" i="5"/>
  <c r="AS243" i="5"/>
  <c r="AS242" i="5"/>
  <c r="AS241" i="5"/>
  <c r="AS240" i="5"/>
  <c r="AS239" i="5"/>
  <c r="AS238" i="5"/>
  <c r="AS237" i="5"/>
  <c r="AS236" i="5"/>
  <c r="AS235" i="5"/>
  <c r="AS234" i="5"/>
  <c r="AS233" i="5"/>
  <c r="AS232" i="5"/>
  <c r="AS231" i="5"/>
  <c r="AS230" i="5"/>
  <c r="AS229" i="5"/>
  <c r="AS228" i="5"/>
  <c r="AS227" i="5"/>
  <c r="AS226" i="5"/>
  <c r="AS225" i="5"/>
  <c r="AS224" i="5"/>
  <c r="AS223" i="5"/>
  <c r="AS222" i="5"/>
  <c r="AS221" i="5"/>
  <c r="AS220" i="5"/>
  <c r="AS219" i="5"/>
  <c r="AS218" i="5"/>
  <c r="AS217" i="5"/>
  <c r="AS216" i="5"/>
  <c r="AS215" i="5"/>
  <c r="AS214" i="5"/>
  <c r="AS213" i="5"/>
  <c r="AS212" i="5"/>
  <c r="AS211" i="5"/>
  <c r="AS210" i="5"/>
  <c r="AS209" i="5"/>
  <c r="AS208" i="5"/>
  <c r="AS207" i="5"/>
  <c r="AS206" i="5"/>
  <c r="AS205" i="5"/>
  <c r="AS204" i="5"/>
  <c r="AS203" i="5"/>
  <c r="AS202" i="5"/>
  <c r="AS201" i="5"/>
  <c r="AS200" i="5"/>
  <c r="AS199" i="5"/>
  <c r="AS198" i="5"/>
  <c r="AS197" i="5"/>
  <c r="AS196" i="5"/>
  <c r="AS195" i="5"/>
  <c r="AS194" i="5"/>
  <c r="AS193" i="5"/>
  <c r="AS192" i="5"/>
  <c r="AS191" i="5"/>
  <c r="AS190" i="5"/>
  <c r="AS189" i="5"/>
  <c r="AS188" i="5"/>
  <c r="AS187" i="5"/>
  <c r="AS186" i="5"/>
  <c r="AS185" i="5"/>
  <c r="AS184" i="5"/>
  <c r="AS183" i="5"/>
  <c r="AS182" i="5"/>
  <c r="AS181" i="5"/>
  <c r="AS180" i="5"/>
  <c r="AS179" i="5"/>
  <c r="AS178" i="5"/>
  <c r="AS177" i="5"/>
  <c r="AS176" i="5"/>
  <c r="AS175" i="5"/>
  <c r="AS174" i="5"/>
  <c r="AS173" i="5"/>
  <c r="AS172" i="5"/>
  <c r="AS171" i="5"/>
  <c r="AS170" i="5"/>
  <c r="AS169" i="5"/>
  <c r="AS168" i="5"/>
  <c r="AS167" i="5"/>
  <c r="AS166" i="5"/>
  <c r="AS165" i="5"/>
  <c r="AS164" i="5"/>
  <c r="AS163" i="5"/>
  <c r="AS162" i="5"/>
  <c r="AS161" i="5"/>
  <c r="AS160" i="5"/>
  <c r="AS153" i="5"/>
  <c r="AS152" i="5"/>
  <c r="AS151" i="5"/>
  <c r="AS150" i="5"/>
  <c r="AS149" i="5"/>
  <c r="AS148" i="5"/>
  <c r="AS147" i="5"/>
  <c r="AS146" i="5"/>
  <c r="AS145" i="5"/>
  <c r="AS144" i="5"/>
  <c r="AS143" i="5"/>
  <c r="AS142" i="5"/>
  <c r="AS141" i="5"/>
  <c r="AS140" i="5"/>
  <c r="AS139" i="5"/>
  <c r="AS138" i="5"/>
  <c r="AS137" i="5"/>
  <c r="AS136" i="5"/>
  <c r="AS135" i="5"/>
  <c r="AS134" i="5"/>
  <c r="AS133" i="5"/>
  <c r="AS132" i="5"/>
  <c r="AS131" i="5"/>
  <c r="AS130" i="5"/>
  <c r="AS129" i="5"/>
  <c r="AS128" i="5"/>
  <c r="AS127" i="5"/>
  <c r="AS126" i="5"/>
  <c r="AS125" i="5"/>
  <c r="AS124" i="5"/>
  <c r="AS123" i="5"/>
  <c r="AS122" i="5"/>
  <c r="AS121" i="5"/>
  <c r="AS120" i="5"/>
  <c r="AS119" i="5"/>
  <c r="AS118" i="5"/>
  <c r="AS117" i="5"/>
  <c r="AS116" i="5"/>
  <c r="AS115" i="5"/>
  <c r="AS114" i="5"/>
  <c r="AS113" i="5"/>
  <c r="AS112" i="5"/>
  <c r="AS111" i="5"/>
  <c r="AS110" i="5"/>
  <c r="AS109" i="5"/>
  <c r="AS108" i="5"/>
  <c r="AS107" i="5"/>
  <c r="AS106" i="5"/>
  <c r="AS105" i="5"/>
  <c r="AS104" i="5"/>
  <c r="AS103" i="5"/>
  <c r="AS102" i="5"/>
  <c r="AS101" i="5"/>
  <c r="AS100" i="5"/>
  <c r="AS99" i="5"/>
  <c r="AS98" i="5"/>
  <c r="AS97" i="5"/>
  <c r="AS96" i="5"/>
  <c r="AS95" i="5"/>
  <c r="AS94" i="5"/>
  <c r="AS93" i="5"/>
  <c r="AS92" i="5"/>
  <c r="AS91" i="5"/>
  <c r="AS90" i="5"/>
  <c r="AS89" i="5"/>
  <c r="AS88" i="5"/>
  <c r="AS87" i="5"/>
  <c r="AS86" i="5"/>
  <c r="AS85" i="5"/>
  <c r="AS84" i="5"/>
  <c r="AS83" i="5"/>
  <c r="AS82" i="5"/>
  <c r="AS81" i="5"/>
  <c r="AS80" i="5"/>
  <c r="AS79" i="5"/>
  <c r="AS78" i="5"/>
  <c r="AS77" i="5"/>
  <c r="AS76" i="5"/>
  <c r="AS75" i="5"/>
  <c r="AS74" i="5"/>
  <c r="AS73" i="5"/>
  <c r="AS72" i="5"/>
  <c r="AS71" i="5"/>
  <c r="AS70" i="5"/>
  <c r="AS69" i="5"/>
  <c r="AS68" i="5"/>
  <c r="AS67" i="5"/>
  <c r="AS66" i="5"/>
  <c r="AS65" i="5"/>
  <c r="AS64" i="5"/>
  <c r="AS63" i="5"/>
  <c r="AS62" i="5"/>
  <c r="AS61" i="5"/>
  <c r="AS60" i="5"/>
  <c r="AS59" i="5"/>
  <c r="AS58" i="5"/>
  <c r="AS57" i="5"/>
  <c r="AS56" i="5"/>
  <c r="AS48" i="5"/>
  <c r="AS47" i="5"/>
  <c r="AS46" i="5"/>
  <c r="AS45" i="5"/>
  <c r="AS44" i="5"/>
  <c r="AS43" i="5"/>
  <c r="AS42" i="5"/>
  <c r="AS41" i="5"/>
  <c r="AS40" i="5"/>
  <c r="AS36" i="5"/>
  <c r="AS35" i="5"/>
  <c r="AS34" i="5"/>
  <c r="AS33" i="5"/>
  <c r="AS32" i="5"/>
  <c r="AS31" i="5"/>
  <c r="AS30" i="5"/>
  <c r="AS29" i="5"/>
  <c r="AS28" i="5"/>
  <c r="AS27" i="5"/>
  <c r="AS26" i="5"/>
  <c r="AS25" i="5"/>
  <c r="AS24" i="5"/>
  <c r="AS23" i="5"/>
  <c r="AS22" i="5"/>
  <c r="AS21" i="5"/>
  <c r="AS20" i="5"/>
  <c r="AS19" i="5"/>
  <c r="K219" i="22" l="1"/>
  <c r="AK522" i="5"/>
  <c r="AJ522" i="5"/>
  <c r="AI465" i="5"/>
  <c r="AP465" i="5"/>
  <c r="AL465" i="5"/>
  <c r="AM465" i="5"/>
  <c r="AL426" i="5"/>
  <c r="AI426" i="5"/>
  <c r="AM154" i="5"/>
  <c r="AL154" i="5"/>
  <c r="AI154" i="5"/>
  <c r="AJ52" i="5"/>
  <c r="AJ51" i="5"/>
  <c r="AR184" i="5"/>
  <c r="AR185" i="5"/>
  <c r="AR186" i="5"/>
  <c r="AR187" i="5"/>
  <c r="AR188" i="5"/>
  <c r="AR189" i="5"/>
  <c r="AR190" i="5"/>
  <c r="AR191" i="5"/>
  <c r="AR192" i="5"/>
  <c r="AR193" i="5"/>
  <c r="AR194" i="5"/>
  <c r="AR195" i="5"/>
  <c r="AR196" i="5"/>
  <c r="AR197" i="5"/>
  <c r="AR198" i="5"/>
  <c r="AR199" i="5"/>
  <c r="AR200" i="5"/>
  <c r="AR201" i="5"/>
  <c r="AR202" i="5"/>
  <c r="AR203" i="5"/>
  <c r="AR204" i="5"/>
  <c r="AR205" i="5"/>
  <c r="AR206" i="5"/>
  <c r="AR207" i="5"/>
  <c r="AR208" i="5"/>
  <c r="AR209" i="5"/>
  <c r="AR210" i="5"/>
  <c r="AR211" i="5"/>
  <c r="AR212" i="5"/>
  <c r="AR213" i="5"/>
  <c r="AR214" i="5"/>
  <c r="AR215" i="5"/>
  <c r="AR216" i="5"/>
  <c r="AR217" i="5"/>
  <c r="AR218" i="5"/>
  <c r="AR219" i="5"/>
  <c r="AR220" i="5"/>
  <c r="AR221" i="5"/>
  <c r="AR222" i="5"/>
  <c r="AR223" i="5"/>
  <c r="AR224" i="5"/>
  <c r="AR225" i="5"/>
  <c r="AR226" i="5"/>
  <c r="AR227" i="5"/>
  <c r="AR228" i="5"/>
  <c r="AR229" i="5"/>
  <c r="AR230" i="5"/>
  <c r="AR231" i="5"/>
  <c r="AR232" i="5"/>
  <c r="AR233" i="5"/>
  <c r="AR234" i="5"/>
  <c r="AR235" i="5"/>
  <c r="AR236" i="5"/>
  <c r="AR237" i="5"/>
  <c r="AR238" i="5"/>
  <c r="AR239" i="5"/>
  <c r="AR240" i="5"/>
  <c r="AR241" i="5"/>
  <c r="AR242" i="5"/>
  <c r="AR243" i="5"/>
  <c r="AR244" i="5"/>
  <c r="AR245" i="5"/>
  <c r="AR246" i="5"/>
  <c r="AR247" i="5"/>
  <c r="AR248" i="5"/>
  <c r="AR249" i="5"/>
  <c r="AR250" i="5"/>
  <c r="AR251" i="5"/>
  <c r="AR252" i="5"/>
  <c r="AR253" i="5"/>
  <c r="AR254" i="5"/>
  <c r="AR255" i="5"/>
  <c r="AR256" i="5"/>
  <c r="AR257" i="5"/>
  <c r="AR258" i="5"/>
  <c r="AR259" i="5"/>
  <c r="AR260" i="5"/>
  <c r="AR261" i="5"/>
  <c r="AR262" i="5"/>
  <c r="AR263" i="5"/>
  <c r="AR264" i="5"/>
  <c r="AR265" i="5"/>
  <c r="AR266" i="5"/>
  <c r="AR267" i="5"/>
  <c r="AR268" i="5"/>
  <c r="AR269" i="5"/>
  <c r="AR270" i="5"/>
  <c r="AR271" i="5"/>
  <c r="AR272" i="5"/>
  <c r="AR273" i="5"/>
  <c r="AR274" i="5"/>
  <c r="AR275" i="5"/>
  <c r="AR276" i="5"/>
  <c r="AR277" i="5"/>
  <c r="AR278" i="5"/>
  <c r="AR279" i="5"/>
  <c r="AR280" i="5"/>
  <c r="AR281" i="5"/>
  <c r="AR282" i="5"/>
  <c r="AR283" i="5"/>
  <c r="AR284" i="5"/>
  <c r="AR285" i="5"/>
  <c r="AR286" i="5"/>
  <c r="AR287" i="5"/>
  <c r="AR288" i="5"/>
  <c r="AR289" i="5"/>
  <c r="AR290" i="5"/>
  <c r="AR291" i="5"/>
  <c r="AR292" i="5"/>
  <c r="AR293" i="5"/>
  <c r="AR294" i="5"/>
  <c r="AR295" i="5"/>
  <c r="AR296" i="5"/>
  <c r="AR297" i="5"/>
  <c r="AR298" i="5"/>
  <c r="AR299" i="5"/>
  <c r="AR300" i="5"/>
  <c r="AR301" i="5"/>
  <c r="AR302" i="5"/>
  <c r="AR303" i="5"/>
  <c r="AR304" i="5"/>
  <c r="AR305" i="5"/>
  <c r="AR306" i="5"/>
  <c r="AR307" i="5"/>
  <c r="AR308" i="5"/>
  <c r="AR309" i="5"/>
  <c r="AR310" i="5"/>
  <c r="AR311" i="5"/>
  <c r="AR312" i="5"/>
  <c r="AR313" i="5"/>
  <c r="AR314" i="5"/>
  <c r="AR315" i="5"/>
  <c r="AR316" i="5"/>
  <c r="AR317" i="5"/>
  <c r="AR318" i="5"/>
  <c r="AR319" i="5"/>
  <c r="AR320" i="5"/>
  <c r="AR321" i="5"/>
  <c r="AR322" i="5"/>
  <c r="AR323" i="5"/>
  <c r="AR324" i="5"/>
  <c r="AR325" i="5"/>
  <c r="AR326" i="5"/>
  <c r="AR327" i="5"/>
  <c r="AR328" i="5"/>
  <c r="AR329" i="5"/>
  <c r="AR330" i="5"/>
  <c r="AR331" i="5"/>
  <c r="AR332" i="5"/>
  <c r="AR333" i="5"/>
  <c r="AR334" i="5"/>
  <c r="AR335" i="5"/>
  <c r="AR336" i="5"/>
  <c r="AR337" i="5"/>
  <c r="AR338" i="5"/>
  <c r="AR339" i="5"/>
  <c r="AR340" i="5"/>
  <c r="AR341" i="5"/>
  <c r="AR342" i="5"/>
  <c r="AR343" i="5"/>
  <c r="AR344" i="5"/>
  <c r="AR345" i="5"/>
  <c r="AR346" i="5"/>
  <c r="AR347" i="5"/>
  <c r="AR348" i="5"/>
  <c r="AR349" i="5"/>
  <c r="AR350" i="5"/>
  <c r="AR351" i="5"/>
  <c r="AR352" i="5"/>
  <c r="AR353" i="5"/>
  <c r="AR354" i="5"/>
  <c r="AR355" i="5"/>
  <c r="AR356" i="5"/>
  <c r="AR357" i="5"/>
  <c r="AR358" i="5"/>
  <c r="AR359" i="5"/>
  <c r="AR360" i="5"/>
  <c r="AR361" i="5"/>
  <c r="AR362" i="5"/>
  <c r="AR363" i="5"/>
  <c r="AR364" i="5"/>
  <c r="AR365" i="5"/>
  <c r="AR366" i="5"/>
  <c r="AR367" i="5"/>
  <c r="AR368" i="5"/>
  <c r="AR369" i="5"/>
  <c r="AR370" i="5"/>
  <c r="AR371" i="5"/>
  <c r="AR372" i="5"/>
  <c r="AR373" i="5"/>
  <c r="AR374" i="5"/>
  <c r="AR375" i="5"/>
  <c r="AR376" i="5"/>
  <c r="AR377" i="5"/>
  <c r="AR378" i="5"/>
  <c r="AR379" i="5"/>
  <c r="AR380" i="5"/>
  <c r="AR381" i="5"/>
  <c r="AR382" i="5"/>
  <c r="AR383" i="5"/>
  <c r="AR384" i="5"/>
  <c r="AR385" i="5"/>
  <c r="AR386" i="5"/>
  <c r="AR387" i="5"/>
  <c r="AR388" i="5"/>
  <c r="AR389" i="5"/>
  <c r="AR390" i="5"/>
  <c r="AR391" i="5"/>
  <c r="AR392" i="5"/>
  <c r="AR393" i="5"/>
  <c r="AR394" i="5"/>
  <c r="AR395" i="5"/>
  <c r="AR396" i="5"/>
  <c r="AR397" i="5"/>
  <c r="AR398" i="5"/>
  <c r="AR399" i="5"/>
  <c r="AR400" i="5"/>
  <c r="AR401" i="5"/>
  <c r="AR402" i="5"/>
  <c r="AR403" i="5"/>
  <c r="AR404" i="5"/>
  <c r="AR405" i="5"/>
  <c r="AR406" i="5"/>
  <c r="AR407" i="5"/>
  <c r="AR408" i="5"/>
  <c r="AR409" i="5"/>
  <c r="AR410" i="5"/>
  <c r="AR411" i="5"/>
  <c r="AR412" i="5"/>
  <c r="AR413" i="5"/>
  <c r="AR414" i="5"/>
  <c r="AR415" i="5"/>
  <c r="AR416" i="5"/>
  <c r="AR417" i="5"/>
  <c r="AR418" i="5"/>
  <c r="AR419" i="5"/>
  <c r="AR420" i="5"/>
  <c r="AR421" i="5"/>
  <c r="AR422" i="5"/>
  <c r="AR423" i="5"/>
  <c r="AR424" i="5"/>
  <c r="AR425" i="5"/>
  <c r="AK546" i="5" l="1"/>
  <c r="AK545" i="5"/>
  <c r="AK544" i="5"/>
  <c r="AK543" i="5"/>
  <c r="AK542" i="5"/>
  <c r="AF541" i="5"/>
  <c r="AT541" i="5" s="1"/>
  <c r="AE541" i="5"/>
  <c r="AD541" i="5"/>
  <c r="AC541" i="5"/>
  <c r="AB541" i="5"/>
  <c r="AA541" i="5"/>
  <c r="Z541" i="5"/>
  <c r="Y541" i="5"/>
  <c r="X541" i="5"/>
  <c r="W541" i="5"/>
  <c r="V541" i="5"/>
  <c r="U541" i="5"/>
  <c r="T541" i="5"/>
  <c r="S541" i="5"/>
  <c r="R541" i="5"/>
  <c r="Q541" i="5"/>
  <c r="P541" i="5"/>
  <c r="O541" i="5"/>
  <c r="N541" i="5"/>
  <c r="M541" i="5"/>
  <c r="L541" i="5"/>
  <c r="K541" i="5"/>
  <c r="J541" i="5"/>
  <c r="I541" i="5"/>
  <c r="H541" i="5"/>
  <c r="G541" i="5"/>
  <c r="F541" i="5"/>
  <c r="E541" i="5"/>
  <c r="D541" i="5"/>
  <c r="AF540" i="5"/>
  <c r="AT540" i="5" s="1"/>
  <c r="AE540" i="5"/>
  <c r="AD540" i="5"/>
  <c r="AC540" i="5"/>
  <c r="AB540" i="5"/>
  <c r="AA540" i="5"/>
  <c r="Z540" i="5"/>
  <c r="Y540" i="5"/>
  <c r="X540" i="5"/>
  <c r="W540" i="5"/>
  <c r="V540" i="5"/>
  <c r="U540" i="5"/>
  <c r="T540" i="5"/>
  <c r="S540" i="5"/>
  <c r="R540" i="5"/>
  <c r="Q540" i="5"/>
  <c r="P540" i="5"/>
  <c r="O540" i="5"/>
  <c r="N540" i="5"/>
  <c r="M540" i="5"/>
  <c r="L540" i="5"/>
  <c r="K540" i="5"/>
  <c r="J540" i="5"/>
  <c r="I540" i="5"/>
  <c r="H540" i="5"/>
  <c r="G540" i="5"/>
  <c r="F540" i="5"/>
  <c r="E540" i="5"/>
  <c r="D540" i="5"/>
  <c r="AF539" i="5"/>
  <c r="AT539" i="5" s="1"/>
  <c r="AE539" i="5"/>
  <c r="AD539" i="5"/>
  <c r="AC539" i="5"/>
  <c r="AB539" i="5"/>
  <c r="AA539" i="5"/>
  <c r="Z539" i="5"/>
  <c r="Y539" i="5"/>
  <c r="X539" i="5"/>
  <c r="W539" i="5"/>
  <c r="V539" i="5"/>
  <c r="U539" i="5"/>
  <c r="T539" i="5"/>
  <c r="S539" i="5"/>
  <c r="R539" i="5"/>
  <c r="Q539" i="5"/>
  <c r="P539" i="5"/>
  <c r="O539" i="5"/>
  <c r="N539" i="5"/>
  <c r="M539" i="5"/>
  <c r="L539" i="5"/>
  <c r="K539" i="5"/>
  <c r="J539" i="5"/>
  <c r="I539" i="5"/>
  <c r="H539" i="5"/>
  <c r="G539" i="5"/>
  <c r="F539" i="5"/>
  <c r="E539" i="5"/>
  <c r="D539" i="5"/>
  <c r="AF537" i="5"/>
  <c r="AE537" i="5"/>
  <c r="AD537" i="5"/>
  <c r="AC537" i="5"/>
  <c r="AB537" i="5"/>
  <c r="AA537" i="5"/>
  <c r="Z537" i="5"/>
  <c r="Y537" i="5"/>
  <c r="AT537" i="5" s="1"/>
  <c r="X537" i="5"/>
  <c r="W537" i="5"/>
  <c r="V537" i="5"/>
  <c r="U537" i="5"/>
  <c r="T537" i="5"/>
  <c r="S537" i="5"/>
  <c r="R537" i="5"/>
  <c r="Q537" i="5"/>
  <c r="P537" i="5"/>
  <c r="O537" i="5"/>
  <c r="N537" i="5"/>
  <c r="M537" i="5"/>
  <c r="L537" i="5"/>
  <c r="K537" i="5"/>
  <c r="J537" i="5"/>
  <c r="I537" i="5"/>
  <c r="H537" i="5"/>
  <c r="G537" i="5"/>
  <c r="F537" i="5"/>
  <c r="E537" i="5"/>
  <c r="D537" i="5"/>
  <c r="AF536" i="5"/>
  <c r="AE536" i="5"/>
  <c r="AD536" i="5"/>
  <c r="AC536" i="5"/>
  <c r="AB536" i="5"/>
  <c r="AA536" i="5"/>
  <c r="Z536" i="5"/>
  <c r="Y536" i="5"/>
  <c r="X536" i="5"/>
  <c r="W536" i="5"/>
  <c r="V536" i="5"/>
  <c r="U536" i="5"/>
  <c r="T536" i="5"/>
  <c r="S536" i="5"/>
  <c r="R536" i="5"/>
  <c r="Q536" i="5"/>
  <c r="P536" i="5"/>
  <c r="O536" i="5"/>
  <c r="N536" i="5"/>
  <c r="M536" i="5"/>
  <c r="L536" i="5"/>
  <c r="K536" i="5"/>
  <c r="J536" i="5"/>
  <c r="AT536" i="5" s="1"/>
  <c r="I536" i="5"/>
  <c r="H536" i="5"/>
  <c r="G536" i="5"/>
  <c r="F536" i="5"/>
  <c r="E536" i="5"/>
  <c r="D536" i="5"/>
  <c r="AF535" i="5"/>
  <c r="AE535" i="5"/>
  <c r="AD535" i="5"/>
  <c r="AC535" i="5"/>
  <c r="AB535" i="5"/>
  <c r="AA535" i="5"/>
  <c r="Z535" i="5"/>
  <c r="Y535" i="5"/>
  <c r="X535" i="5"/>
  <c r="W535" i="5"/>
  <c r="V535" i="5"/>
  <c r="U535" i="5"/>
  <c r="T535" i="5"/>
  <c r="S535" i="5"/>
  <c r="R535" i="5"/>
  <c r="Q535" i="5"/>
  <c r="P535" i="5"/>
  <c r="O535" i="5"/>
  <c r="N535" i="5"/>
  <c r="M535" i="5"/>
  <c r="L535" i="5"/>
  <c r="K535" i="5"/>
  <c r="J535" i="5"/>
  <c r="I535" i="5"/>
  <c r="H535" i="5"/>
  <c r="G535" i="5"/>
  <c r="F535" i="5"/>
  <c r="E535" i="5"/>
  <c r="D535" i="5"/>
  <c r="AT535" i="5" s="1"/>
  <c r="AF534" i="5"/>
  <c r="AE534" i="5"/>
  <c r="AD534" i="5"/>
  <c r="AC534" i="5"/>
  <c r="AB534" i="5"/>
  <c r="AA534" i="5"/>
  <c r="Z534" i="5"/>
  <c r="Y534" i="5"/>
  <c r="X534" i="5"/>
  <c r="W534" i="5"/>
  <c r="V534" i="5"/>
  <c r="U534" i="5"/>
  <c r="T534" i="5"/>
  <c r="S534" i="5"/>
  <c r="R534" i="5"/>
  <c r="Q534" i="5"/>
  <c r="P534" i="5"/>
  <c r="O534" i="5"/>
  <c r="N534" i="5"/>
  <c r="M534" i="5"/>
  <c r="L534" i="5"/>
  <c r="K534" i="5"/>
  <c r="J534" i="5"/>
  <c r="I534" i="5"/>
  <c r="H534" i="5"/>
  <c r="G534" i="5"/>
  <c r="F534" i="5"/>
  <c r="E534" i="5"/>
  <c r="D534" i="5"/>
  <c r="AT534" i="5" s="1"/>
  <c r="AF532" i="5"/>
  <c r="AE532" i="5"/>
  <c r="AD532" i="5"/>
  <c r="AC532" i="5"/>
  <c r="AB532" i="5"/>
  <c r="AA532" i="5"/>
  <c r="Z532" i="5"/>
  <c r="Y532" i="5"/>
  <c r="X532" i="5"/>
  <c r="W532" i="5"/>
  <c r="V532" i="5"/>
  <c r="U532" i="5"/>
  <c r="T532" i="5"/>
  <c r="S532" i="5"/>
  <c r="R532" i="5"/>
  <c r="Q532" i="5"/>
  <c r="P532" i="5"/>
  <c r="O532" i="5"/>
  <c r="N532" i="5"/>
  <c r="M532" i="5"/>
  <c r="L532" i="5"/>
  <c r="AT532" i="5" s="1"/>
  <c r="K532" i="5"/>
  <c r="J532" i="5"/>
  <c r="I532" i="5"/>
  <c r="H532" i="5"/>
  <c r="G532" i="5"/>
  <c r="F532" i="5"/>
  <c r="E532" i="5"/>
  <c r="D532" i="5"/>
  <c r="AF531" i="5"/>
  <c r="AE531" i="5"/>
  <c r="AD531" i="5"/>
  <c r="AC531" i="5"/>
  <c r="AB531" i="5"/>
  <c r="AA531" i="5"/>
  <c r="Z531" i="5"/>
  <c r="Y531" i="5"/>
  <c r="X531" i="5"/>
  <c r="W531" i="5"/>
  <c r="V531" i="5"/>
  <c r="U531" i="5"/>
  <c r="T531" i="5"/>
  <c r="S531" i="5"/>
  <c r="R531" i="5"/>
  <c r="Q531" i="5"/>
  <c r="P531" i="5"/>
  <c r="O531" i="5"/>
  <c r="N531" i="5"/>
  <c r="M531" i="5"/>
  <c r="L531" i="5"/>
  <c r="K531" i="5"/>
  <c r="J531" i="5"/>
  <c r="I531" i="5"/>
  <c r="H531" i="5"/>
  <c r="AT531" i="5" s="1"/>
  <c r="G531" i="5"/>
  <c r="F531" i="5"/>
  <c r="E531" i="5"/>
  <c r="D531" i="5"/>
  <c r="AF530" i="5"/>
  <c r="AE530" i="5"/>
  <c r="AD530" i="5"/>
  <c r="AC530" i="5"/>
  <c r="AB530" i="5"/>
  <c r="AA530" i="5"/>
  <c r="Z530" i="5"/>
  <c r="Y530" i="5"/>
  <c r="X530" i="5"/>
  <c r="W530" i="5"/>
  <c r="V530" i="5"/>
  <c r="U530" i="5"/>
  <c r="T530" i="5"/>
  <c r="S530" i="5"/>
  <c r="R530" i="5"/>
  <c r="Q530" i="5"/>
  <c r="P530" i="5"/>
  <c r="O530" i="5"/>
  <c r="N530" i="5"/>
  <c r="M530" i="5"/>
  <c r="L530" i="5"/>
  <c r="K530" i="5"/>
  <c r="J530" i="5"/>
  <c r="I530" i="5"/>
  <c r="H530" i="5"/>
  <c r="G530" i="5"/>
  <c r="AT530" i="5" s="1"/>
  <c r="F530" i="5"/>
  <c r="E530" i="5"/>
  <c r="D530" i="5"/>
  <c r="AF529" i="5"/>
  <c r="AE529" i="5"/>
  <c r="AD529" i="5"/>
  <c r="AC529" i="5"/>
  <c r="AB529" i="5"/>
  <c r="AA529" i="5"/>
  <c r="Z529" i="5"/>
  <c r="Y529" i="5"/>
  <c r="X529" i="5"/>
  <c r="W529" i="5"/>
  <c r="V529" i="5"/>
  <c r="U529" i="5"/>
  <c r="T529" i="5"/>
  <c r="S529" i="5"/>
  <c r="R529" i="5"/>
  <c r="Q529" i="5"/>
  <c r="P529" i="5"/>
  <c r="O529" i="5"/>
  <c r="N529" i="5"/>
  <c r="M529" i="5"/>
  <c r="L529" i="5"/>
  <c r="K529" i="5"/>
  <c r="J529" i="5"/>
  <c r="I529" i="5"/>
  <c r="H529" i="5"/>
  <c r="G529" i="5"/>
  <c r="F529" i="5"/>
  <c r="AT529" i="5" s="1"/>
  <c r="E529" i="5"/>
  <c r="D529" i="5"/>
  <c r="AF528" i="5"/>
  <c r="AE528" i="5"/>
  <c r="AD528" i="5"/>
  <c r="AC528" i="5"/>
  <c r="AB528" i="5"/>
  <c r="AA528" i="5"/>
  <c r="Z528" i="5"/>
  <c r="Y528" i="5"/>
  <c r="X528" i="5"/>
  <c r="W528" i="5"/>
  <c r="V528" i="5"/>
  <c r="U528" i="5"/>
  <c r="T528" i="5"/>
  <c r="S528" i="5"/>
  <c r="R528" i="5"/>
  <c r="Q528" i="5"/>
  <c r="P528" i="5"/>
  <c r="O528" i="5"/>
  <c r="N528" i="5"/>
  <c r="M528" i="5"/>
  <c r="L528" i="5"/>
  <c r="K528" i="5"/>
  <c r="J528" i="5"/>
  <c r="I528" i="5"/>
  <c r="H528" i="5"/>
  <c r="G528" i="5"/>
  <c r="F528" i="5"/>
  <c r="AT528" i="5" s="1"/>
  <c r="E528" i="5"/>
  <c r="D528" i="5"/>
  <c r="AF527" i="5"/>
  <c r="AE527" i="5"/>
  <c r="AD527" i="5"/>
  <c r="AC527" i="5"/>
  <c r="AB527" i="5"/>
  <c r="AA527" i="5"/>
  <c r="Z527" i="5"/>
  <c r="Y527" i="5"/>
  <c r="X527" i="5"/>
  <c r="W527" i="5"/>
  <c r="V527" i="5"/>
  <c r="U527" i="5"/>
  <c r="T527" i="5"/>
  <c r="S527" i="5"/>
  <c r="R527" i="5"/>
  <c r="Q527" i="5"/>
  <c r="P527" i="5"/>
  <c r="O527" i="5"/>
  <c r="N527" i="5"/>
  <c r="M527" i="5"/>
  <c r="L527" i="5"/>
  <c r="K527" i="5"/>
  <c r="J527" i="5"/>
  <c r="I527" i="5"/>
  <c r="H527" i="5"/>
  <c r="G527" i="5"/>
  <c r="F527" i="5"/>
  <c r="E527" i="5"/>
  <c r="D527" i="5"/>
  <c r="AT527" i="5" s="1"/>
  <c r="AF526" i="5"/>
  <c r="AE526" i="5"/>
  <c r="AD526" i="5"/>
  <c r="AC526" i="5"/>
  <c r="AB526" i="5"/>
  <c r="AA526" i="5"/>
  <c r="Z526" i="5"/>
  <c r="Y526" i="5"/>
  <c r="X526" i="5"/>
  <c r="W526" i="5"/>
  <c r="V526" i="5"/>
  <c r="U526" i="5"/>
  <c r="T526" i="5"/>
  <c r="S526" i="5"/>
  <c r="R526" i="5"/>
  <c r="Q526" i="5"/>
  <c r="P526" i="5"/>
  <c r="O526" i="5"/>
  <c r="N526" i="5"/>
  <c r="M526" i="5"/>
  <c r="L526" i="5"/>
  <c r="K526" i="5"/>
  <c r="J526" i="5"/>
  <c r="I526" i="5"/>
  <c r="H526" i="5"/>
  <c r="G526" i="5"/>
  <c r="F526" i="5"/>
  <c r="E526" i="5"/>
  <c r="D526" i="5"/>
  <c r="AT526" i="5" s="1"/>
  <c r="AF524" i="5"/>
  <c r="AE524" i="5"/>
  <c r="AD524" i="5"/>
  <c r="AC524" i="5"/>
  <c r="AB524" i="5"/>
  <c r="AA524" i="5"/>
  <c r="Z524" i="5"/>
  <c r="Y524" i="5"/>
  <c r="X524" i="5"/>
  <c r="W524" i="5"/>
  <c r="V524" i="5"/>
  <c r="U524" i="5"/>
  <c r="T524" i="5"/>
  <c r="S524" i="5"/>
  <c r="R524" i="5"/>
  <c r="Q524" i="5"/>
  <c r="P524" i="5"/>
  <c r="O524" i="5"/>
  <c r="N524" i="5"/>
  <c r="M524" i="5"/>
  <c r="L524" i="5"/>
  <c r="K524" i="5"/>
  <c r="J524" i="5"/>
  <c r="I524" i="5"/>
  <c r="H524" i="5"/>
  <c r="G524" i="5"/>
  <c r="F524" i="5"/>
  <c r="E524" i="5"/>
  <c r="D524" i="5"/>
  <c r="AT524" i="5" s="1"/>
  <c r="AF523" i="5"/>
  <c r="AE523" i="5"/>
  <c r="AD523" i="5"/>
  <c r="AC523" i="5"/>
  <c r="AB523" i="5"/>
  <c r="AA523" i="5"/>
  <c r="Z523" i="5"/>
  <c r="Y523" i="5"/>
  <c r="X523" i="5"/>
  <c r="W523" i="5"/>
  <c r="V523" i="5"/>
  <c r="U523" i="5"/>
  <c r="T523" i="5"/>
  <c r="S523" i="5"/>
  <c r="R523" i="5"/>
  <c r="Q523" i="5"/>
  <c r="P523" i="5"/>
  <c r="O523" i="5"/>
  <c r="N523" i="5"/>
  <c r="M523" i="5"/>
  <c r="L523" i="5"/>
  <c r="K523" i="5"/>
  <c r="J523" i="5"/>
  <c r="I523" i="5"/>
  <c r="H523" i="5"/>
  <c r="G523" i="5"/>
  <c r="F523" i="5"/>
  <c r="E523" i="5"/>
  <c r="D523" i="5"/>
  <c r="AT523" i="5" s="1"/>
  <c r="AF522" i="5"/>
  <c r="AE522" i="5"/>
  <c r="AD522" i="5"/>
  <c r="AC522" i="5"/>
  <c r="AB522" i="5"/>
  <c r="AA522" i="5"/>
  <c r="Z522" i="5"/>
  <c r="Y522" i="5"/>
  <c r="X522" i="5"/>
  <c r="W522" i="5"/>
  <c r="V522" i="5"/>
  <c r="U522" i="5"/>
  <c r="T522" i="5"/>
  <c r="S522" i="5"/>
  <c r="R522" i="5"/>
  <c r="Q522" i="5"/>
  <c r="P522" i="5"/>
  <c r="O522" i="5"/>
  <c r="N522" i="5"/>
  <c r="M522" i="5"/>
  <c r="L522" i="5"/>
  <c r="K522" i="5"/>
  <c r="J522" i="5"/>
  <c r="I522" i="5"/>
  <c r="H522" i="5"/>
  <c r="G522" i="5"/>
  <c r="F522" i="5"/>
  <c r="E522" i="5"/>
  <c r="D522" i="5"/>
  <c r="AT522" i="5" s="1"/>
  <c r="AF498" i="5" l="1"/>
  <c r="AE498" i="5"/>
  <c r="AD498" i="5"/>
  <c r="AC498" i="5"/>
  <c r="AB498" i="5"/>
  <c r="AA498" i="5"/>
  <c r="Z498" i="5"/>
  <c r="Y498" i="5"/>
  <c r="X498" i="5"/>
  <c r="W498" i="5"/>
  <c r="V498" i="5"/>
  <c r="U498" i="5"/>
  <c r="T498" i="5"/>
  <c r="S498" i="5"/>
  <c r="R498" i="5"/>
  <c r="Q498" i="5"/>
  <c r="P498" i="5"/>
  <c r="O498" i="5"/>
  <c r="N498" i="5"/>
  <c r="M498" i="5"/>
  <c r="L498" i="5"/>
  <c r="K498" i="5"/>
  <c r="J498" i="5"/>
  <c r="I498" i="5"/>
  <c r="H498" i="5"/>
  <c r="G498" i="5"/>
  <c r="F498" i="5"/>
  <c r="E498" i="5"/>
  <c r="D498" i="5"/>
  <c r="AF515" i="5"/>
  <c r="AE515" i="5"/>
  <c r="AD515" i="5"/>
  <c r="AC515" i="5"/>
  <c r="AB515" i="5"/>
  <c r="AA515" i="5"/>
  <c r="Z515" i="5"/>
  <c r="Y515" i="5"/>
  <c r="X515" i="5"/>
  <c r="W515" i="5"/>
  <c r="V515" i="5"/>
  <c r="U515" i="5"/>
  <c r="T515" i="5"/>
  <c r="S515" i="5"/>
  <c r="R515" i="5"/>
  <c r="Q515" i="5"/>
  <c r="P515" i="5"/>
  <c r="O515" i="5"/>
  <c r="N515" i="5"/>
  <c r="M515" i="5"/>
  <c r="L515" i="5"/>
  <c r="K515" i="5"/>
  <c r="J515" i="5"/>
  <c r="I515" i="5"/>
  <c r="H515" i="5"/>
  <c r="G515" i="5"/>
  <c r="F515" i="5"/>
  <c r="E515" i="5"/>
  <c r="D515" i="5"/>
  <c r="AF513" i="5"/>
  <c r="AE513" i="5"/>
  <c r="AD513" i="5"/>
  <c r="AC513" i="5"/>
  <c r="AB513" i="5"/>
  <c r="AA513" i="5"/>
  <c r="Z513" i="5"/>
  <c r="Y513" i="5"/>
  <c r="X513" i="5"/>
  <c r="W513" i="5"/>
  <c r="V513" i="5"/>
  <c r="U513" i="5"/>
  <c r="T513" i="5"/>
  <c r="S513" i="5"/>
  <c r="R513" i="5"/>
  <c r="Q513" i="5"/>
  <c r="P513" i="5"/>
  <c r="O513" i="5"/>
  <c r="N513" i="5"/>
  <c r="M513" i="5"/>
  <c r="L513" i="5"/>
  <c r="K513" i="5"/>
  <c r="J513" i="5"/>
  <c r="I513" i="5"/>
  <c r="H513" i="5"/>
  <c r="G513" i="5"/>
  <c r="F513" i="5"/>
  <c r="E513" i="5"/>
  <c r="D513" i="5"/>
  <c r="AF511" i="5"/>
  <c r="AE511" i="5"/>
  <c r="AD511" i="5"/>
  <c r="AC511" i="5"/>
  <c r="AB511" i="5"/>
  <c r="AA511" i="5"/>
  <c r="Z511" i="5"/>
  <c r="Y511" i="5"/>
  <c r="X511" i="5"/>
  <c r="W511" i="5"/>
  <c r="V511" i="5"/>
  <c r="U511" i="5"/>
  <c r="T511" i="5"/>
  <c r="S511" i="5"/>
  <c r="R511" i="5"/>
  <c r="Q511" i="5"/>
  <c r="P511" i="5"/>
  <c r="O511" i="5"/>
  <c r="N511" i="5"/>
  <c r="M511" i="5"/>
  <c r="L511" i="5"/>
  <c r="K511" i="5"/>
  <c r="J511" i="5"/>
  <c r="I511" i="5"/>
  <c r="H511" i="5"/>
  <c r="G511" i="5"/>
  <c r="F511" i="5"/>
  <c r="E511" i="5"/>
  <c r="D511" i="5"/>
  <c r="AF509" i="5"/>
  <c r="AE509" i="5"/>
  <c r="AD509" i="5"/>
  <c r="AC509" i="5"/>
  <c r="AB509" i="5"/>
  <c r="AA509" i="5"/>
  <c r="Z509" i="5"/>
  <c r="Y509" i="5"/>
  <c r="X509" i="5"/>
  <c r="W509" i="5"/>
  <c r="V509" i="5"/>
  <c r="U509" i="5"/>
  <c r="T509" i="5"/>
  <c r="S509" i="5"/>
  <c r="R509" i="5"/>
  <c r="Q509" i="5"/>
  <c r="P509" i="5"/>
  <c r="O509" i="5"/>
  <c r="N509" i="5"/>
  <c r="M509" i="5"/>
  <c r="L509" i="5"/>
  <c r="K509" i="5"/>
  <c r="J509" i="5"/>
  <c r="I509" i="5"/>
  <c r="H509" i="5"/>
  <c r="G509" i="5"/>
  <c r="F509" i="5"/>
  <c r="E509" i="5"/>
  <c r="D509" i="5"/>
  <c r="AF507" i="5"/>
  <c r="AE507" i="5"/>
  <c r="AD507" i="5"/>
  <c r="AC507" i="5"/>
  <c r="AB507" i="5"/>
  <c r="AA507" i="5"/>
  <c r="Z507" i="5"/>
  <c r="Y507" i="5"/>
  <c r="X507" i="5"/>
  <c r="W507" i="5"/>
  <c r="V507" i="5"/>
  <c r="U507" i="5"/>
  <c r="T507" i="5"/>
  <c r="S507" i="5"/>
  <c r="R507" i="5"/>
  <c r="Q507" i="5"/>
  <c r="P507" i="5"/>
  <c r="O507" i="5"/>
  <c r="N507" i="5"/>
  <c r="M507" i="5"/>
  <c r="L507" i="5"/>
  <c r="K507" i="5"/>
  <c r="J507" i="5"/>
  <c r="I507" i="5"/>
  <c r="H507" i="5"/>
  <c r="G507" i="5"/>
  <c r="F507" i="5"/>
  <c r="E507" i="5"/>
  <c r="D507" i="5"/>
  <c r="AF496" i="5"/>
  <c r="AE496" i="5"/>
  <c r="AD496" i="5"/>
  <c r="AC496" i="5"/>
  <c r="AB496" i="5"/>
  <c r="AA496" i="5"/>
  <c r="Z496" i="5"/>
  <c r="Y496" i="5"/>
  <c r="X496" i="5"/>
  <c r="W496" i="5"/>
  <c r="V496" i="5"/>
  <c r="U496" i="5"/>
  <c r="T496" i="5"/>
  <c r="S496" i="5"/>
  <c r="R496" i="5"/>
  <c r="Q496" i="5"/>
  <c r="P496" i="5"/>
  <c r="O496" i="5"/>
  <c r="N496" i="5"/>
  <c r="M496" i="5"/>
  <c r="L496" i="5"/>
  <c r="K496" i="5"/>
  <c r="J496" i="5"/>
  <c r="I496" i="5"/>
  <c r="H496" i="5"/>
  <c r="G496" i="5"/>
  <c r="F496" i="5"/>
  <c r="E496" i="5"/>
  <c r="D496" i="5"/>
  <c r="AF494" i="5"/>
  <c r="AE494" i="5"/>
  <c r="AD494" i="5"/>
  <c r="AC494" i="5"/>
  <c r="AB494" i="5"/>
  <c r="AA494" i="5"/>
  <c r="Z494" i="5"/>
  <c r="Y494" i="5"/>
  <c r="X494" i="5"/>
  <c r="W494" i="5"/>
  <c r="V494" i="5"/>
  <c r="U494" i="5"/>
  <c r="T494" i="5"/>
  <c r="S494" i="5"/>
  <c r="R494" i="5"/>
  <c r="Q494" i="5"/>
  <c r="P494" i="5"/>
  <c r="O494" i="5"/>
  <c r="N494" i="5"/>
  <c r="M494" i="5"/>
  <c r="L494" i="5"/>
  <c r="K494" i="5"/>
  <c r="J494" i="5"/>
  <c r="I494" i="5"/>
  <c r="H494" i="5"/>
  <c r="G494" i="5"/>
  <c r="F494" i="5"/>
  <c r="E494" i="5"/>
  <c r="D494" i="5"/>
  <c r="AF492" i="5"/>
  <c r="AE492" i="5"/>
  <c r="AD492" i="5"/>
  <c r="AC492" i="5"/>
  <c r="AB492" i="5"/>
  <c r="AA492" i="5"/>
  <c r="Z492" i="5"/>
  <c r="Y492" i="5"/>
  <c r="X492" i="5"/>
  <c r="W492" i="5"/>
  <c r="V492" i="5"/>
  <c r="U492" i="5"/>
  <c r="T492" i="5"/>
  <c r="S492" i="5"/>
  <c r="R492" i="5"/>
  <c r="Q492" i="5"/>
  <c r="P492" i="5"/>
  <c r="O492" i="5"/>
  <c r="N492" i="5"/>
  <c r="M492" i="5"/>
  <c r="L492" i="5"/>
  <c r="K492" i="5"/>
  <c r="J492" i="5"/>
  <c r="I492" i="5"/>
  <c r="H492" i="5"/>
  <c r="G492" i="5"/>
  <c r="F492" i="5"/>
  <c r="E492" i="5"/>
  <c r="D492" i="5"/>
  <c r="AF490" i="5"/>
  <c r="AE490" i="5"/>
  <c r="AD490" i="5"/>
  <c r="AC490" i="5"/>
  <c r="AB490" i="5"/>
  <c r="AA490" i="5"/>
  <c r="Z490" i="5"/>
  <c r="Y490" i="5"/>
  <c r="X490" i="5"/>
  <c r="W490" i="5"/>
  <c r="V490" i="5"/>
  <c r="U490" i="5"/>
  <c r="T490" i="5"/>
  <c r="S490" i="5"/>
  <c r="R490" i="5"/>
  <c r="Q490" i="5"/>
  <c r="P490" i="5"/>
  <c r="O490" i="5"/>
  <c r="N490" i="5"/>
  <c r="M490" i="5"/>
  <c r="L490" i="5"/>
  <c r="K490" i="5"/>
  <c r="J490" i="5"/>
  <c r="I490" i="5"/>
  <c r="H490" i="5"/>
  <c r="G490" i="5"/>
  <c r="F490" i="5"/>
  <c r="E490" i="5"/>
  <c r="D490" i="5"/>
  <c r="AF482" i="5"/>
  <c r="AT482" i="5" s="1"/>
  <c r="AE482" i="5"/>
  <c r="AD482" i="5"/>
  <c r="AC482" i="5"/>
  <c r="AB482" i="5"/>
  <c r="AA482" i="5"/>
  <c r="Z482" i="5"/>
  <c r="Y482" i="5"/>
  <c r="X482" i="5"/>
  <c r="W482" i="5"/>
  <c r="V482" i="5"/>
  <c r="U482" i="5"/>
  <c r="T482" i="5"/>
  <c r="S482" i="5"/>
  <c r="R482" i="5"/>
  <c r="Q482" i="5"/>
  <c r="P482" i="5"/>
  <c r="O482" i="5"/>
  <c r="N482" i="5"/>
  <c r="M482" i="5"/>
  <c r="L482" i="5"/>
  <c r="K482" i="5"/>
  <c r="J482" i="5"/>
  <c r="I482" i="5"/>
  <c r="H482" i="5"/>
  <c r="G482" i="5"/>
  <c r="F482" i="5"/>
  <c r="E482" i="5"/>
  <c r="D482" i="5"/>
  <c r="AF481" i="5"/>
  <c r="AE481" i="5"/>
  <c r="AT481" i="5" s="1"/>
  <c r="AD481" i="5"/>
  <c r="AC481" i="5"/>
  <c r="AB481" i="5"/>
  <c r="AA481" i="5"/>
  <c r="Z481" i="5"/>
  <c r="Y481" i="5"/>
  <c r="X481" i="5"/>
  <c r="W481" i="5"/>
  <c r="V481" i="5"/>
  <c r="U481" i="5"/>
  <c r="T481" i="5"/>
  <c r="S481" i="5"/>
  <c r="R481" i="5"/>
  <c r="Q481" i="5"/>
  <c r="P481" i="5"/>
  <c r="O481" i="5"/>
  <c r="N481" i="5"/>
  <c r="M481" i="5"/>
  <c r="L481" i="5"/>
  <c r="K481" i="5"/>
  <c r="J481" i="5"/>
  <c r="I481" i="5"/>
  <c r="H481" i="5"/>
  <c r="G481" i="5"/>
  <c r="F481" i="5"/>
  <c r="E481" i="5"/>
  <c r="D481" i="5"/>
  <c r="AF480" i="5"/>
  <c r="AE480" i="5"/>
  <c r="AD480" i="5"/>
  <c r="AT480" i="5" s="1"/>
  <c r="AC480" i="5"/>
  <c r="AB480" i="5"/>
  <c r="AA480" i="5"/>
  <c r="Z480" i="5"/>
  <c r="Y480" i="5"/>
  <c r="X480" i="5"/>
  <c r="W480" i="5"/>
  <c r="V480" i="5"/>
  <c r="U480" i="5"/>
  <c r="T480" i="5"/>
  <c r="S480" i="5"/>
  <c r="R480" i="5"/>
  <c r="Q480" i="5"/>
  <c r="P480" i="5"/>
  <c r="O480" i="5"/>
  <c r="N480" i="5"/>
  <c r="M480" i="5"/>
  <c r="L480" i="5"/>
  <c r="K480" i="5"/>
  <c r="J480" i="5"/>
  <c r="I480" i="5"/>
  <c r="H480" i="5"/>
  <c r="G480" i="5"/>
  <c r="F480" i="5"/>
  <c r="E480" i="5"/>
  <c r="D480" i="5"/>
  <c r="AF479" i="5"/>
  <c r="AE479" i="5"/>
  <c r="AD479" i="5"/>
  <c r="AT479" i="5" s="1"/>
  <c r="AC479" i="5"/>
  <c r="AB479" i="5"/>
  <c r="AA479" i="5"/>
  <c r="Z479" i="5"/>
  <c r="Y479" i="5"/>
  <c r="X479" i="5"/>
  <c r="W479" i="5"/>
  <c r="V479" i="5"/>
  <c r="U479" i="5"/>
  <c r="T479" i="5"/>
  <c r="S479" i="5"/>
  <c r="R479" i="5"/>
  <c r="Q479" i="5"/>
  <c r="P479" i="5"/>
  <c r="O479" i="5"/>
  <c r="N479" i="5"/>
  <c r="M479" i="5"/>
  <c r="L479" i="5"/>
  <c r="K479" i="5"/>
  <c r="J479" i="5"/>
  <c r="I479" i="5"/>
  <c r="H479" i="5"/>
  <c r="G479" i="5"/>
  <c r="F479" i="5"/>
  <c r="E479" i="5"/>
  <c r="D479" i="5"/>
  <c r="AF478" i="5"/>
  <c r="AE478" i="5"/>
  <c r="AD478" i="5"/>
  <c r="AC478" i="5"/>
  <c r="AB478" i="5"/>
  <c r="AA478" i="5"/>
  <c r="Z478" i="5"/>
  <c r="Y478" i="5"/>
  <c r="X478" i="5"/>
  <c r="W478" i="5"/>
  <c r="V478" i="5"/>
  <c r="U478" i="5"/>
  <c r="T478" i="5"/>
  <c r="S478" i="5"/>
  <c r="R478" i="5"/>
  <c r="Q478" i="5"/>
  <c r="P478" i="5"/>
  <c r="O478" i="5"/>
  <c r="AT478" i="5" s="1"/>
  <c r="N478" i="5"/>
  <c r="M478" i="5"/>
  <c r="L478" i="5"/>
  <c r="K478" i="5"/>
  <c r="J478" i="5"/>
  <c r="I478" i="5"/>
  <c r="H478" i="5"/>
  <c r="G478" i="5"/>
  <c r="F478" i="5"/>
  <c r="E478" i="5"/>
  <c r="D478" i="5"/>
  <c r="AF477" i="5"/>
  <c r="AE477" i="5"/>
  <c r="AD477" i="5"/>
  <c r="AC477" i="5"/>
  <c r="AB477" i="5"/>
  <c r="AA477" i="5"/>
  <c r="Z477" i="5"/>
  <c r="Y477" i="5"/>
  <c r="X477" i="5"/>
  <c r="W477" i="5"/>
  <c r="V477" i="5"/>
  <c r="U477" i="5"/>
  <c r="T477" i="5"/>
  <c r="S477" i="5"/>
  <c r="R477" i="5"/>
  <c r="Q477" i="5"/>
  <c r="P477" i="5"/>
  <c r="O477" i="5"/>
  <c r="N477" i="5"/>
  <c r="M477" i="5"/>
  <c r="L477" i="5"/>
  <c r="AT477" i="5" s="1"/>
  <c r="K477" i="5"/>
  <c r="J477" i="5"/>
  <c r="I477" i="5"/>
  <c r="H477" i="5"/>
  <c r="G477" i="5"/>
  <c r="F477" i="5"/>
  <c r="E477" i="5"/>
  <c r="D477" i="5"/>
  <c r="AF476" i="5"/>
  <c r="AE476" i="5"/>
  <c r="AD476" i="5"/>
  <c r="AC476" i="5"/>
  <c r="AB476" i="5"/>
  <c r="AA476" i="5"/>
  <c r="Z476" i="5"/>
  <c r="Y476" i="5"/>
  <c r="X476" i="5"/>
  <c r="W476" i="5"/>
  <c r="V476" i="5"/>
  <c r="U476" i="5"/>
  <c r="T476" i="5"/>
  <c r="S476" i="5"/>
  <c r="R476" i="5"/>
  <c r="Q476" i="5"/>
  <c r="P476" i="5"/>
  <c r="O476" i="5"/>
  <c r="N476" i="5"/>
  <c r="M476" i="5"/>
  <c r="L476" i="5"/>
  <c r="K476" i="5"/>
  <c r="AT476" i="5" s="1"/>
  <c r="J476" i="5"/>
  <c r="I476" i="5"/>
  <c r="H476" i="5"/>
  <c r="G476" i="5"/>
  <c r="F476" i="5"/>
  <c r="E476" i="5"/>
  <c r="D476" i="5"/>
  <c r="AF475" i="5"/>
  <c r="AE475" i="5"/>
  <c r="AD475" i="5"/>
  <c r="AC475" i="5"/>
  <c r="AB475" i="5"/>
  <c r="AA475" i="5"/>
  <c r="Z475" i="5"/>
  <c r="Y475" i="5"/>
  <c r="X475" i="5"/>
  <c r="W475" i="5"/>
  <c r="V475" i="5"/>
  <c r="U475" i="5"/>
  <c r="T475" i="5"/>
  <c r="S475" i="5"/>
  <c r="R475" i="5"/>
  <c r="Q475" i="5"/>
  <c r="P475" i="5"/>
  <c r="O475" i="5"/>
  <c r="N475" i="5"/>
  <c r="M475" i="5"/>
  <c r="L475" i="5"/>
  <c r="K475" i="5"/>
  <c r="J475" i="5"/>
  <c r="I475" i="5"/>
  <c r="H475" i="5"/>
  <c r="G475" i="5"/>
  <c r="F475" i="5"/>
  <c r="E475" i="5"/>
  <c r="D475" i="5"/>
  <c r="AF474" i="5"/>
  <c r="AE474" i="5"/>
  <c r="AD474" i="5"/>
  <c r="AC474" i="5"/>
  <c r="AB474" i="5"/>
  <c r="AA474" i="5"/>
  <c r="Z474" i="5"/>
  <c r="Y474" i="5"/>
  <c r="X474" i="5"/>
  <c r="W474" i="5"/>
  <c r="V474" i="5"/>
  <c r="U474" i="5"/>
  <c r="T474" i="5"/>
  <c r="S474" i="5"/>
  <c r="R474" i="5"/>
  <c r="Q474" i="5"/>
  <c r="P474" i="5"/>
  <c r="O474" i="5"/>
  <c r="N474" i="5"/>
  <c r="M474" i="5"/>
  <c r="L474" i="5"/>
  <c r="K474" i="5"/>
  <c r="J474" i="5"/>
  <c r="I474" i="5"/>
  <c r="H474" i="5"/>
  <c r="G474" i="5"/>
  <c r="AT474" i="5" s="1"/>
  <c r="F474" i="5"/>
  <c r="E474" i="5"/>
  <c r="D474" i="5"/>
  <c r="AF473" i="5"/>
  <c r="AE473" i="5"/>
  <c r="AD473" i="5"/>
  <c r="AC473" i="5"/>
  <c r="AB473" i="5"/>
  <c r="AA473" i="5"/>
  <c r="Z473" i="5"/>
  <c r="Y473" i="5"/>
  <c r="X473" i="5"/>
  <c r="W473" i="5"/>
  <c r="V473" i="5"/>
  <c r="U473" i="5"/>
  <c r="T473" i="5"/>
  <c r="S473" i="5"/>
  <c r="R473" i="5"/>
  <c r="Q473" i="5"/>
  <c r="P473" i="5"/>
  <c r="O473" i="5"/>
  <c r="N473" i="5"/>
  <c r="M473" i="5"/>
  <c r="L473" i="5"/>
  <c r="K473" i="5"/>
  <c r="J473" i="5"/>
  <c r="I473" i="5"/>
  <c r="H473" i="5"/>
  <c r="G473" i="5"/>
  <c r="AT473" i="5" s="1"/>
  <c r="F473" i="5"/>
  <c r="E473" i="5"/>
  <c r="D473" i="5"/>
  <c r="AF472" i="5"/>
  <c r="AE472" i="5"/>
  <c r="AD472" i="5"/>
  <c r="AC472" i="5"/>
  <c r="AB472" i="5"/>
  <c r="AA472" i="5"/>
  <c r="Z472" i="5"/>
  <c r="Y472" i="5"/>
  <c r="X472" i="5"/>
  <c r="W472" i="5"/>
  <c r="V472" i="5"/>
  <c r="U472" i="5"/>
  <c r="T472" i="5"/>
  <c r="S472" i="5"/>
  <c r="R472" i="5"/>
  <c r="Q472" i="5"/>
  <c r="P472" i="5"/>
  <c r="O472" i="5"/>
  <c r="N472" i="5"/>
  <c r="M472" i="5"/>
  <c r="L472" i="5"/>
  <c r="K472" i="5"/>
  <c r="J472" i="5"/>
  <c r="I472" i="5"/>
  <c r="H472" i="5"/>
  <c r="G472" i="5"/>
  <c r="AT472" i="5" s="1"/>
  <c r="F472" i="5"/>
  <c r="E472" i="5"/>
  <c r="D472" i="5"/>
  <c r="AF471" i="5"/>
  <c r="AE471" i="5"/>
  <c r="AD471" i="5"/>
  <c r="AC471" i="5"/>
  <c r="AB471" i="5"/>
  <c r="AA471" i="5"/>
  <c r="Z471" i="5"/>
  <c r="Y471" i="5"/>
  <c r="X471" i="5"/>
  <c r="W471" i="5"/>
  <c r="V471" i="5"/>
  <c r="U471" i="5"/>
  <c r="T471" i="5"/>
  <c r="S471" i="5"/>
  <c r="R471" i="5"/>
  <c r="Q471" i="5"/>
  <c r="P471" i="5"/>
  <c r="O471" i="5"/>
  <c r="N471" i="5"/>
  <c r="M471" i="5"/>
  <c r="L471" i="5"/>
  <c r="K471" i="5"/>
  <c r="J471" i="5"/>
  <c r="I471" i="5"/>
  <c r="H471" i="5"/>
  <c r="G471" i="5"/>
  <c r="F471" i="5"/>
  <c r="E471" i="5"/>
  <c r="D471" i="5"/>
  <c r="AT471" i="5" s="1"/>
  <c r="AF470" i="5"/>
  <c r="AE470" i="5"/>
  <c r="AD470" i="5"/>
  <c r="AC470" i="5"/>
  <c r="AB470" i="5"/>
  <c r="AA470" i="5"/>
  <c r="Z470" i="5"/>
  <c r="Y470" i="5"/>
  <c r="X470" i="5"/>
  <c r="W470" i="5"/>
  <c r="V470" i="5"/>
  <c r="U470" i="5"/>
  <c r="T470" i="5"/>
  <c r="S470" i="5"/>
  <c r="R470" i="5"/>
  <c r="Q470" i="5"/>
  <c r="P470" i="5"/>
  <c r="O470" i="5"/>
  <c r="N470" i="5"/>
  <c r="M470" i="5"/>
  <c r="L470" i="5"/>
  <c r="K470" i="5"/>
  <c r="J470" i="5"/>
  <c r="I470" i="5"/>
  <c r="H470" i="5"/>
  <c r="G470" i="5"/>
  <c r="F470" i="5"/>
  <c r="E470" i="5"/>
  <c r="D470" i="5"/>
  <c r="AT470" i="5" s="1"/>
  <c r="AF469" i="5"/>
  <c r="AE469" i="5"/>
  <c r="AD469" i="5"/>
  <c r="AC469" i="5"/>
  <c r="AB469" i="5"/>
  <c r="AA469" i="5"/>
  <c r="Z469" i="5"/>
  <c r="Y469" i="5"/>
  <c r="X469" i="5"/>
  <c r="W469" i="5"/>
  <c r="V469" i="5"/>
  <c r="U469" i="5"/>
  <c r="T469" i="5"/>
  <c r="S469" i="5"/>
  <c r="R469" i="5"/>
  <c r="Q469" i="5"/>
  <c r="P469" i="5"/>
  <c r="O469" i="5"/>
  <c r="N469" i="5"/>
  <c r="M469" i="5"/>
  <c r="L469" i="5"/>
  <c r="K469" i="5"/>
  <c r="J469" i="5"/>
  <c r="I469" i="5"/>
  <c r="H469" i="5"/>
  <c r="G469" i="5"/>
  <c r="F469" i="5"/>
  <c r="E469" i="5"/>
  <c r="D469" i="5"/>
  <c r="AT469" i="5" s="1"/>
  <c r="AQ149" i="5"/>
  <c r="AF464" i="5"/>
  <c r="AE464" i="5"/>
  <c r="AT464" i="5" s="1"/>
  <c r="AD464" i="5"/>
  <c r="AC464" i="5"/>
  <c r="AB464" i="5"/>
  <c r="AA464" i="5"/>
  <c r="Z464" i="5"/>
  <c r="Y464" i="5"/>
  <c r="X464" i="5"/>
  <c r="W464" i="5"/>
  <c r="V464" i="5"/>
  <c r="U464" i="5"/>
  <c r="T464" i="5"/>
  <c r="S464" i="5"/>
  <c r="R464" i="5"/>
  <c r="Q464" i="5"/>
  <c r="P464" i="5"/>
  <c r="O464" i="5"/>
  <c r="N464" i="5"/>
  <c r="M464" i="5"/>
  <c r="L464" i="5"/>
  <c r="K464" i="5"/>
  <c r="J464" i="5"/>
  <c r="I464" i="5"/>
  <c r="H464" i="5"/>
  <c r="G464" i="5"/>
  <c r="F464" i="5"/>
  <c r="E464" i="5"/>
  <c r="D464" i="5"/>
  <c r="AF463" i="5"/>
  <c r="AE463" i="5"/>
  <c r="AD463" i="5"/>
  <c r="AC463" i="5"/>
  <c r="AB463" i="5"/>
  <c r="AA463" i="5"/>
  <c r="Z463" i="5"/>
  <c r="Y463" i="5"/>
  <c r="X463" i="5"/>
  <c r="W463" i="5"/>
  <c r="V463" i="5"/>
  <c r="U463" i="5"/>
  <c r="T463" i="5"/>
  <c r="S463" i="5"/>
  <c r="R463" i="5"/>
  <c r="Q463" i="5"/>
  <c r="P463" i="5"/>
  <c r="O463" i="5"/>
  <c r="N463" i="5"/>
  <c r="M463" i="5"/>
  <c r="L463" i="5"/>
  <c r="K463" i="5"/>
  <c r="J463" i="5"/>
  <c r="I463" i="5"/>
  <c r="H463" i="5"/>
  <c r="G463" i="5"/>
  <c r="F463" i="5"/>
  <c r="E463" i="5"/>
  <c r="D463" i="5"/>
  <c r="AF462" i="5"/>
  <c r="AE462" i="5"/>
  <c r="AD462" i="5"/>
  <c r="AC462" i="5"/>
  <c r="AB462" i="5"/>
  <c r="AA462" i="5"/>
  <c r="Z462" i="5"/>
  <c r="Y462" i="5"/>
  <c r="X462" i="5"/>
  <c r="W462" i="5"/>
  <c r="V462" i="5"/>
  <c r="U462" i="5"/>
  <c r="T462" i="5"/>
  <c r="AT462" i="5" s="1"/>
  <c r="S462" i="5"/>
  <c r="R462" i="5"/>
  <c r="Q462" i="5"/>
  <c r="P462" i="5"/>
  <c r="O462" i="5"/>
  <c r="N462" i="5"/>
  <c r="M462" i="5"/>
  <c r="L462" i="5"/>
  <c r="K462" i="5"/>
  <c r="J462" i="5"/>
  <c r="I462" i="5"/>
  <c r="H462" i="5"/>
  <c r="G462" i="5"/>
  <c r="F462" i="5"/>
  <c r="E462" i="5"/>
  <c r="D462" i="5"/>
  <c r="AF461" i="5"/>
  <c r="AE461" i="5"/>
  <c r="AD461" i="5"/>
  <c r="AC461" i="5"/>
  <c r="AB461" i="5"/>
  <c r="AA461" i="5"/>
  <c r="Z461" i="5"/>
  <c r="Y461" i="5"/>
  <c r="X461" i="5"/>
  <c r="W461" i="5"/>
  <c r="V461" i="5"/>
  <c r="U461" i="5"/>
  <c r="T461" i="5"/>
  <c r="S461" i="5"/>
  <c r="R461" i="5"/>
  <c r="Q461" i="5"/>
  <c r="P461" i="5"/>
  <c r="O461" i="5"/>
  <c r="N461" i="5"/>
  <c r="AT461" i="5" s="1"/>
  <c r="M461" i="5"/>
  <c r="L461" i="5"/>
  <c r="K461" i="5"/>
  <c r="J461" i="5"/>
  <c r="I461" i="5"/>
  <c r="H461" i="5"/>
  <c r="G461" i="5"/>
  <c r="F461" i="5"/>
  <c r="E461" i="5"/>
  <c r="D461" i="5"/>
  <c r="AF460" i="5"/>
  <c r="AE460" i="5"/>
  <c r="AD460" i="5"/>
  <c r="AC460" i="5"/>
  <c r="AB460" i="5"/>
  <c r="AA460" i="5"/>
  <c r="Z460" i="5"/>
  <c r="Y460" i="5"/>
  <c r="X460" i="5"/>
  <c r="W460" i="5"/>
  <c r="V460" i="5"/>
  <c r="U460" i="5"/>
  <c r="T460" i="5"/>
  <c r="S460" i="5"/>
  <c r="R460" i="5"/>
  <c r="Q460" i="5"/>
  <c r="P460" i="5"/>
  <c r="O460" i="5"/>
  <c r="N460" i="5"/>
  <c r="M460" i="5"/>
  <c r="L460" i="5"/>
  <c r="AT460" i="5" s="1"/>
  <c r="K460" i="5"/>
  <c r="J460" i="5"/>
  <c r="I460" i="5"/>
  <c r="H460" i="5"/>
  <c r="G460" i="5"/>
  <c r="F460" i="5"/>
  <c r="E460" i="5"/>
  <c r="D460" i="5"/>
  <c r="AF459" i="5"/>
  <c r="AE459" i="5"/>
  <c r="AD459" i="5"/>
  <c r="AC459" i="5"/>
  <c r="AB459" i="5"/>
  <c r="AA459" i="5"/>
  <c r="Z459" i="5"/>
  <c r="Y459" i="5"/>
  <c r="X459" i="5"/>
  <c r="W459" i="5"/>
  <c r="V459" i="5"/>
  <c r="U459" i="5"/>
  <c r="T459" i="5"/>
  <c r="S459" i="5"/>
  <c r="R459" i="5"/>
  <c r="Q459" i="5"/>
  <c r="P459" i="5"/>
  <c r="O459" i="5"/>
  <c r="N459" i="5"/>
  <c r="M459" i="5"/>
  <c r="L459" i="5"/>
  <c r="K459" i="5"/>
  <c r="J459" i="5"/>
  <c r="AT459" i="5" s="1"/>
  <c r="I459" i="5"/>
  <c r="H459" i="5"/>
  <c r="G459" i="5"/>
  <c r="F459" i="5"/>
  <c r="E459" i="5"/>
  <c r="D459" i="5"/>
  <c r="AF458" i="5"/>
  <c r="AE458" i="5"/>
  <c r="AD458" i="5"/>
  <c r="AC458" i="5"/>
  <c r="AB458" i="5"/>
  <c r="AA458" i="5"/>
  <c r="Z458" i="5"/>
  <c r="Y458" i="5"/>
  <c r="X458" i="5"/>
  <c r="W458" i="5"/>
  <c r="V458" i="5"/>
  <c r="U458" i="5"/>
  <c r="T458" i="5"/>
  <c r="S458" i="5"/>
  <c r="R458" i="5"/>
  <c r="Q458" i="5"/>
  <c r="P458" i="5"/>
  <c r="O458" i="5"/>
  <c r="N458" i="5"/>
  <c r="M458" i="5"/>
  <c r="L458" i="5"/>
  <c r="K458" i="5"/>
  <c r="J458" i="5"/>
  <c r="I458" i="5"/>
  <c r="H458" i="5"/>
  <c r="G458" i="5"/>
  <c r="F458" i="5"/>
  <c r="E458" i="5"/>
  <c r="D458" i="5"/>
  <c r="AF457" i="5"/>
  <c r="AE457" i="5"/>
  <c r="AD457" i="5"/>
  <c r="AC457" i="5"/>
  <c r="AB457" i="5"/>
  <c r="AA457" i="5"/>
  <c r="Z457" i="5"/>
  <c r="Y457" i="5"/>
  <c r="X457" i="5"/>
  <c r="W457" i="5"/>
  <c r="V457" i="5"/>
  <c r="U457" i="5"/>
  <c r="T457" i="5"/>
  <c r="S457" i="5"/>
  <c r="R457" i="5"/>
  <c r="Q457" i="5"/>
  <c r="P457" i="5"/>
  <c r="O457" i="5"/>
  <c r="N457" i="5"/>
  <c r="M457" i="5"/>
  <c r="L457" i="5"/>
  <c r="K457" i="5"/>
  <c r="J457" i="5"/>
  <c r="I457" i="5"/>
  <c r="AT457" i="5" s="1"/>
  <c r="H457" i="5"/>
  <c r="G457" i="5"/>
  <c r="F457" i="5"/>
  <c r="E457" i="5"/>
  <c r="D457" i="5"/>
  <c r="AF456" i="5"/>
  <c r="AE456" i="5"/>
  <c r="AD456" i="5"/>
  <c r="AC456" i="5"/>
  <c r="AB456" i="5"/>
  <c r="AA456" i="5"/>
  <c r="Z456" i="5"/>
  <c r="Y456" i="5"/>
  <c r="X456" i="5"/>
  <c r="W456" i="5"/>
  <c r="V456" i="5"/>
  <c r="U456" i="5"/>
  <c r="T456" i="5"/>
  <c r="S456" i="5"/>
  <c r="R456" i="5"/>
  <c r="Q456" i="5"/>
  <c r="P456" i="5"/>
  <c r="O456" i="5"/>
  <c r="N456" i="5"/>
  <c r="M456" i="5"/>
  <c r="L456" i="5"/>
  <c r="K456" i="5"/>
  <c r="J456" i="5"/>
  <c r="I456" i="5"/>
  <c r="AT456" i="5" s="1"/>
  <c r="H456" i="5"/>
  <c r="G456" i="5"/>
  <c r="F456" i="5"/>
  <c r="E456" i="5"/>
  <c r="D456" i="5"/>
  <c r="AF455" i="5"/>
  <c r="AE455" i="5"/>
  <c r="AD455" i="5"/>
  <c r="AC455" i="5"/>
  <c r="AB455" i="5"/>
  <c r="AA455" i="5"/>
  <c r="Z455" i="5"/>
  <c r="Y455" i="5"/>
  <c r="X455" i="5"/>
  <c r="W455" i="5"/>
  <c r="V455" i="5"/>
  <c r="U455" i="5"/>
  <c r="T455" i="5"/>
  <c r="S455" i="5"/>
  <c r="R455" i="5"/>
  <c r="Q455" i="5"/>
  <c r="P455" i="5"/>
  <c r="O455" i="5"/>
  <c r="N455" i="5"/>
  <c r="M455" i="5"/>
  <c r="L455" i="5"/>
  <c r="K455" i="5"/>
  <c r="J455" i="5"/>
  <c r="I455" i="5"/>
  <c r="AT455" i="5" s="1"/>
  <c r="H455" i="5"/>
  <c r="G455" i="5"/>
  <c r="F455" i="5"/>
  <c r="E455" i="5"/>
  <c r="D455" i="5"/>
  <c r="AF454" i="5"/>
  <c r="AE454" i="5"/>
  <c r="AD454" i="5"/>
  <c r="AC454" i="5"/>
  <c r="AB454" i="5"/>
  <c r="AA454" i="5"/>
  <c r="Z454" i="5"/>
  <c r="Y454" i="5"/>
  <c r="X454" i="5"/>
  <c r="W454" i="5"/>
  <c r="V454" i="5"/>
  <c r="U454" i="5"/>
  <c r="T454" i="5"/>
  <c r="S454" i="5"/>
  <c r="R454" i="5"/>
  <c r="Q454" i="5"/>
  <c r="P454" i="5"/>
  <c r="O454" i="5"/>
  <c r="N454" i="5"/>
  <c r="M454" i="5"/>
  <c r="L454" i="5"/>
  <c r="K454" i="5"/>
  <c r="J454" i="5"/>
  <c r="I454" i="5"/>
  <c r="AT454" i="5" s="1"/>
  <c r="H454" i="5"/>
  <c r="G454" i="5"/>
  <c r="F454" i="5"/>
  <c r="E454" i="5"/>
  <c r="D454" i="5"/>
  <c r="AF453" i="5"/>
  <c r="AE453" i="5"/>
  <c r="AD453" i="5"/>
  <c r="AC453" i="5"/>
  <c r="AB453" i="5"/>
  <c r="AA453" i="5"/>
  <c r="Z453" i="5"/>
  <c r="Y453" i="5"/>
  <c r="X453" i="5"/>
  <c r="W453" i="5"/>
  <c r="V453" i="5"/>
  <c r="U453" i="5"/>
  <c r="T453" i="5"/>
  <c r="S453" i="5"/>
  <c r="R453" i="5"/>
  <c r="Q453" i="5"/>
  <c r="P453" i="5"/>
  <c r="O453" i="5"/>
  <c r="N453" i="5"/>
  <c r="M453" i="5"/>
  <c r="L453" i="5"/>
  <c r="K453" i="5"/>
  <c r="J453" i="5"/>
  <c r="I453" i="5"/>
  <c r="H453" i="5"/>
  <c r="AT453" i="5" s="1"/>
  <c r="G453" i="5"/>
  <c r="F453" i="5"/>
  <c r="E453" i="5"/>
  <c r="D453" i="5"/>
  <c r="AF452" i="5"/>
  <c r="AE452" i="5"/>
  <c r="AD452" i="5"/>
  <c r="AC452" i="5"/>
  <c r="AB452" i="5"/>
  <c r="AA452" i="5"/>
  <c r="Z452" i="5"/>
  <c r="Y452" i="5"/>
  <c r="X452" i="5"/>
  <c r="W452" i="5"/>
  <c r="V452" i="5"/>
  <c r="U452" i="5"/>
  <c r="T452" i="5"/>
  <c r="S452" i="5"/>
  <c r="R452" i="5"/>
  <c r="Q452" i="5"/>
  <c r="P452" i="5"/>
  <c r="O452" i="5"/>
  <c r="N452" i="5"/>
  <c r="M452" i="5"/>
  <c r="L452" i="5"/>
  <c r="K452" i="5"/>
  <c r="J452" i="5"/>
  <c r="I452" i="5"/>
  <c r="H452" i="5"/>
  <c r="AT452" i="5" s="1"/>
  <c r="G452" i="5"/>
  <c r="F452" i="5"/>
  <c r="E452" i="5"/>
  <c r="D452" i="5"/>
  <c r="AF451" i="5"/>
  <c r="AE451" i="5"/>
  <c r="AD451" i="5"/>
  <c r="AC451" i="5"/>
  <c r="AB451" i="5"/>
  <c r="AA451" i="5"/>
  <c r="Z451" i="5"/>
  <c r="Y451" i="5"/>
  <c r="X451" i="5"/>
  <c r="W451" i="5"/>
  <c r="V451" i="5"/>
  <c r="U451" i="5"/>
  <c r="T451" i="5"/>
  <c r="S451" i="5"/>
  <c r="R451" i="5"/>
  <c r="Q451" i="5"/>
  <c r="P451" i="5"/>
  <c r="O451" i="5"/>
  <c r="N451" i="5"/>
  <c r="M451" i="5"/>
  <c r="L451" i="5"/>
  <c r="K451" i="5"/>
  <c r="J451" i="5"/>
  <c r="I451" i="5"/>
  <c r="H451" i="5"/>
  <c r="AT451" i="5" s="1"/>
  <c r="G451" i="5"/>
  <c r="F451" i="5"/>
  <c r="E451" i="5"/>
  <c r="D451" i="5"/>
  <c r="AF450" i="5"/>
  <c r="AE450" i="5"/>
  <c r="AD450" i="5"/>
  <c r="AC450" i="5"/>
  <c r="AB450" i="5"/>
  <c r="AA450" i="5"/>
  <c r="Z450" i="5"/>
  <c r="Y450" i="5"/>
  <c r="X450" i="5"/>
  <c r="W450" i="5"/>
  <c r="V450" i="5"/>
  <c r="U450" i="5"/>
  <c r="T450" i="5"/>
  <c r="S450" i="5"/>
  <c r="R450" i="5"/>
  <c r="Q450" i="5"/>
  <c r="P450" i="5"/>
  <c r="O450" i="5"/>
  <c r="N450" i="5"/>
  <c r="M450" i="5"/>
  <c r="L450" i="5"/>
  <c r="K450" i="5"/>
  <c r="J450" i="5"/>
  <c r="I450" i="5"/>
  <c r="H450" i="5"/>
  <c r="AT450" i="5" s="1"/>
  <c r="G450" i="5"/>
  <c r="F450" i="5"/>
  <c r="E450" i="5"/>
  <c r="D450" i="5"/>
  <c r="AF449" i="5"/>
  <c r="AE449" i="5"/>
  <c r="AD449" i="5"/>
  <c r="AC449" i="5"/>
  <c r="AB449" i="5"/>
  <c r="AA449" i="5"/>
  <c r="Z449" i="5"/>
  <c r="Y449" i="5"/>
  <c r="X449" i="5"/>
  <c r="W449" i="5"/>
  <c r="V449" i="5"/>
  <c r="U449" i="5"/>
  <c r="T449" i="5"/>
  <c r="S449" i="5"/>
  <c r="R449" i="5"/>
  <c r="Q449" i="5"/>
  <c r="P449" i="5"/>
  <c r="O449" i="5"/>
  <c r="N449" i="5"/>
  <c r="M449" i="5"/>
  <c r="L449" i="5"/>
  <c r="K449" i="5"/>
  <c r="J449" i="5"/>
  <c r="I449" i="5"/>
  <c r="H449" i="5"/>
  <c r="G449" i="5"/>
  <c r="AT449" i="5" s="1"/>
  <c r="F449" i="5"/>
  <c r="E449" i="5"/>
  <c r="D449" i="5"/>
  <c r="AF448" i="5"/>
  <c r="AE448" i="5"/>
  <c r="AD448" i="5"/>
  <c r="AC448" i="5"/>
  <c r="AB448" i="5"/>
  <c r="AA448" i="5"/>
  <c r="Z448" i="5"/>
  <c r="Y448" i="5"/>
  <c r="X448" i="5"/>
  <c r="W448" i="5"/>
  <c r="V448" i="5"/>
  <c r="U448" i="5"/>
  <c r="T448" i="5"/>
  <c r="S448" i="5"/>
  <c r="R448" i="5"/>
  <c r="Q448" i="5"/>
  <c r="P448" i="5"/>
  <c r="O448" i="5"/>
  <c r="N448" i="5"/>
  <c r="M448" i="5"/>
  <c r="L448" i="5"/>
  <c r="K448" i="5"/>
  <c r="J448" i="5"/>
  <c r="I448" i="5"/>
  <c r="H448" i="5"/>
  <c r="G448" i="5"/>
  <c r="AT448" i="5" s="1"/>
  <c r="F448" i="5"/>
  <c r="E448" i="5"/>
  <c r="D448" i="5"/>
  <c r="AF447" i="5"/>
  <c r="AE447" i="5"/>
  <c r="AD447" i="5"/>
  <c r="AC447" i="5"/>
  <c r="AB447" i="5"/>
  <c r="AA447" i="5"/>
  <c r="Z447" i="5"/>
  <c r="Y447" i="5"/>
  <c r="X447" i="5"/>
  <c r="W447" i="5"/>
  <c r="V447" i="5"/>
  <c r="U447" i="5"/>
  <c r="T447" i="5"/>
  <c r="S447" i="5"/>
  <c r="R447" i="5"/>
  <c r="Q447" i="5"/>
  <c r="P447" i="5"/>
  <c r="O447" i="5"/>
  <c r="N447" i="5"/>
  <c r="M447" i="5"/>
  <c r="L447" i="5"/>
  <c r="K447" i="5"/>
  <c r="J447" i="5"/>
  <c r="I447" i="5"/>
  <c r="H447" i="5"/>
  <c r="G447" i="5"/>
  <c r="AT447" i="5" s="1"/>
  <c r="F447" i="5"/>
  <c r="E447" i="5"/>
  <c r="D447" i="5"/>
  <c r="AF446" i="5"/>
  <c r="AE446" i="5"/>
  <c r="AD446" i="5"/>
  <c r="AC446" i="5"/>
  <c r="AB446" i="5"/>
  <c r="AA446" i="5"/>
  <c r="Z446" i="5"/>
  <c r="Y446" i="5"/>
  <c r="X446" i="5"/>
  <c r="W446" i="5"/>
  <c r="V446" i="5"/>
  <c r="U446" i="5"/>
  <c r="T446" i="5"/>
  <c r="S446" i="5"/>
  <c r="R446" i="5"/>
  <c r="Q446" i="5"/>
  <c r="P446" i="5"/>
  <c r="O446" i="5"/>
  <c r="N446" i="5"/>
  <c r="M446" i="5"/>
  <c r="L446" i="5"/>
  <c r="K446" i="5"/>
  <c r="J446" i="5"/>
  <c r="I446" i="5"/>
  <c r="H446" i="5"/>
  <c r="G446" i="5"/>
  <c r="AT446" i="5" s="1"/>
  <c r="F446" i="5"/>
  <c r="E446" i="5"/>
  <c r="D446" i="5"/>
  <c r="AF445" i="5"/>
  <c r="AE445" i="5"/>
  <c r="AD445" i="5"/>
  <c r="AC445" i="5"/>
  <c r="AB445" i="5"/>
  <c r="AA445" i="5"/>
  <c r="Z445" i="5"/>
  <c r="Y445" i="5"/>
  <c r="X445" i="5"/>
  <c r="W445" i="5"/>
  <c r="V445" i="5"/>
  <c r="U445" i="5"/>
  <c r="T445" i="5"/>
  <c r="S445" i="5"/>
  <c r="R445" i="5"/>
  <c r="Q445" i="5"/>
  <c r="P445" i="5"/>
  <c r="O445" i="5"/>
  <c r="N445" i="5"/>
  <c r="M445" i="5"/>
  <c r="L445" i="5"/>
  <c r="K445" i="5"/>
  <c r="J445" i="5"/>
  <c r="I445" i="5"/>
  <c r="H445" i="5"/>
  <c r="G445" i="5"/>
  <c r="AT445" i="5" s="1"/>
  <c r="F445" i="5"/>
  <c r="E445" i="5"/>
  <c r="D445" i="5"/>
  <c r="AF444" i="5"/>
  <c r="AE444" i="5"/>
  <c r="AD444" i="5"/>
  <c r="AC444" i="5"/>
  <c r="AB444" i="5"/>
  <c r="AA444" i="5"/>
  <c r="Z444" i="5"/>
  <c r="Y444" i="5"/>
  <c r="X444" i="5"/>
  <c r="W444" i="5"/>
  <c r="V444" i="5"/>
  <c r="U444" i="5"/>
  <c r="T444" i="5"/>
  <c r="S444" i="5"/>
  <c r="R444" i="5"/>
  <c r="Q444" i="5"/>
  <c r="P444" i="5"/>
  <c r="O444" i="5"/>
  <c r="N444" i="5"/>
  <c r="M444" i="5"/>
  <c r="L444" i="5"/>
  <c r="K444" i="5"/>
  <c r="J444" i="5"/>
  <c r="I444" i="5"/>
  <c r="H444" i="5"/>
  <c r="G444" i="5"/>
  <c r="F444" i="5"/>
  <c r="AT444" i="5" s="1"/>
  <c r="E444" i="5"/>
  <c r="D444" i="5"/>
  <c r="AF443" i="5"/>
  <c r="AE443" i="5"/>
  <c r="AD443" i="5"/>
  <c r="AC443" i="5"/>
  <c r="AB443" i="5"/>
  <c r="AA443" i="5"/>
  <c r="Z443" i="5"/>
  <c r="Y443" i="5"/>
  <c r="X443" i="5"/>
  <c r="W443" i="5"/>
  <c r="V443" i="5"/>
  <c r="U443" i="5"/>
  <c r="T443" i="5"/>
  <c r="S443" i="5"/>
  <c r="R443" i="5"/>
  <c r="Q443" i="5"/>
  <c r="P443" i="5"/>
  <c r="O443" i="5"/>
  <c r="N443" i="5"/>
  <c r="M443" i="5"/>
  <c r="L443" i="5"/>
  <c r="K443" i="5"/>
  <c r="J443" i="5"/>
  <c r="I443" i="5"/>
  <c r="H443" i="5"/>
  <c r="G443" i="5"/>
  <c r="F443" i="5"/>
  <c r="AT443" i="5" s="1"/>
  <c r="E443" i="5"/>
  <c r="D443" i="5"/>
  <c r="AF442" i="5"/>
  <c r="AE442" i="5"/>
  <c r="AD442" i="5"/>
  <c r="AC442" i="5"/>
  <c r="AB442" i="5"/>
  <c r="AA442" i="5"/>
  <c r="Z442" i="5"/>
  <c r="Y442" i="5"/>
  <c r="X442" i="5"/>
  <c r="W442" i="5"/>
  <c r="V442" i="5"/>
  <c r="U442" i="5"/>
  <c r="T442" i="5"/>
  <c r="S442" i="5"/>
  <c r="R442" i="5"/>
  <c r="Q442" i="5"/>
  <c r="P442" i="5"/>
  <c r="O442" i="5"/>
  <c r="N442" i="5"/>
  <c r="M442" i="5"/>
  <c r="L442" i="5"/>
  <c r="K442" i="5"/>
  <c r="J442" i="5"/>
  <c r="I442" i="5"/>
  <c r="H442" i="5"/>
  <c r="G442" i="5"/>
  <c r="F442" i="5"/>
  <c r="AT442" i="5" s="1"/>
  <c r="E442" i="5"/>
  <c r="D442" i="5"/>
  <c r="AF441" i="5"/>
  <c r="AE441" i="5"/>
  <c r="AD441" i="5"/>
  <c r="AC441" i="5"/>
  <c r="AB441" i="5"/>
  <c r="AA441" i="5"/>
  <c r="Z441" i="5"/>
  <c r="Y441" i="5"/>
  <c r="X441" i="5"/>
  <c r="W441" i="5"/>
  <c r="V441" i="5"/>
  <c r="U441" i="5"/>
  <c r="T441" i="5"/>
  <c r="S441" i="5"/>
  <c r="R441" i="5"/>
  <c r="Q441" i="5"/>
  <c r="P441" i="5"/>
  <c r="O441" i="5"/>
  <c r="N441" i="5"/>
  <c r="M441" i="5"/>
  <c r="L441" i="5"/>
  <c r="K441" i="5"/>
  <c r="J441" i="5"/>
  <c r="I441" i="5"/>
  <c r="H441" i="5"/>
  <c r="G441" i="5"/>
  <c r="F441" i="5"/>
  <c r="AT441" i="5" s="1"/>
  <c r="E441" i="5"/>
  <c r="D441" i="5"/>
  <c r="AF440" i="5"/>
  <c r="AE440" i="5"/>
  <c r="AD440" i="5"/>
  <c r="AC440" i="5"/>
  <c r="AB440" i="5"/>
  <c r="AA440" i="5"/>
  <c r="Z440" i="5"/>
  <c r="Y440" i="5"/>
  <c r="X440" i="5"/>
  <c r="W440" i="5"/>
  <c r="V440" i="5"/>
  <c r="U440" i="5"/>
  <c r="T440" i="5"/>
  <c r="S440" i="5"/>
  <c r="R440" i="5"/>
  <c r="Q440" i="5"/>
  <c r="P440" i="5"/>
  <c r="O440" i="5"/>
  <c r="N440" i="5"/>
  <c r="M440" i="5"/>
  <c r="L440" i="5"/>
  <c r="K440" i="5"/>
  <c r="J440" i="5"/>
  <c r="I440" i="5"/>
  <c r="H440" i="5"/>
  <c r="G440" i="5"/>
  <c r="F440" i="5"/>
  <c r="AT440" i="5" s="1"/>
  <c r="E440" i="5"/>
  <c r="D440" i="5"/>
  <c r="AF439" i="5"/>
  <c r="AE439" i="5"/>
  <c r="AD439" i="5"/>
  <c r="AC439" i="5"/>
  <c r="AB439" i="5"/>
  <c r="AA439" i="5"/>
  <c r="Z439" i="5"/>
  <c r="Y439" i="5"/>
  <c r="X439" i="5"/>
  <c r="W439" i="5"/>
  <c r="V439" i="5"/>
  <c r="U439" i="5"/>
  <c r="T439" i="5"/>
  <c r="S439" i="5"/>
  <c r="R439" i="5"/>
  <c r="Q439" i="5"/>
  <c r="P439" i="5"/>
  <c r="O439" i="5"/>
  <c r="N439" i="5"/>
  <c r="M439" i="5"/>
  <c r="L439" i="5"/>
  <c r="K439" i="5"/>
  <c r="J439" i="5"/>
  <c r="I439" i="5"/>
  <c r="H439" i="5"/>
  <c r="G439" i="5"/>
  <c r="F439" i="5"/>
  <c r="E439" i="5"/>
  <c r="D439" i="5"/>
  <c r="AT439" i="5" s="1"/>
  <c r="AF438" i="5"/>
  <c r="AE438" i="5"/>
  <c r="AD438" i="5"/>
  <c r="AC438" i="5"/>
  <c r="AB438" i="5"/>
  <c r="AA438" i="5"/>
  <c r="Z438" i="5"/>
  <c r="Y438" i="5"/>
  <c r="X438" i="5"/>
  <c r="W438" i="5"/>
  <c r="V438" i="5"/>
  <c r="U438" i="5"/>
  <c r="T438" i="5"/>
  <c r="S438" i="5"/>
  <c r="R438" i="5"/>
  <c r="Q438" i="5"/>
  <c r="P438" i="5"/>
  <c r="O438" i="5"/>
  <c r="N438" i="5"/>
  <c r="M438" i="5"/>
  <c r="L438" i="5"/>
  <c r="K438" i="5"/>
  <c r="J438" i="5"/>
  <c r="I438" i="5"/>
  <c r="H438" i="5"/>
  <c r="G438" i="5"/>
  <c r="F438" i="5"/>
  <c r="E438" i="5"/>
  <c r="D438" i="5"/>
  <c r="AT438" i="5" s="1"/>
  <c r="AF437" i="5"/>
  <c r="AE437" i="5"/>
  <c r="AD437" i="5"/>
  <c r="AC437" i="5"/>
  <c r="AB437" i="5"/>
  <c r="AA437" i="5"/>
  <c r="Z437" i="5"/>
  <c r="Y437" i="5"/>
  <c r="X437" i="5"/>
  <c r="W437" i="5"/>
  <c r="V437" i="5"/>
  <c r="U437" i="5"/>
  <c r="T437" i="5"/>
  <c r="S437" i="5"/>
  <c r="R437" i="5"/>
  <c r="Q437" i="5"/>
  <c r="P437" i="5"/>
  <c r="O437" i="5"/>
  <c r="N437" i="5"/>
  <c r="M437" i="5"/>
  <c r="L437" i="5"/>
  <c r="K437" i="5"/>
  <c r="J437" i="5"/>
  <c r="I437" i="5"/>
  <c r="H437" i="5"/>
  <c r="G437" i="5"/>
  <c r="F437" i="5"/>
  <c r="E437" i="5"/>
  <c r="D437" i="5"/>
  <c r="AT437" i="5" s="1"/>
  <c r="AF436" i="5"/>
  <c r="AE436" i="5"/>
  <c r="AD436" i="5"/>
  <c r="AC436" i="5"/>
  <c r="AB436" i="5"/>
  <c r="AA436" i="5"/>
  <c r="Z436" i="5"/>
  <c r="Y436" i="5"/>
  <c r="X436" i="5"/>
  <c r="W436" i="5"/>
  <c r="V436" i="5"/>
  <c r="U436" i="5"/>
  <c r="T436" i="5"/>
  <c r="S436" i="5"/>
  <c r="R436" i="5"/>
  <c r="Q436" i="5"/>
  <c r="P436" i="5"/>
  <c r="O436" i="5"/>
  <c r="N436" i="5"/>
  <c r="M436" i="5"/>
  <c r="L436" i="5"/>
  <c r="K436" i="5"/>
  <c r="J436" i="5"/>
  <c r="I436" i="5"/>
  <c r="H436" i="5"/>
  <c r="G436" i="5"/>
  <c r="F436" i="5"/>
  <c r="E436" i="5"/>
  <c r="D436" i="5"/>
  <c r="AT436" i="5" s="1"/>
  <c r="AF435" i="5"/>
  <c r="AE435" i="5"/>
  <c r="AD435" i="5"/>
  <c r="AC435" i="5"/>
  <c r="AB435" i="5"/>
  <c r="AA435" i="5"/>
  <c r="Z435" i="5"/>
  <c r="Y435" i="5"/>
  <c r="X435" i="5"/>
  <c r="W435" i="5"/>
  <c r="V435" i="5"/>
  <c r="U435" i="5"/>
  <c r="T435" i="5"/>
  <c r="S435" i="5"/>
  <c r="R435" i="5"/>
  <c r="Q435" i="5"/>
  <c r="P435" i="5"/>
  <c r="O435" i="5"/>
  <c r="N435" i="5"/>
  <c r="M435" i="5"/>
  <c r="L435" i="5"/>
  <c r="K435" i="5"/>
  <c r="J435" i="5"/>
  <c r="I435" i="5"/>
  <c r="H435" i="5"/>
  <c r="G435" i="5"/>
  <c r="F435" i="5"/>
  <c r="E435" i="5"/>
  <c r="D435" i="5"/>
  <c r="AT435" i="5" s="1"/>
  <c r="AF434" i="5"/>
  <c r="AE434" i="5"/>
  <c r="AD434" i="5"/>
  <c r="AC434" i="5"/>
  <c r="AB434" i="5"/>
  <c r="AA434" i="5"/>
  <c r="Z434" i="5"/>
  <c r="Y434" i="5"/>
  <c r="X434" i="5"/>
  <c r="W434" i="5"/>
  <c r="V434" i="5"/>
  <c r="U434" i="5"/>
  <c r="T434" i="5"/>
  <c r="S434" i="5"/>
  <c r="R434" i="5"/>
  <c r="Q434" i="5"/>
  <c r="P434" i="5"/>
  <c r="O434" i="5"/>
  <c r="N434" i="5"/>
  <c r="M434" i="5"/>
  <c r="L434" i="5"/>
  <c r="K434" i="5"/>
  <c r="J434" i="5"/>
  <c r="I434" i="5"/>
  <c r="H434" i="5"/>
  <c r="G434" i="5"/>
  <c r="F434" i="5"/>
  <c r="E434" i="5"/>
  <c r="D434" i="5"/>
  <c r="AT434" i="5" s="1"/>
  <c r="AF433" i="5"/>
  <c r="AE433" i="5"/>
  <c r="AD433" i="5"/>
  <c r="AC433" i="5"/>
  <c r="AB433" i="5"/>
  <c r="AA433" i="5"/>
  <c r="Z433" i="5"/>
  <c r="Y433" i="5"/>
  <c r="X433" i="5"/>
  <c r="W433" i="5"/>
  <c r="V433" i="5"/>
  <c r="U433" i="5"/>
  <c r="T433" i="5"/>
  <c r="S433" i="5"/>
  <c r="R433" i="5"/>
  <c r="Q433" i="5"/>
  <c r="P433" i="5"/>
  <c r="O433" i="5"/>
  <c r="N433" i="5"/>
  <c r="M433" i="5"/>
  <c r="L433" i="5"/>
  <c r="K433" i="5"/>
  <c r="J433" i="5"/>
  <c r="I433" i="5"/>
  <c r="H433" i="5"/>
  <c r="G433" i="5"/>
  <c r="F433" i="5"/>
  <c r="E433" i="5"/>
  <c r="D433" i="5"/>
  <c r="AT433" i="5" s="1"/>
  <c r="AF432" i="5"/>
  <c r="AE432" i="5"/>
  <c r="AD432" i="5"/>
  <c r="AC432" i="5"/>
  <c r="AB432" i="5"/>
  <c r="AA432" i="5"/>
  <c r="Z432" i="5"/>
  <c r="Y432" i="5"/>
  <c r="X432" i="5"/>
  <c r="W432" i="5"/>
  <c r="V432" i="5"/>
  <c r="U432" i="5"/>
  <c r="T432" i="5"/>
  <c r="S432" i="5"/>
  <c r="R432" i="5"/>
  <c r="Q432" i="5"/>
  <c r="P432" i="5"/>
  <c r="O432" i="5"/>
  <c r="N432" i="5"/>
  <c r="M432" i="5"/>
  <c r="L432" i="5"/>
  <c r="K432" i="5"/>
  <c r="J432" i="5"/>
  <c r="I432" i="5"/>
  <c r="H432" i="5"/>
  <c r="G432" i="5"/>
  <c r="F432" i="5"/>
  <c r="E432" i="5"/>
  <c r="D432" i="5"/>
  <c r="AT432" i="5" s="1"/>
  <c r="AF431" i="5"/>
  <c r="AE431" i="5"/>
  <c r="AD431" i="5"/>
  <c r="AC431" i="5"/>
  <c r="AB431" i="5"/>
  <c r="AA431" i="5"/>
  <c r="Z431" i="5"/>
  <c r="Y431" i="5"/>
  <c r="X431" i="5"/>
  <c r="W431" i="5"/>
  <c r="V431" i="5"/>
  <c r="U431" i="5"/>
  <c r="T431" i="5"/>
  <c r="S431" i="5"/>
  <c r="R431" i="5"/>
  <c r="Q431" i="5"/>
  <c r="P431" i="5"/>
  <c r="O431" i="5"/>
  <c r="N431" i="5"/>
  <c r="M431" i="5"/>
  <c r="L431" i="5"/>
  <c r="K431" i="5"/>
  <c r="J431" i="5"/>
  <c r="I431" i="5"/>
  <c r="H431" i="5"/>
  <c r="G431" i="5"/>
  <c r="F431" i="5"/>
  <c r="E431" i="5"/>
  <c r="D431" i="5"/>
  <c r="AT431" i="5" s="1"/>
  <c r="AF430" i="5"/>
  <c r="AE430" i="5"/>
  <c r="AD430" i="5"/>
  <c r="AC430" i="5"/>
  <c r="AB430" i="5"/>
  <c r="AA430" i="5"/>
  <c r="Z430" i="5"/>
  <c r="Y430" i="5"/>
  <c r="X430" i="5"/>
  <c r="W430" i="5"/>
  <c r="V430" i="5"/>
  <c r="U430" i="5"/>
  <c r="T430" i="5"/>
  <c r="S430" i="5"/>
  <c r="R430" i="5"/>
  <c r="Q430" i="5"/>
  <c r="P430" i="5"/>
  <c r="O430" i="5"/>
  <c r="N430" i="5"/>
  <c r="M430" i="5"/>
  <c r="L430" i="5"/>
  <c r="K430" i="5"/>
  <c r="J430" i="5"/>
  <c r="I430" i="5"/>
  <c r="H430" i="5"/>
  <c r="G430" i="5"/>
  <c r="F430" i="5"/>
  <c r="E430" i="5"/>
  <c r="D430" i="5"/>
  <c r="AT430" i="5" s="1"/>
  <c r="AF425" i="5"/>
  <c r="AT425" i="5" s="1"/>
  <c r="AE425" i="5"/>
  <c r="AD425" i="5"/>
  <c r="AC425" i="5"/>
  <c r="AB425" i="5"/>
  <c r="AA425" i="5"/>
  <c r="Z425" i="5"/>
  <c r="Y425" i="5"/>
  <c r="X425" i="5"/>
  <c r="W425" i="5"/>
  <c r="V425" i="5"/>
  <c r="U425" i="5"/>
  <c r="T425" i="5"/>
  <c r="S425" i="5"/>
  <c r="R425" i="5"/>
  <c r="Q425" i="5"/>
  <c r="P425" i="5"/>
  <c r="O425" i="5"/>
  <c r="N425" i="5"/>
  <c r="M425" i="5"/>
  <c r="L425" i="5"/>
  <c r="K425" i="5"/>
  <c r="J425" i="5"/>
  <c r="I425" i="5"/>
  <c r="H425" i="5"/>
  <c r="G425" i="5"/>
  <c r="F425" i="5"/>
  <c r="E425" i="5"/>
  <c r="D425" i="5"/>
  <c r="AF424" i="5"/>
  <c r="AT424" i="5" s="1"/>
  <c r="AE424" i="5"/>
  <c r="AD424" i="5"/>
  <c r="AC424" i="5"/>
  <c r="AB424" i="5"/>
  <c r="AA424" i="5"/>
  <c r="Z424" i="5"/>
  <c r="Y424" i="5"/>
  <c r="X424" i="5"/>
  <c r="W424" i="5"/>
  <c r="V424" i="5"/>
  <c r="U424" i="5"/>
  <c r="T424" i="5"/>
  <c r="S424" i="5"/>
  <c r="R424" i="5"/>
  <c r="Q424" i="5"/>
  <c r="P424" i="5"/>
  <c r="O424" i="5"/>
  <c r="N424" i="5"/>
  <c r="M424" i="5"/>
  <c r="L424" i="5"/>
  <c r="K424" i="5"/>
  <c r="J424" i="5"/>
  <c r="I424" i="5"/>
  <c r="H424" i="5"/>
  <c r="G424" i="5"/>
  <c r="F424" i="5"/>
  <c r="E424" i="5"/>
  <c r="D424" i="5"/>
  <c r="AF423" i="5"/>
  <c r="AT423" i="5" s="1"/>
  <c r="AE423" i="5"/>
  <c r="AD423" i="5"/>
  <c r="AC423" i="5"/>
  <c r="AB423" i="5"/>
  <c r="AA423" i="5"/>
  <c r="Z423" i="5"/>
  <c r="Y423" i="5"/>
  <c r="X423" i="5"/>
  <c r="W423" i="5"/>
  <c r="V423" i="5"/>
  <c r="U423" i="5"/>
  <c r="T423" i="5"/>
  <c r="S423" i="5"/>
  <c r="R423" i="5"/>
  <c r="Q423" i="5"/>
  <c r="P423" i="5"/>
  <c r="O423" i="5"/>
  <c r="N423" i="5"/>
  <c r="M423" i="5"/>
  <c r="L423" i="5"/>
  <c r="K423" i="5"/>
  <c r="J423" i="5"/>
  <c r="I423" i="5"/>
  <c r="H423" i="5"/>
  <c r="G423" i="5"/>
  <c r="F423" i="5"/>
  <c r="E423" i="5"/>
  <c r="D423" i="5"/>
  <c r="AF422" i="5"/>
  <c r="AT422" i="5" s="1"/>
  <c r="AE422" i="5"/>
  <c r="AD422" i="5"/>
  <c r="AC422" i="5"/>
  <c r="AB422" i="5"/>
  <c r="AA422" i="5"/>
  <c r="Z422" i="5"/>
  <c r="Y422" i="5"/>
  <c r="X422" i="5"/>
  <c r="W422" i="5"/>
  <c r="V422" i="5"/>
  <c r="U422" i="5"/>
  <c r="T422" i="5"/>
  <c r="S422" i="5"/>
  <c r="R422" i="5"/>
  <c r="Q422" i="5"/>
  <c r="P422" i="5"/>
  <c r="O422" i="5"/>
  <c r="N422" i="5"/>
  <c r="M422" i="5"/>
  <c r="L422" i="5"/>
  <c r="K422" i="5"/>
  <c r="J422" i="5"/>
  <c r="I422" i="5"/>
  <c r="H422" i="5"/>
  <c r="G422" i="5"/>
  <c r="F422" i="5"/>
  <c r="E422" i="5"/>
  <c r="D422" i="5"/>
  <c r="AF421" i="5"/>
  <c r="AE421" i="5"/>
  <c r="AT421" i="5" s="1"/>
  <c r="AD421" i="5"/>
  <c r="AC421" i="5"/>
  <c r="AB421" i="5"/>
  <c r="AA421" i="5"/>
  <c r="Z421" i="5"/>
  <c r="Y421" i="5"/>
  <c r="X421" i="5"/>
  <c r="W421" i="5"/>
  <c r="V421" i="5"/>
  <c r="U421" i="5"/>
  <c r="T421" i="5"/>
  <c r="S421" i="5"/>
  <c r="R421" i="5"/>
  <c r="Q421" i="5"/>
  <c r="P421" i="5"/>
  <c r="O421" i="5"/>
  <c r="N421" i="5"/>
  <c r="M421" i="5"/>
  <c r="L421" i="5"/>
  <c r="K421" i="5"/>
  <c r="J421" i="5"/>
  <c r="I421" i="5"/>
  <c r="H421" i="5"/>
  <c r="G421" i="5"/>
  <c r="F421" i="5"/>
  <c r="E421" i="5"/>
  <c r="D421" i="5"/>
  <c r="AF420" i="5"/>
  <c r="AE420" i="5"/>
  <c r="AT420" i="5" s="1"/>
  <c r="AD420" i="5"/>
  <c r="AC420" i="5"/>
  <c r="AB420" i="5"/>
  <c r="AA420" i="5"/>
  <c r="Z420" i="5"/>
  <c r="Y420" i="5"/>
  <c r="X420" i="5"/>
  <c r="W420" i="5"/>
  <c r="V420" i="5"/>
  <c r="U420" i="5"/>
  <c r="T420" i="5"/>
  <c r="S420" i="5"/>
  <c r="R420" i="5"/>
  <c r="Q420" i="5"/>
  <c r="P420" i="5"/>
  <c r="O420" i="5"/>
  <c r="N420" i="5"/>
  <c r="M420" i="5"/>
  <c r="L420" i="5"/>
  <c r="K420" i="5"/>
  <c r="J420" i="5"/>
  <c r="I420" i="5"/>
  <c r="H420" i="5"/>
  <c r="G420" i="5"/>
  <c r="F420" i="5"/>
  <c r="E420" i="5"/>
  <c r="D420" i="5"/>
  <c r="AF419" i="5"/>
  <c r="AT419" i="5" s="1"/>
  <c r="AE419" i="5"/>
  <c r="AD419" i="5"/>
  <c r="AC419" i="5"/>
  <c r="AB419" i="5"/>
  <c r="AA419" i="5"/>
  <c r="Z419" i="5"/>
  <c r="Y419" i="5"/>
  <c r="X419" i="5"/>
  <c r="W419" i="5"/>
  <c r="V419" i="5"/>
  <c r="U419" i="5"/>
  <c r="T419" i="5"/>
  <c r="S419" i="5"/>
  <c r="R419" i="5"/>
  <c r="Q419" i="5"/>
  <c r="P419" i="5"/>
  <c r="O419" i="5"/>
  <c r="N419" i="5"/>
  <c r="M419" i="5"/>
  <c r="L419" i="5"/>
  <c r="K419" i="5"/>
  <c r="J419" i="5"/>
  <c r="I419" i="5"/>
  <c r="H419" i="5"/>
  <c r="G419" i="5"/>
  <c r="F419" i="5"/>
  <c r="E419" i="5"/>
  <c r="D419" i="5"/>
  <c r="AF418" i="5"/>
  <c r="AT418" i="5" s="1"/>
  <c r="AE418" i="5"/>
  <c r="AD418" i="5"/>
  <c r="AC418" i="5"/>
  <c r="AB418" i="5"/>
  <c r="AA418" i="5"/>
  <c r="Z418" i="5"/>
  <c r="Y418" i="5"/>
  <c r="X418" i="5"/>
  <c r="W418" i="5"/>
  <c r="V418" i="5"/>
  <c r="U418" i="5"/>
  <c r="T418" i="5"/>
  <c r="S418" i="5"/>
  <c r="R418" i="5"/>
  <c r="Q418" i="5"/>
  <c r="P418" i="5"/>
  <c r="O418" i="5"/>
  <c r="N418" i="5"/>
  <c r="M418" i="5"/>
  <c r="L418" i="5"/>
  <c r="K418" i="5"/>
  <c r="J418" i="5"/>
  <c r="I418" i="5"/>
  <c r="H418" i="5"/>
  <c r="G418" i="5"/>
  <c r="F418" i="5"/>
  <c r="E418" i="5"/>
  <c r="D418" i="5"/>
  <c r="AF417" i="5"/>
  <c r="AT417" i="5" s="1"/>
  <c r="AE417" i="5"/>
  <c r="AD417" i="5"/>
  <c r="AC417" i="5"/>
  <c r="AB417" i="5"/>
  <c r="AA417" i="5"/>
  <c r="Z417" i="5"/>
  <c r="Y417" i="5"/>
  <c r="X417" i="5"/>
  <c r="W417" i="5"/>
  <c r="V417" i="5"/>
  <c r="U417" i="5"/>
  <c r="T417" i="5"/>
  <c r="S417" i="5"/>
  <c r="R417" i="5"/>
  <c r="Q417" i="5"/>
  <c r="P417" i="5"/>
  <c r="O417" i="5"/>
  <c r="N417" i="5"/>
  <c r="M417" i="5"/>
  <c r="L417" i="5"/>
  <c r="K417" i="5"/>
  <c r="J417" i="5"/>
  <c r="I417" i="5"/>
  <c r="H417" i="5"/>
  <c r="G417" i="5"/>
  <c r="F417" i="5"/>
  <c r="E417" i="5"/>
  <c r="D417" i="5"/>
  <c r="AF416" i="5"/>
  <c r="AT416" i="5" s="1"/>
  <c r="AE416" i="5"/>
  <c r="AD416" i="5"/>
  <c r="AC416" i="5"/>
  <c r="AB416" i="5"/>
  <c r="AA416" i="5"/>
  <c r="Z416" i="5"/>
  <c r="Y416" i="5"/>
  <c r="X416" i="5"/>
  <c r="W416" i="5"/>
  <c r="V416" i="5"/>
  <c r="U416" i="5"/>
  <c r="T416" i="5"/>
  <c r="S416" i="5"/>
  <c r="R416" i="5"/>
  <c r="Q416" i="5"/>
  <c r="P416" i="5"/>
  <c r="O416" i="5"/>
  <c r="N416" i="5"/>
  <c r="M416" i="5"/>
  <c r="L416" i="5"/>
  <c r="K416" i="5"/>
  <c r="J416" i="5"/>
  <c r="I416" i="5"/>
  <c r="H416" i="5"/>
  <c r="G416" i="5"/>
  <c r="F416" i="5"/>
  <c r="E416" i="5"/>
  <c r="D416" i="5"/>
  <c r="AF415" i="5"/>
  <c r="AT415" i="5" s="1"/>
  <c r="AE415" i="5"/>
  <c r="AD415" i="5"/>
  <c r="AC415" i="5"/>
  <c r="AB415" i="5"/>
  <c r="AA415" i="5"/>
  <c r="Z415" i="5"/>
  <c r="Y415" i="5"/>
  <c r="X415" i="5"/>
  <c r="W415" i="5"/>
  <c r="V415" i="5"/>
  <c r="U415" i="5"/>
  <c r="T415" i="5"/>
  <c r="S415" i="5"/>
  <c r="R415" i="5"/>
  <c r="Q415" i="5"/>
  <c r="P415" i="5"/>
  <c r="O415" i="5"/>
  <c r="N415" i="5"/>
  <c r="M415" i="5"/>
  <c r="L415" i="5"/>
  <c r="K415" i="5"/>
  <c r="J415" i="5"/>
  <c r="I415" i="5"/>
  <c r="H415" i="5"/>
  <c r="G415" i="5"/>
  <c r="F415" i="5"/>
  <c r="E415" i="5"/>
  <c r="D415" i="5"/>
  <c r="AF414" i="5"/>
  <c r="AT414" i="5" s="1"/>
  <c r="AE414" i="5"/>
  <c r="AD414" i="5"/>
  <c r="AC414" i="5"/>
  <c r="AB414" i="5"/>
  <c r="AA414" i="5"/>
  <c r="Z414" i="5"/>
  <c r="Y414" i="5"/>
  <c r="X414" i="5"/>
  <c r="W414" i="5"/>
  <c r="V414" i="5"/>
  <c r="U414" i="5"/>
  <c r="T414" i="5"/>
  <c r="S414" i="5"/>
  <c r="R414" i="5"/>
  <c r="Q414" i="5"/>
  <c r="P414" i="5"/>
  <c r="O414" i="5"/>
  <c r="N414" i="5"/>
  <c r="M414" i="5"/>
  <c r="L414" i="5"/>
  <c r="K414" i="5"/>
  <c r="J414" i="5"/>
  <c r="I414" i="5"/>
  <c r="H414" i="5"/>
  <c r="G414" i="5"/>
  <c r="F414" i="5"/>
  <c r="E414" i="5"/>
  <c r="D414" i="5"/>
  <c r="AF413" i="5"/>
  <c r="AT413" i="5" s="1"/>
  <c r="AE413" i="5"/>
  <c r="AD413" i="5"/>
  <c r="AC413" i="5"/>
  <c r="AB413" i="5"/>
  <c r="AA413" i="5"/>
  <c r="Z413" i="5"/>
  <c r="Y413" i="5"/>
  <c r="X413" i="5"/>
  <c r="W413" i="5"/>
  <c r="V413" i="5"/>
  <c r="U413" i="5"/>
  <c r="T413" i="5"/>
  <c r="S413" i="5"/>
  <c r="R413" i="5"/>
  <c r="Q413" i="5"/>
  <c r="P413" i="5"/>
  <c r="O413" i="5"/>
  <c r="N413" i="5"/>
  <c r="M413" i="5"/>
  <c r="L413" i="5"/>
  <c r="K413" i="5"/>
  <c r="J413" i="5"/>
  <c r="I413" i="5"/>
  <c r="H413" i="5"/>
  <c r="G413" i="5"/>
  <c r="F413" i="5"/>
  <c r="E413" i="5"/>
  <c r="D413" i="5"/>
  <c r="AF412" i="5"/>
  <c r="AT412" i="5" s="1"/>
  <c r="AE412" i="5"/>
  <c r="AD412" i="5"/>
  <c r="AC412" i="5"/>
  <c r="AB412" i="5"/>
  <c r="AA412" i="5"/>
  <c r="Z412" i="5"/>
  <c r="Y412" i="5"/>
  <c r="X412" i="5"/>
  <c r="W412" i="5"/>
  <c r="V412" i="5"/>
  <c r="U412" i="5"/>
  <c r="T412" i="5"/>
  <c r="S412" i="5"/>
  <c r="R412" i="5"/>
  <c r="Q412" i="5"/>
  <c r="P412" i="5"/>
  <c r="O412" i="5"/>
  <c r="N412" i="5"/>
  <c r="M412" i="5"/>
  <c r="L412" i="5"/>
  <c r="K412" i="5"/>
  <c r="J412" i="5"/>
  <c r="I412" i="5"/>
  <c r="H412" i="5"/>
  <c r="G412" i="5"/>
  <c r="F412" i="5"/>
  <c r="E412" i="5"/>
  <c r="D412" i="5"/>
  <c r="AF411" i="5"/>
  <c r="AT411" i="5" s="1"/>
  <c r="AE411" i="5"/>
  <c r="AD411" i="5"/>
  <c r="AC411" i="5"/>
  <c r="AB411" i="5"/>
  <c r="AA411" i="5"/>
  <c r="Z411" i="5"/>
  <c r="Y411" i="5"/>
  <c r="X411" i="5"/>
  <c r="W411" i="5"/>
  <c r="V411" i="5"/>
  <c r="U411" i="5"/>
  <c r="T411" i="5"/>
  <c r="S411" i="5"/>
  <c r="R411" i="5"/>
  <c r="Q411" i="5"/>
  <c r="P411" i="5"/>
  <c r="O411" i="5"/>
  <c r="N411" i="5"/>
  <c r="M411" i="5"/>
  <c r="L411" i="5"/>
  <c r="K411" i="5"/>
  <c r="J411" i="5"/>
  <c r="I411" i="5"/>
  <c r="H411" i="5"/>
  <c r="G411" i="5"/>
  <c r="F411" i="5"/>
  <c r="E411" i="5"/>
  <c r="D411" i="5"/>
  <c r="AF410" i="5"/>
  <c r="AT410" i="5" s="1"/>
  <c r="AE410" i="5"/>
  <c r="AD410" i="5"/>
  <c r="AC410" i="5"/>
  <c r="AB410" i="5"/>
  <c r="AA410" i="5"/>
  <c r="Z410" i="5"/>
  <c r="Y410" i="5"/>
  <c r="X410" i="5"/>
  <c r="W410" i="5"/>
  <c r="V410" i="5"/>
  <c r="U410" i="5"/>
  <c r="T410" i="5"/>
  <c r="S410" i="5"/>
  <c r="R410" i="5"/>
  <c r="Q410" i="5"/>
  <c r="P410" i="5"/>
  <c r="O410" i="5"/>
  <c r="N410" i="5"/>
  <c r="M410" i="5"/>
  <c r="L410" i="5"/>
  <c r="K410" i="5"/>
  <c r="J410" i="5"/>
  <c r="I410" i="5"/>
  <c r="H410" i="5"/>
  <c r="G410" i="5"/>
  <c r="F410" i="5"/>
  <c r="E410" i="5"/>
  <c r="D410" i="5"/>
  <c r="AF409" i="5"/>
  <c r="AT409" i="5" s="1"/>
  <c r="AE409" i="5"/>
  <c r="AD409" i="5"/>
  <c r="AC409" i="5"/>
  <c r="AB409" i="5"/>
  <c r="AA409" i="5"/>
  <c r="Z409" i="5"/>
  <c r="Y409" i="5"/>
  <c r="X409" i="5"/>
  <c r="W409" i="5"/>
  <c r="V409" i="5"/>
  <c r="U409" i="5"/>
  <c r="T409" i="5"/>
  <c r="S409" i="5"/>
  <c r="R409" i="5"/>
  <c r="Q409" i="5"/>
  <c r="P409" i="5"/>
  <c r="O409" i="5"/>
  <c r="N409" i="5"/>
  <c r="M409" i="5"/>
  <c r="L409" i="5"/>
  <c r="K409" i="5"/>
  <c r="J409" i="5"/>
  <c r="I409" i="5"/>
  <c r="H409" i="5"/>
  <c r="G409" i="5"/>
  <c r="F409" i="5"/>
  <c r="E409" i="5"/>
  <c r="D409" i="5"/>
  <c r="AF408" i="5"/>
  <c r="AT408" i="5" s="1"/>
  <c r="AE408" i="5"/>
  <c r="AD408" i="5"/>
  <c r="AC408" i="5"/>
  <c r="AB408" i="5"/>
  <c r="AA408" i="5"/>
  <c r="Z408" i="5"/>
  <c r="Y408" i="5"/>
  <c r="X408" i="5"/>
  <c r="W408" i="5"/>
  <c r="V408" i="5"/>
  <c r="U408" i="5"/>
  <c r="T408" i="5"/>
  <c r="S408" i="5"/>
  <c r="R408" i="5"/>
  <c r="Q408" i="5"/>
  <c r="P408" i="5"/>
  <c r="O408" i="5"/>
  <c r="N408" i="5"/>
  <c r="M408" i="5"/>
  <c r="L408" i="5"/>
  <c r="K408" i="5"/>
  <c r="J408" i="5"/>
  <c r="I408" i="5"/>
  <c r="H408" i="5"/>
  <c r="G408" i="5"/>
  <c r="F408" i="5"/>
  <c r="E408" i="5"/>
  <c r="D408" i="5"/>
  <c r="AF407" i="5"/>
  <c r="AT407" i="5" s="1"/>
  <c r="AE407" i="5"/>
  <c r="AD407" i="5"/>
  <c r="AC407" i="5"/>
  <c r="AB407" i="5"/>
  <c r="AA407" i="5"/>
  <c r="Z407" i="5"/>
  <c r="Y407" i="5"/>
  <c r="X407" i="5"/>
  <c r="W407" i="5"/>
  <c r="V407" i="5"/>
  <c r="U407" i="5"/>
  <c r="T407" i="5"/>
  <c r="S407" i="5"/>
  <c r="R407" i="5"/>
  <c r="Q407" i="5"/>
  <c r="P407" i="5"/>
  <c r="O407" i="5"/>
  <c r="N407" i="5"/>
  <c r="M407" i="5"/>
  <c r="L407" i="5"/>
  <c r="K407" i="5"/>
  <c r="J407" i="5"/>
  <c r="I407" i="5"/>
  <c r="H407" i="5"/>
  <c r="G407" i="5"/>
  <c r="F407" i="5"/>
  <c r="E407" i="5"/>
  <c r="D407" i="5"/>
  <c r="AF406" i="5"/>
  <c r="AT406" i="5" s="1"/>
  <c r="AE406" i="5"/>
  <c r="AD406" i="5"/>
  <c r="AC406" i="5"/>
  <c r="AB406" i="5"/>
  <c r="AA406" i="5"/>
  <c r="Z406" i="5"/>
  <c r="Y406" i="5"/>
  <c r="X406" i="5"/>
  <c r="W406" i="5"/>
  <c r="V406" i="5"/>
  <c r="U406" i="5"/>
  <c r="T406" i="5"/>
  <c r="S406" i="5"/>
  <c r="R406" i="5"/>
  <c r="Q406" i="5"/>
  <c r="P406" i="5"/>
  <c r="O406" i="5"/>
  <c r="N406" i="5"/>
  <c r="M406" i="5"/>
  <c r="L406" i="5"/>
  <c r="K406" i="5"/>
  <c r="J406" i="5"/>
  <c r="I406" i="5"/>
  <c r="H406" i="5"/>
  <c r="G406" i="5"/>
  <c r="F406" i="5"/>
  <c r="E406" i="5"/>
  <c r="D406" i="5"/>
  <c r="AF405" i="5"/>
  <c r="AT405" i="5" s="1"/>
  <c r="AE405" i="5"/>
  <c r="AD405" i="5"/>
  <c r="AC405" i="5"/>
  <c r="AB405" i="5"/>
  <c r="AA405" i="5"/>
  <c r="Z405" i="5"/>
  <c r="Y405" i="5"/>
  <c r="X405" i="5"/>
  <c r="W405" i="5"/>
  <c r="V405" i="5"/>
  <c r="U405" i="5"/>
  <c r="T405" i="5"/>
  <c r="S405" i="5"/>
  <c r="R405" i="5"/>
  <c r="Q405" i="5"/>
  <c r="P405" i="5"/>
  <c r="O405" i="5"/>
  <c r="N405" i="5"/>
  <c r="M405" i="5"/>
  <c r="L405" i="5"/>
  <c r="K405" i="5"/>
  <c r="J405" i="5"/>
  <c r="I405" i="5"/>
  <c r="H405" i="5"/>
  <c r="G405" i="5"/>
  <c r="F405" i="5"/>
  <c r="E405" i="5"/>
  <c r="D405" i="5"/>
  <c r="AF404" i="5"/>
  <c r="AT404" i="5" s="1"/>
  <c r="AE404" i="5"/>
  <c r="AD404" i="5"/>
  <c r="AC404" i="5"/>
  <c r="AB404" i="5"/>
  <c r="AA404" i="5"/>
  <c r="Z404" i="5"/>
  <c r="Y404" i="5"/>
  <c r="X404" i="5"/>
  <c r="W404" i="5"/>
  <c r="V404" i="5"/>
  <c r="U404" i="5"/>
  <c r="T404" i="5"/>
  <c r="S404" i="5"/>
  <c r="R404" i="5"/>
  <c r="Q404" i="5"/>
  <c r="P404" i="5"/>
  <c r="O404" i="5"/>
  <c r="N404" i="5"/>
  <c r="M404" i="5"/>
  <c r="L404" i="5"/>
  <c r="K404" i="5"/>
  <c r="J404" i="5"/>
  <c r="I404" i="5"/>
  <c r="H404" i="5"/>
  <c r="G404" i="5"/>
  <c r="F404" i="5"/>
  <c r="E404" i="5"/>
  <c r="D404" i="5"/>
  <c r="AF403" i="5"/>
  <c r="AT403" i="5" s="1"/>
  <c r="AE403" i="5"/>
  <c r="AD403" i="5"/>
  <c r="AC403" i="5"/>
  <c r="AB403" i="5"/>
  <c r="AA403" i="5"/>
  <c r="Z403" i="5"/>
  <c r="Y403" i="5"/>
  <c r="X403" i="5"/>
  <c r="W403" i="5"/>
  <c r="V403" i="5"/>
  <c r="U403" i="5"/>
  <c r="T403" i="5"/>
  <c r="S403" i="5"/>
  <c r="R403" i="5"/>
  <c r="Q403" i="5"/>
  <c r="P403" i="5"/>
  <c r="O403" i="5"/>
  <c r="N403" i="5"/>
  <c r="M403" i="5"/>
  <c r="L403" i="5"/>
  <c r="K403" i="5"/>
  <c r="J403" i="5"/>
  <c r="I403" i="5"/>
  <c r="H403" i="5"/>
  <c r="G403" i="5"/>
  <c r="F403" i="5"/>
  <c r="E403" i="5"/>
  <c r="D403" i="5"/>
  <c r="AF402" i="5"/>
  <c r="AT402" i="5" s="1"/>
  <c r="AE402" i="5"/>
  <c r="AD402" i="5"/>
  <c r="AC402" i="5"/>
  <c r="AB402" i="5"/>
  <c r="AA402" i="5"/>
  <c r="Z402" i="5"/>
  <c r="Y402" i="5"/>
  <c r="X402" i="5"/>
  <c r="W402" i="5"/>
  <c r="V402" i="5"/>
  <c r="U402" i="5"/>
  <c r="T402" i="5"/>
  <c r="S402" i="5"/>
  <c r="R402" i="5"/>
  <c r="Q402" i="5"/>
  <c r="P402" i="5"/>
  <c r="O402" i="5"/>
  <c r="N402" i="5"/>
  <c r="M402" i="5"/>
  <c r="L402" i="5"/>
  <c r="K402" i="5"/>
  <c r="J402" i="5"/>
  <c r="I402" i="5"/>
  <c r="H402" i="5"/>
  <c r="G402" i="5"/>
  <c r="F402" i="5"/>
  <c r="E402" i="5"/>
  <c r="D402" i="5"/>
  <c r="AF401" i="5"/>
  <c r="AT401" i="5" s="1"/>
  <c r="AE401" i="5"/>
  <c r="AD401" i="5"/>
  <c r="AC401" i="5"/>
  <c r="AB401" i="5"/>
  <c r="AA401" i="5"/>
  <c r="Z401" i="5"/>
  <c r="Y401" i="5"/>
  <c r="X401" i="5"/>
  <c r="W401" i="5"/>
  <c r="V401" i="5"/>
  <c r="U401" i="5"/>
  <c r="T401" i="5"/>
  <c r="S401" i="5"/>
  <c r="R401" i="5"/>
  <c r="Q401" i="5"/>
  <c r="P401" i="5"/>
  <c r="O401" i="5"/>
  <c r="N401" i="5"/>
  <c r="M401" i="5"/>
  <c r="L401" i="5"/>
  <c r="K401" i="5"/>
  <c r="J401" i="5"/>
  <c r="I401" i="5"/>
  <c r="H401" i="5"/>
  <c r="G401" i="5"/>
  <c r="F401" i="5"/>
  <c r="E401" i="5"/>
  <c r="D401" i="5"/>
  <c r="AF400" i="5"/>
  <c r="AT400" i="5" s="1"/>
  <c r="AE400" i="5"/>
  <c r="AD400" i="5"/>
  <c r="AC400" i="5"/>
  <c r="AB400" i="5"/>
  <c r="AA400" i="5"/>
  <c r="Z400" i="5"/>
  <c r="Y400" i="5"/>
  <c r="X400" i="5"/>
  <c r="W400" i="5"/>
  <c r="V400" i="5"/>
  <c r="U400" i="5"/>
  <c r="T400" i="5"/>
  <c r="S400" i="5"/>
  <c r="R400" i="5"/>
  <c r="Q400" i="5"/>
  <c r="P400" i="5"/>
  <c r="O400" i="5"/>
  <c r="N400" i="5"/>
  <c r="M400" i="5"/>
  <c r="L400" i="5"/>
  <c r="K400" i="5"/>
  <c r="J400" i="5"/>
  <c r="I400" i="5"/>
  <c r="H400" i="5"/>
  <c r="G400" i="5"/>
  <c r="F400" i="5"/>
  <c r="E400" i="5"/>
  <c r="D400" i="5"/>
  <c r="AF399" i="5"/>
  <c r="AT399" i="5" s="1"/>
  <c r="AE399" i="5"/>
  <c r="AD399" i="5"/>
  <c r="AC399" i="5"/>
  <c r="AB399" i="5"/>
  <c r="AA399" i="5"/>
  <c r="Z399" i="5"/>
  <c r="Y399" i="5"/>
  <c r="X399" i="5"/>
  <c r="W399" i="5"/>
  <c r="V399" i="5"/>
  <c r="U399" i="5"/>
  <c r="T399" i="5"/>
  <c r="S399" i="5"/>
  <c r="R399" i="5"/>
  <c r="Q399" i="5"/>
  <c r="P399" i="5"/>
  <c r="O399" i="5"/>
  <c r="N399" i="5"/>
  <c r="M399" i="5"/>
  <c r="L399" i="5"/>
  <c r="K399" i="5"/>
  <c r="J399" i="5"/>
  <c r="I399" i="5"/>
  <c r="H399" i="5"/>
  <c r="G399" i="5"/>
  <c r="F399" i="5"/>
  <c r="E399" i="5"/>
  <c r="D399" i="5"/>
  <c r="AF398" i="5"/>
  <c r="AT398" i="5" s="1"/>
  <c r="AE398" i="5"/>
  <c r="AD398" i="5"/>
  <c r="AC398" i="5"/>
  <c r="AB398" i="5"/>
  <c r="AA398" i="5"/>
  <c r="Z398" i="5"/>
  <c r="Y398" i="5"/>
  <c r="X398" i="5"/>
  <c r="W398" i="5"/>
  <c r="V398" i="5"/>
  <c r="U398" i="5"/>
  <c r="T398" i="5"/>
  <c r="S398" i="5"/>
  <c r="R398" i="5"/>
  <c r="Q398" i="5"/>
  <c r="P398" i="5"/>
  <c r="O398" i="5"/>
  <c r="N398" i="5"/>
  <c r="M398" i="5"/>
  <c r="L398" i="5"/>
  <c r="K398" i="5"/>
  <c r="J398" i="5"/>
  <c r="I398" i="5"/>
  <c r="H398" i="5"/>
  <c r="G398" i="5"/>
  <c r="F398" i="5"/>
  <c r="E398" i="5"/>
  <c r="D398" i="5"/>
  <c r="AF397" i="5"/>
  <c r="AT397" i="5" s="1"/>
  <c r="AE397" i="5"/>
  <c r="AD397" i="5"/>
  <c r="AC397" i="5"/>
  <c r="AB397" i="5"/>
  <c r="AA397" i="5"/>
  <c r="Z397" i="5"/>
  <c r="Y397" i="5"/>
  <c r="X397" i="5"/>
  <c r="W397" i="5"/>
  <c r="V397" i="5"/>
  <c r="U397" i="5"/>
  <c r="T397" i="5"/>
  <c r="S397" i="5"/>
  <c r="R397" i="5"/>
  <c r="Q397" i="5"/>
  <c r="P397" i="5"/>
  <c r="O397" i="5"/>
  <c r="N397" i="5"/>
  <c r="M397" i="5"/>
  <c r="L397" i="5"/>
  <c r="K397" i="5"/>
  <c r="J397" i="5"/>
  <c r="I397" i="5"/>
  <c r="H397" i="5"/>
  <c r="G397" i="5"/>
  <c r="F397" i="5"/>
  <c r="E397" i="5"/>
  <c r="D397" i="5"/>
  <c r="AF396" i="5"/>
  <c r="AT396" i="5" s="1"/>
  <c r="AE396" i="5"/>
  <c r="AD396" i="5"/>
  <c r="AC396" i="5"/>
  <c r="AB396" i="5"/>
  <c r="AA396" i="5"/>
  <c r="Z396" i="5"/>
  <c r="Y396" i="5"/>
  <c r="X396" i="5"/>
  <c r="W396" i="5"/>
  <c r="V396" i="5"/>
  <c r="U396" i="5"/>
  <c r="T396" i="5"/>
  <c r="S396" i="5"/>
  <c r="R396" i="5"/>
  <c r="Q396" i="5"/>
  <c r="P396" i="5"/>
  <c r="O396" i="5"/>
  <c r="N396" i="5"/>
  <c r="M396" i="5"/>
  <c r="L396" i="5"/>
  <c r="K396" i="5"/>
  <c r="J396" i="5"/>
  <c r="I396" i="5"/>
  <c r="H396" i="5"/>
  <c r="G396" i="5"/>
  <c r="F396" i="5"/>
  <c r="E396" i="5"/>
  <c r="D396" i="5"/>
  <c r="AF395" i="5"/>
  <c r="AT395" i="5" s="1"/>
  <c r="AE395" i="5"/>
  <c r="AD395" i="5"/>
  <c r="AC395" i="5"/>
  <c r="AB395" i="5"/>
  <c r="AA395" i="5"/>
  <c r="Z395" i="5"/>
  <c r="Y395" i="5"/>
  <c r="X395" i="5"/>
  <c r="W395" i="5"/>
  <c r="V395" i="5"/>
  <c r="U395" i="5"/>
  <c r="T395" i="5"/>
  <c r="S395" i="5"/>
  <c r="R395" i="5"/>
  <c r="Q395" i="5"/>
  <c r="P395" i="5"/>
  <c r="O395" i="5"/>
  <c r="N395" i="5"/>
  <c r="M395" i="5"/>
  <c r="L395" i="5"/>
  <c r="K395" i="5"/>
  <c r="J395" i="5"/>
  <c r="I395" i="5"/>
  <c r="H395" i="5"/>
  <c r="G395" i="5"/>
  <c r="F395" i="5"/>
  <c r="E395" i="5"/>
  <c r="D395" i="5"/>
  <c r="AF394" i="5"/>
  <c r="AT394" i="5" s="1"/>
  <c r="AE394" i="5"/>
  <c r="AD394" i="5"/>
  <c r="AC394" i="5"/>
  <c r="AB394" i="5"/>
  <c r="AA394" i="5"/>
  <c r="Z394" i="5"/>
  <c r="Y394" i="5"/>
  <c r="X394" i="5"/>
  <c r="W394" i="5"/>
  <c r="V394" i="5"/>
  <c r="U394" i="5"/>
  <c r="T394" i="5"/>
  <c r="S394" i="5"/>
  <c r="R394" i="5"/>
  <c r="Q394" i="5"/>
  <c r="P394" i="5"/>
  <c r="O394" i="5"/>
  <c r="N394" i="5"/>
  <c r="M394" i="5"/>
  <c r="L394" i="5"/>
  <c r="K394" i="5"/>
  <c r="J394" i="5"/>
  <c r="I394" i="5"/>
  <c r="H394" i="5"/>
  <c r="G394" i="5"/>
  <c r="F394" i="5"/>
  <c r="E394" i="5"/>
  <c r="D394" i="5"/>
  <c r="AF393" i="5"/>
  <c r="AT393" i="5" s="1"/>
  <c r="AE393" i="5"/>
  <c r="AD393" i="5"/>
  <c r="AC393" i="5"/>
  <c r="AB393" i="5"/>
  <c r="AA393" i="5"/>
  <c r="Z393" i="5"/>
  <c r="Y393" i="5"/>
  <c r="X393" i="5"/>
  <c r="W393" i="5"/>
  <c r="V393" i="5"/>
  <c r="U393" i="5"/>
  <c r="T393" i="5"/>
  <c r="S393" i="5"/>
  <c r="R393" i="5"/>
  <c r="Q393" i="5"/>
  <c r="P393" i="5"/>
  <c r="O393" i="5"/>
  <c r="N393" i="5"/>
  <c r="M393" i="5"/>
  <c r="L393" i="5"/>
  <c r="K393" i="5"/>
  <c r="J393" i="5"/>
  <c r="I393" i="5"/>
  <c r="H393" i="5"/>
  <c r="G393" i="5"/>
  <c r="F393" i="5"/>
  <c r="E393" i="5"/>
  <c r="D393" i="5"/>
  <c r="AF392" i="5"/>
  <c r="AT392" i="5" s="1"/>
  <c r="AE392" i="5"/>
  <c r="AD392" i="5"/>
  <c r="AC392" i="5"/>
  <c r="AB392" i="5"/>
  <c r="AA392" i="5"/>
  <c r="Z392" i="5"/>
  <c r="Y392" i="5"/>
  <c r="X392" i="5"/>
  <c r="W392" i="5"/>
  <c r="V392" i="5"/>
  <c r="U392" i="5"/>
  <c r="T392" i="5"/>
  <c r="S392" i="5"/>
  <c r="R392" i="5"/>
  <c r="Q392" i="5"/>
  <c r="P392" i="5"/>
  <c r="O392" i="5"/>
  <c r="N392" i="5"/>
  <c r="M392" i="5"/>
  <c r="L392" i="5"/>
  <c r="K392" i="5"/>
  <c r="J392" i="5"/>
  <c r="I392" i="5"/>
  <c r="H392" i="5"/>
  <c r="G392" i="5"/>
  <c r="F392" i="5"/>
  <c r="E392" i="5"/>
  <c r="D392" i="5"/>
  <c r="AF391" i="5"/>
  <c r="AE391" i="5"/>
  <c r="AT391" i="5" s="1"/>
  <c r="AD391" i="5"/>
  <c r="AC391" i="5"/>
  <c r="AB391" i="5"/>
  <c r="AA391" i="5"/>
  <c r="Z391" i="5"/>
  <c r="Y391" i="5"/>
  <c r="X391" i="5"/>
  <c r="W391" i="5"/>
  <c r="V391" i="5"/>
  <c r="U391" i="5"/>
  <c r="T391" i="5"/>
  <c r="S391" i="5"/>
  <c r="R391" i="5"/>
  <c r="Q391" i="5"/>
  <c r="P391" i="5"/>
  <c r="O391" i="5"/>
  <c r="N391" i="5"/>
  <c r="M391" i="5"/>
  <c r="L391" i="5"/>
  <c r="K391" i="5"/>
  <c r="J391" i="5"/>
  <c r="I391" i="5"/>
  <c r="H391" i="5"/>
  <c r="G391" i="5"/>
  <c r="F391" i="5"/>
  <c r="E391" i="5"/>
  <c r="D391" i="5"/>
  <c r="AF390" i="5"/>
  <c r="AE390" i="5"/>
  <c r="AT390" i="5" s="1"/>
  <c r="AD390" i="5"/>
  <c r="AC390" i="5"/>
  <c r="AB390" i="5"/>
  <c r="AA390" i="5"/>
  <c r="Z390" i="5"/>
  <c r="Y390" i="5"/>
  <c r="X390" i="5"/>
  <c r="W390" i="5"/>
  <c r="V390" i="5"/>
  <c r="U390" i="5"/>
  <c r="T390" i="5"/>
  <c r="S390" i="5"/>
  <c r="R390" i="5"/>
  <c r="Q390" i="5"/>
  <c r="P390" i="5"/>
  <c r="O390" i="5"/>
  <c r="N390" i="5"/>
  <c r="M390" i="5"/>
  <c r="L390" i="5"/>
  <c r="K390" i="5"/>
  <c r="J390" i="5"/>
  <c r="I390" i="5"/>
  <c r="H390" i="5"/>
  <c r="G390" i="5"/>
  <c r="F390" i="5"/>
  <c r="E390" i="5"/>
  <c r="D390" i="5"/>
  <c r="AF389" i="5"/>
  <c r="AE389" i="5"/>
  <c r="AT389" i="5" s="1"/>
  <c r="AD389" i="5"/>
  <c r="AC389" i="5"/>
  <c r="AB389" i="5"/>
  <c r="AA389" i="5"/>
  <c r="Z389" i="5"/>
  <c r="Y389" i="5"/>
  <c r="X389" i="5"/>
  <c r="W389" i="5"/>
  <c r="V389" i="5"/>
  <c r="U389" i="5"/>
  <c r="T389" i="5"/>
  <c r="S389" i="5"/>
  <c r="R389" i="5"/>
  <c r="Q389" i="5"/>
  <c r="P389" i="5"/>
  <c r="O389" i="5"/>
  <c r="N389" i="5"/>
  <c r="M389" i="5"/>
  <c r="L389" i="5"/>
  <c r="K389" i="5"/>
  <c r="J389" i="5"/>
  <c r="I389" i="5"/>
  <c r="H389" i="5"/>
  <c r="G389" i="5"/>
  <c r="F389" i="5"/>
  <c r="E389" i="5"/>
  <c r="D389" i="5"/>
  <c r="AF388" i="5"/>
  <c r="AE388" i="5"/>
  <c r="AT388" i="5" s="1"/>
  <c r="AD388" i="5"/>
  <c r="AC388" i="5"/>
  <c r="AB388" i="5"/>
  <c r="AA388" i="5"/>
  <c r="Z388" i="5"/>
  <c r="Y388" i="5"/>
  <c r="X388" i="5"/>
  <c r="W388" i="5"/>
  <c r="V388" i="5"/>
  <c r="U388" i="5"/>
  <c r="T388" i="5"/>
  <c r="S388" i="5"/>
  <c r="R388" i="5"/>
  <c r="Q388" i="5"/>
  <c r="P388" i="5"/>
  <c r="O388" i="5"/>
  <c r="N388" i="5"/>
  <c r="M388" i="5"/>
  <c r="L388" i="5"/>
  <c r="K388" i="5"/>
  <c r="J388" i="5"/>
  <c r="I388" i="5"/>
  <c r="H388" i="5"/>
  <c r="G388" i="5"/>
  <c r="F388" i="5"/>
  <c r="E388" i="5"/>
  <c r="D388" i="5"/>
  <c r="AF387" i="5"/>
  <c r="AE387" i="5"/>
  <c r="AT387" i="5" s="1"/>
  <c r="AD387" i="5"/>
  <c r="AC387" i="5"/>
  <c r="AB387" i="5"/>
  <c r="AA387" i="5"/>
  <c r="Z387" i="5"/>
  <c r="Y387" i="5"/>
  <c r="X387" i="5"/>
  <c r="W387" i="5"/>
  <c r="V387" i="5"/>
  <c r="U387" i="5"/>
  <c r="T387" i="5"/>
  <c r="S387" i="5"/>
  <c r="R387" i="5"/>
  <c r="Q387" i="5"/>
  <c r="P387" i="5"/>
  <c r="O387" i="5"/>
  <c r="N387" i="5"/>
  <c r="M387" i="5"/>
  <c r="L387" i="5"/>
  <c r="K387" i="5"/>
  <c r="J387" i="5"/>
  <c r="I387" i="5"/>
  <c r="H387" i="5"/>
  <c r="G387" i="5"/>
  <c r="F387" i="5"/>
  <c r="E387" i="5"/>
  <c r="D387" i="5"/>
  <c r="AF386" i="5"/>
  <c r="AE386" i="5"/>
  <c r="AT386" i="5" s="1"/>
  <c r="AD386" i="5"/>
  <c r="AC386" i="5"/>
  <c r="AB386" i="5"/>
  <c r="AA386" i="5"/>
  <c r="Z386" i="5"/>
  <c r="Y386" i="5"/>
  <c r="X386" i="5"/>
  <c r="W386" i="5"/>
  <c r="V386" i="5"/>
  <c r="U386" i="5"/>
  <c r="T386" i="5"/>
  <c r="S386" i="5"/>
  <c r="R386" i="5"/>
  <c r="Q386" i="5"/>
  <c r="P386" i="5"/>
  <c r="O386" i="5"/>
  <c r="N386" i="5"/>
  <c r="M386" i="5"/>
  <c r="L386" i="5"/>
  <c r="K386" i="5"/>
  <c r="J386" i="5"/>
  <c r="I386" i="5"/>
  <c r="H386" i="5"/>
  <c r="G386" i="5"/>
  <c r="F386" i="5"/>
  <c r="E386" i="5"/>
  <c r="D386" i="5"/>
  <c r="AF385" i="5"/>
  <c r="AE385" i="5"/>
  <c r="AT385" i="5" s="1"/>
  <c r="AD385" i="5"/>
  <c r="AC385" i="5"/>
  <c r="AB385" i="5"/>
  <c r="AA385" i="5"/>
  <c r="Z385" i="5"/>
  <c r="Y385" i="5"/>
  <c r="X385" i="5"/>
  <c r="W385" i="5"/>
  <c r="V385" i="5"/>
  <c r="U385" i="5"/>
  <c r="T385" i="5"/>
  <c r="S385" i="5"/>
  <c r="R385" i="5"/>
  <c r="Q385" i="5"/>
  <c r="P385" i="5"/>
  <c r="O385" i="5"/>
  <c r="N385" i="5"/>
  <c r="M385" i="5"/>
  <c r="L385" i="5"/>
  <c r="K385" i="5"/>
  <c r="J385" i="5"/>
  <c r="I385" i="5"/>
  <c r="H385" i="5"/>
  <c r="G385" i="5"/>
  <c r="F385" i="5"/>
  <c r="E385" i="5"/>
  <c r="D385" i="5"/>
  <c r="AF384" i="5"/>
  <c r="AE384" i="5"/>
  <c r="AT384" i="5" s="1"/>
  <c r="AD384" i="5"/>
  <c r="AC384" i="5"/>
  <c r="AB384" i="5"/>
  <c r="AA384" i="5"/>
  <c r="Z384" i="5"/>
  <c r="Y384" i="5"/>
  <c r="X384" i="5"/>
  <c r="W384" i="5"/>
  <c r="V384" i="5"/>
  <c r="U384" i="5"/>
  <c r="T384" i="5"/>
  <c r="S384" i="5"/>
  <c r="R384" i="5"/>
  <c r="Q384" i="5"/>
  <c r="P384" i="5"/>
  <c r="O384" i="5"/>
  <c r="N384" i="5"/>
  <c r="M384" i="5"/>
  <c r="L384" i="5"/>
  <c r="K384" i="5"/>
  <c r="J384" i="5"/>
  <c r="I384" i="5"/>
  <c r="H384" i="5"/>
  <c r="G384" i="5"/>
  <c r="F384" i="5"/>
  <c r="E384" i="5"/>
  <c r="D384" i="5"/>
  <c r="AF383" i="5"/>
  <c r="AE383" i="5"/>
  <c r="AT383" i="5" s="1"/>
  <c r="AD383" i="5"/>
  <c r="AC383" i="5"/>
  <c r="AB383" i="5"/>
  <c r="AA383" i="5"/>
  <c r="Z383" i="5"/>
  <c r="Y383" i="5"/>
  <c r="X383" i="5"/>
  <c r="W383" i="5"/>
  <c r="V383" i="5"/>
  <c r="U383" i="5"/>
  <c r="T383" i="5"/>
  <c r="S383" i="5"/>
  <c r="R383" i="5"/>
  <c r="Q383" i="5"/>
  <c r="P383" i="5"/>
  <c r="O383" i="5"/>
  <c r="N383" i="5"/>
  <c r="M383" i="5"/>
  <c r="L383" i="5"/>
  <c r="K383" i="5"/>
  <c r="J383" i="5"/>
  <c r="I383" i="5"/>
  <c r="H383" i="5"/>
  <c r="G383" i="5"/>
  <c r="F383" i="5"/>
  <c r="E383" i="5"/>
  <c r="D383" i="5"/>
  <c r="AF382" i="5"/>
  <c r="AE382" i="5"/>
  <c r="AT382" i="5" s="1"/>
  <c r="AD382" i="5"/>
  <c r="AC382" i="5"/>
  <c r="AB382" i="5"/>
  <c r="AA382" i="5"/>
  <c r="Z382" i="5"/>
  <c r="Y382" i="5"/>
  <c r="X382" i="5"/>
  <c r="W382" i="5"/>
  <c r="V382" i="5"/>
  <c r="U382" i="5"/>
  <c r="T382" i="5"/>
  <c r="S382" i="5"/>
  <c r="R382" i="5"/>
  <c r="Q382" i="5"/>
  <c r="P382" i="5"/>
  <c r="O382" i="5"/>
  <c r="N382" i="5"/>
  <c r="M382" i="5"/>
  <c r="L382" i="5"/>
  <c r="K382" i="5"/>
  <c r="J382" i="5"/>
  <c r="I382" i="5"/>
  <c r="H382" i="5"/>
  <c r="G382" i="5"/>
  <c r="F382" i="5"/>
  <c r="E382" i="5"/>
  <c r="D382" i="5"/>
  <c r="AF381" i="5"/>
  <c r="AE381" i="5"/>
  <c r="AT381" i="5" s="1"/>
  <c r="AD381" i="5"/>
  <c r="AC381" i="5"/>
  <c r="AB381" i="5"/>
  <c r="AA381" i="5"/>
  <c r="Z381" i="5"/>
  <c r="Y381" i="5"/>
  <c r="X381" i="5"/>
  <c r="W381" i="5"/>
  <c r="V381" i="5"/>
  <c r="U381" i="5"/>
  <c r="T381" i="5"/>
  <c r="S381" i="5"/>
  <c r="R381" i="5"/>
  <c r="Q381" i="5"/>
  <c r="P381" i="5"/>
  <c r="O381" i="5"/>
  <c r="N381" i="5"/>
  <c r="M381" i="5"/>
  <c r="L381" i="5"/>
  <c r="K381" i="5"/>
  <c r="J381" i="5"/>
  <c r="I381" i="5"/>
  <c r="H381" i="5"/>
  <c r="G381" i="5"/>
  <c r="F381" i="5"/>
  <c r="E381" i="5"/>
  <c r="D381" i="5"/>
  <c r="AF380" i="5"/>
  <c r="AE380" i="5"/>
  <c r="AT380" i="5" s="1"/>
  <c r="AD380" i="5"/>
  <c r="AC380" i="5"/>
  <c r="AB380" i="5"/>
  <c r="AA380" i="5"/>
  <c r="Z380" i="5"/>
  <c r="Y380" i="5"/>
  <c r="X380" i="5"/>
  <c r="W380" i="5"/>
  <c r="V380" i="5"/>
  <c r="U380" i="5"/>
  <c r="T380" i="5"/>
  <c r="S380" i="5"/>
  <c r="R380" i="5"/>
  <c r="Q380" i="5"/>
  <c r="P380" i="5"/>
  <c r="O380" i="5"/>
  <c r="N380" i="5"/>
  <c r="M380" i="5"/>
  <c r="L380" i="5"/>
  <c r="K380" i="5"/>
  <c r="J380" i="5"/>
  <c r="I380" i="5"/>
  <c r="H380" i="5"/>
  <c r="G380" i="5"/>
  <c r="F380" i="5"/>
  <c r="E380" i="5"/>
  <c r="D380" i="5"/>
  <c r="AF379" i="5"/>
  <c r="AE379" i="5"/>
  <c r="AT379" i="5" s="1"/>
  <c r="AD379" i="5"/>
  <c r="AC379" i="5"/>
  <c r="AB379" i="5"/>
  <c r="AA379" i="5"/>
  <c r="Z379" i="5"/>
  <c r="Y379" i="5"/>
  <c r="X379" i="5"/>
  <c r="W379" i="5"/>
  <c r="V379" i="5"/>
  <c r="U379" i="5"/>
  <c r="T379" i="5"/>
  <c r="S379" i="5"/>
  <c r="R379" i="5"/>
  <c r="Q379" i="5"/>
  <c r="P379" i="5"/>
  <c r="O379" i="5"/>
  <c r="N379" i="5"/>
  <c r="M379" i="5"/>
  <c r="L379" i="5"/>
  <c r="K379" i="5"/>
  <c r="J379" i="5"/>
  <c r="I379" i="5"/>
  <c r="H379" i="5"/>
  <c r="G379" i="5"/>
  <c r="F379" i="5"/>
  <c r="E379" i="5"/>
  <c r="D379" i="5"/>
  <c r="AF378" i="5"/>
  <c r="AE378" i="5"/>
  <c r="AT378" i="5" s="1"/>
  <c r="AD378" i="5"/>
  <c r="AC378" i="5"/>
  <c r="AB378" i="5"/>
  <c r="AA378" i="5"/>
  <c r="Z378" i="5"/>
  <c r="Y378" i="5"/>
  <c r="X378" i="5"/>
  <c r="W378" i="5"/>
  <c r="V378" i="5"/>
  <c r="U378" i="5"/>
  <c r="T378" i="5"/>
  <c r="S378" i="5"/>
  <c r="R378" i="5"/>
  <c r="Q378" i="5"/>
  <c r="P378" i="5"/>
  <c r="O378" i="5"/>
  <c r="N378" i="5"/>
  <c r="M378" i="5"/>
  <c r="L378" i="5"/>
  <c r="K378" i="5"/>
  <c r="J378" i="5"/>
  <c r="I378" i="5"/>
  <c r="H378" i="5"/>
  <c r="G378" i="5"/>
  <c r="F378" i="5"/>
  <c r="E378" i="5"/>
  <c r="D378" i="5"/>
  <c r="AF377" i="5"/>
  <c r="AE377" i="5"/>
  <c r="AT377" i="5" s="1"/>
  <c r="AD377" i="5"/>
  <c r="AC377" i="5"/>
  <c r="AB377" i="5"/>
  <c r="AA377" i="5"/>
  <c r="Z377" i="5"/>
  <c r="Y377" i="5"/>
  <c r="X377" i="5"/>
  <c r="W377" i="5"/>
  <c r="V377" i="5"/>
  <c r="U377" i="5"/>
  <c r="T377" i="5"/>
  <c r="S377" i="5"/>
  <c r="R377" i="5"/>
  <c r="Q377" i="5"/>
  <c r="P377" i="5"/>
  <c r="O377" i="5"/>
  <c r="N377" i="5"/>
  <c r="M377" i="5"/>
  <c r="L377" i="5"/>
  <c r="K377" i="5"/>
  <c r="J377" i="5"/>
  <c r="I377" i="5"/>
  <c r="H377" i="5"/>
  <c r="G377" i="5"/>
  <c r="F377" i="5"/>
  <c r="E377" i="5"/>
  <c r="D377" i="5"/>
  <c r="AF376" i="5"/>
  <c r="AE376" i="5"/>
  <c r="AT376" i="5" s="1"/>
  <c r="AD376" i="5"/>
  <c r="AC376" i="5"/>
  <c r="AB376" i="5"/>
  <c r="AA376" i="5"/>
  <c r="Z376" i="5"/>
  <c r="Y376" i="5"/>
  <c r="X376" i="5"/>
  <c r="W376" i="5"/>
  <c r="V376" i="5"/>
  <c r="U376" i="5"/>
  <c r="T376" i="5"/>
  <c r="S376" i="5"/>
  <c r="R376" i="5"/>
  <c r="Q376" i="5"/>
  <c r="P376" i="5"/>
  <c r="O376" i="5"/>
  <c r="N376" i="5"/>
  <c r="M376" i="5"/>
  <c r="L376" i="5"/>
  <c r="K376" i="5"/>
  <c r="J376" i="5"/>
  <c r="I376" i="5"/>
  <c r="H376" i="5"/>
  <c r="G376" i="5"/>
  <c r="F376" i="5"/>
  <c r="E376" i="5"/>
  <c r="D376" i="5"/>
  <c r="AF375" i="5"/>
  <c r="AE375" i="5"/>
  <c r="AT375" i="5" s="1"/>
  <c r="AD375" i="5"/>
  <c r="AC375" i="5"/>
  <c r="AB375" i="5"/>
  <c r="AA375" i="5"/>
  <c r="Z375" i="5"/>
  <c r="Y375" i="5"/>
  <c r="X375" i="5"/>
  <c r="W375" i="5"/>
  <c r="V375" i="5"/>
  <c r="U375" i="5"/>
  <c r="T375" i="5"/>
  <c r="S375" i="5"/>
  <c r="R375" i="5"/>
  <c r="Q375" i="5"/>
  <c r="P375" i="5"/>
  <c r="O375" i="5"/>
  <c r="N375" i="5"/>
  <c r="M375" i="5"/>
  <c r="L375" i="5"/>
  <c r="K375" i="5"/>
  <c r="J375" i="5"/>
  <c r="I375" i="5"/>
  <c r="H375" i="5"/>
  <c r="G375" i="5"/>
  <c r="F375" i="5"/>
  <c r="E375" i="5"/>
  <c r="D375" i="5"/>
  <c r="AF374" i="5"/>
  <c r="AE374" i="5"/>
  <c r="AT374" i="5" s="1"/>
  <c r="AD374" i="5"/>
  <c r="AC374" i="5"/>
  <c r="AB374" i="5"/>
  <c r="AA374" i="5"/>
  <c r="Z374" i="5"/>
  <c r="Y374" i="5"/>
  <c r="X374" i="5"/>
  <c r="W374" i="5"/>
  <c r="V374" i="5"/>
  <c r="U374" i="5"/>
  <c r="T374" i="5"/>
  <c r="S374" i="5"/>
  <c r="R374" i="5"/>
  <c r="Q374" i="5"/>
  <c r="P374" i="5"/>
  <c r="O374" i="5"/>
  <c r="N374" i="5"/>
  <c r="M374" i="5"/>
  <c r="L374" i="5"/>
  <c r="K374" i="5"/>
  <c r="J374" i="5"/>
  <c r="I374" i="5"/>
  <c r="H374" i="5"/>
  <c r="G374" i="5"/>
  <c r="F374" i="5"/>
  <c r="E374" i="5"/>
  <c r="D374" i="5"/>
  <c r="AF373" i="5"/>
  <c r="AE373" i="5"/>
  <c r="AT373" i="5" s="1"/>
  <c r="AD373" i="5"/>
  <c r="AC373" i="5"/>
  <c r="AB373" i="5"/>
  <c r="AA373" i="5"/>
  <c r="Z373" i="5"/>
  <c r="Y373" i="5"/>
  <c r="X373" i="5"/>
  <c r="W373" i="5"/>
  <c r="V373" i="5"/>
  <c r="U373" i="5"/>
  <c r="T373" i="5"/>
  <c r="S373" i="5"/>
  <c r="R373" i="5"/>
  <c r="Q373" i="5"/>
  <c r="P373" i="5"/>
  <c r="O373" i="5"/>
  <c r="N373" i="5"/>
  <c r="M373" i="5"/>
  <c r="L373" i="5"/>
  <c r="K373" i="5"/>
  <c r="J373" i="5"/>
  <c r="I373" i="5"/>
  <c r="H373" i="5"/>
  <c r="G373" i="5"/>
  <c r="F373" i="5"/>
  <c r="E373" i="5"/>
  <c r="D373" i="5"/>
  <c r="AF372" i="5"/>
  <c r="AE372" i="5"/>
  <c r="AT372" i="5" s="1"/>
  <c r="AD372" i="5"/>
  <c r="AC372" i="5"/>
  <c r="AB372" i="5"/>
  <c r="AA372" i="5"/>
  <c r="Z372" i="5"/>
  <c r="Y372" i="5"/>
  <c r="X372" i="5"/>
  <c r="W372" i="5"/>
  <c r="V372" i="5"/>
  <c r="U372" i="5"/>
  <c r="T372" i="5"/>
  <c r="S372" i="5"/>
  <c r="R372" i="5"/>
  <c r="Q372" i="5"/>
  <c r="P372" i="5"/>
  <c r="O372" i="5"/>
  <c r="N372" i="5"/>
  <c r="M372" i="5"/>
  <c r="L372" i="5"/>
  <c r="K372" i="5"/>
  <c r="J372" i="5"/>
  <c r="I372" i="5"/>
  <c r="H372" i="5"/>
  <c r="G372" i="5"/>
  <c r="F372" i="5"/>
  <c r="E372" i="5"/>
  <c r="D372" i="5"/>
  <c r="AF371" i="5"/>
  <c r="AE371" i="5"/>
  <c r="AT371" i="5" s="1"/>
  <c r="AD371" i="5"/>
  <c r="AC371" i="5"/>
  <c r="AB371" i="5"/>
  <c r="AA371" i="5"/>
  <c r="Z371" i="5"/>
  <c r="Y371" i="5"/>
  <c r="X371" i="5"/>
  <c r="W371" i="5"/>
  <c r="V371" i="5"/>
  <c r="U371" i="5"/>
  <c r="T371" i="5"/>
  <c r="S371" i="5"/>
  <c r="R371" i="5"/>
  <c r="Q371" i="5"/>
  <c r="P371" i="5"/>
  <c r="O371" i="5"/>
  <c r="N371" i="5"/>
  <c r="M371" i="5"/>
  <c r="L371" i="5"/>
  <c r="K371" i="5"/>
  <c r="J371" i="5"/>
  <c r="I371" i="5"/>
  <c r="H371" i="5"/>
  <c r="G371" i="5"/>
  <c r="F371" i="5"/>
  <c r="E371" i="5"/>
  <c r="D371" i="5"/>
  <c r="AF370" i="5"/>
  <c r="AE370" i="5"/>
  <c r="AD370" i="5"/>
  <c r="AT370" i="5" s="1"/>
  <c r="AC370" i="5"/>
  <c r="AB370" i="5"/>
  <c r="AA370" i="5"/>
  <c r="Z370" i="5"/>
  <c r="Y370" i="5"/>
  <c r="X370" i="5"/>
  <c r="W370" i="5"/>
  <c r="V370" i="5"/>
  <c r="U370" i="5"/>
  <c r="T370" i="5"/>
  <c r="S370" i="5"/>
  <c r="R370" i="5"/>
  <c r="Q370" i="5"/>
  <c r="P370" i="5"/>
  <c r="O370" i="5"/>
  <c r="N370" i="5"/>
  <c r="M370" i="5"/>
  <c r="L370" i="5"/>
  <c r="K370" i="5"/>
  <c r="J370" i="5"/>
  <c r="I370" i="5"/>
  <c r="H370" i="5"/>
  <c r="G370" i="5"/>
  <c r="F370" i="5"/>
  <c r="E370" i="5"/>
  <c r="D370" i="5"/>
  <c r="AF369" i="5"/>
  <c r="AE369" i="5"/>
  <c r="AD369" i="5"/>
  <c r="AT369" i="5" s="1"/>
  <c r="AC369" i="5"/>
  <c r="AB369" i="5"/>
  <c r="AA369" i="5"/>
  <c r="Z369" i="5"/>
  <c r="Y369" i="5"/>
  <c r="X369" i="5"/>
  <c r="W369" i="5"/>
  <c r="V369" i="5"/>
  <c r="U369" i="5"/>
  <c r="T369" i="5"/>
  <c r="S369" i="5"/>
  <c r="R369" i="5"/>
  <c r="Q369" i="5"/>
  <c r="P369" i="5"/>
  <c r="O369" i="5"/>
  <c r="N369" i="5"/>
  <c r="M369" i="5"/>
  <c r="L369" i="5"/>
  <c r="K369" i="5"/>
  <c r="J369" i="5"/>
  <c r="I369" i="5"/>
  <c r="H369" i="5"/>
  <c r="G369" i="5"/>
  <c r="F369" i="5"/>
  <c r="E369" i="5"/>
  <c r="D369" i="5"/>
  <c r="AF368" i="5"/>
  <c r="AE368" i="5"/>
  <c r="AD368" i="5"/>
  <c r="AT368" i="5" s="1"/>
  <c r="AC368" i="5"/>
  <c r="AB368" i="5"/>
  <c r="AA368" i="5"/>
  <c r="Z368" i="5"/>
  <c r="Y368" i="5"/>
  <c r="X368" i="5"/>
  <c r="W368" i="5"/>
  <c r="V368" i="5"/>
  <c r="U368" i="5"/>
  <c r="T368" i="5"/>
  <c r="S368" i="5"/>
  <c r="R368" i="5"/>
  <c r="Q368" i="5"/>
  <c r="P368" i="5"/>
  <c r="O368" i="5"/>
  <c r="N368" i="5"/>
  <c r="M368" i="5"/>
  <c r="L368" i="5"/>
  <c r="K368" i="5"/>
  <c r="J368" i="5"/>
  <c r="I368" i="5"/>
  <c r="H368" i="5"/>
  <c r="G368" i="5"/>
  <c r="F368" i="5"/>
  <c r="E368" i="5"/>
  <c r="D368" i="5"/>
  <c r="AF367" i="5"/>
  <c r="AE367" i="5"/>
  <c r="AD367" i="5"/>
  <c r="AT367" i="5" s="1"/>
  <c r="AC367" i="5"/>
  <c r="AB367" i="5"/>
  <c r="AA367" i="5"/>
  <c r="Z367" i="5"/>
  <c r="Y367" i="5"/>
  <c r="X367" i="5"/>
  <c r="W367" i="5"/>
  <c r="V367" i="5"/>
  <c r="U367" i="5"/>
  <c r="T367" i="5"/>
  <c r="S367" i="5"/>
  <c r="R367" i="5"/>
  <c r="Q367" i="5"/>
  <c r="P367" i="5"/>
  <c r="O367" i="5"/>
  <c r="N367" i="5"/>
  <c r="M367" i="5"/>
  <c r="L367" i="5"/>
  <c r="K367" i="5"/>
  <c r="J367" i="5"/>
  <c r="I367" i="5"/>
  <c r="H367" i="5"/>
  <c r="G367" i="5"/>
  <c r="F367" i="5"/>
  <c r="E367" i="5"/>
  <c r="D367" i="5"/>
  <c r="AF366" i="5"/>
  <c r="AE366" i="5"/>
  <c r="AD366" i="5"/>
  <c r="AC366" i="5"/>
  <c r="AT366" i="5" s="1"/>
  <c r="AB366" i="5"/>
  <c r="AA366" i="5"/>
  <c r="Z366" i="5"/>
  <c r="Y366" i="5"/>
  <c r="X366" i="5"/>
  <c r="W366" i="5"/>
  <c r="V366" i="5"/>
  <c r="U366" i="5"/>
  <c r="T366" i="5"/>
  <c r="S366" i="5"/>
  <c r="R366" i="5"/>
  <c r="Q366" i="5"/>
  <c r="P366" i="5"/>
  <c r="O366" i="5"/>
  <c r="N366" i="5"/>
  <c r="M366" i="5"/>
  <c r="L366" i="5"/>
  <c r="K366" i="5"/>
  <c r="J366" i="5"/>
  <c r="I366" i="5"/>
  <c r="H366" i="5"/>
  <c r="G366" i="5"/>
  <c r="F366" i="5"/>
  <c r="E366" i="5"/>
  <c r="D366" i="5"/>
  <c r="AF365" i="5"/>
  <c r="AE365" i="5"/>
  <c r="AD365" i="5"/>
  <c r="AC365" i="5"/>
  <c r="AT365" i="5" s="1"/>
  <c r="AB365" i="5"/>
  <c r="AA365" i="5"/>
  <c r="Z365" i="5"/>
  <c r="Y365" i="5"/>
  <c r="X365" i="5"/>
  <c r="W365" i="5"/>
  <c r="V365" i="5"/>
  <c r="U365" i="5"/>
  <c r="T365" i="5"/>
  <c r="S365" i="5"/>
  <c r="R365" i="5"/>
  <c r="Q365" i="5"/>
  <c r="P365" i="5"/>
  <c r="O365" i="5"/>
  <c r="N365" i="5"/>
  <c r="M365" i="5"/>
  <c r="L365" i="5"/>
  <c r="K365" i="5"/>
  <c r="J365" i="5"/>
  <c r="I365" i="5"/>
  <c r="H365" i="5"/>
  <c r="G365" i="5"/>
  <c r="F365" i="5"/>
  <c r="E365" i="5"/>
  <c r="D365" i="5"/>
  <c r="AF364" i="5"/>
  <c r="AE364" i="5"/>
  <c r="AD364" i="5"/>
  <c r="AC364" i="5"/>
  <c r="AT364" i="5" s="1"/>
  <c r="AB364" i="5"/>
  <c r="AA364" i="5"/>
  <c r="Z364" i="5"/>
  <c r="Y364" i="5"/>
  <c r="X364" i="5"/>
  <c r="W364" i="5"/>
  <c r="V364" i="5"/>
  <c r="U364" i="5"/>
  <c r="T364" i="5"/>
  <c r="S364" i="5"/>
  <c r="R364" i="5"/>
  <c r="Q364" i="5"/>
  <c r="P364" i="5"/>
  <c r="O364" i="5"/>
  <c r="N364" i="5"/>
  <c r="M364" i="5"/>
  <c r="L364" i="5"/>
  <c r="K364" i="5"/>
  <c r="J364" i="5"/>
  <c r="I364" i="5"/>
  <c r="H364" i="5"/>
  <c r="G364" i="5"/>
  <c r="F364" i="5"/>
  <c r="E364" i="5"/>
  <c r="D364" i="5"/>
  <c r="AF363" i="5"/>
  <c r="AE363" i="5"/>
  <c r="AD363" i="5"/>
  <c r="AC363" i="5"/>
  <c r="AT363" i="5" s="1"/>
  <c r="AB363" i="5"/>
  <c r="AA363" i="5"/>
  <c r="Z363" i="5"/>
  <c r="Y363" i="5"/>
  <c r="X363" i="5"/>
  <c r="W363" i="5"/>
  <c r="V363" i="5"/>
  <c r="U363" i="5"/>
  <c r="T363" i="5"/>
  <c r="S363" i="5"/>
  <c r="R363" i="5"/>
  <c r="Q363" i="5"/>
  <c r="P363" i="5"/>
  <c r="O363" i="5"/>
  <c r="N363" i="5"/>
  <c r="M363" i="5"/>
  <c r="L363" i="5"/>
  <c r="K363" i="5"/>
  <c r="J363" i="5"/>
  <c r="I363" i="5"/>
  <c r="H363" i="5"/>
  <c r="G363" i="5"/>
  <c r="F363" i="5"/>
  <c r="E363" i="5"/>
  <c r="D363" i="5"/>
  <c r="AF362" i="5"/>
  <c r="AE362" i="5"/>
  <c r="AD362" i="5"/>
  <c r="AC362" i="5"/>
  <c r="AT362" i="5" s="1"/>
  <c r="AB362" i="5"/>
  <c r="AA362" i="5"/>
  <c r="Z362" i="5"/>
  <c r="Y362" i="5"/>
  <c r="X362" i="5"/>
  <c r="W362" i="5"/>
  <c r="V362" i="5"/>
  <c r="U362" i="5"/>
  <c r="T362" i="5"/>
  <c r="S362" i="5"/>
  <c r="R362" i="5"/>
  <c r="Q362" i="5"/>
  <c r="P362" i="5"/>
  <c r="O362" i="5"/>
  <c r="N362" i="5"/>
  <c r="M362" i="5"/>
  <c r="L362" i="5"/>
  <c r="K362" i="5"/>
  <c r="J362" i="5"/>
  <c r="I362" i="5"/>
  <c r="H362" i="5"/>
  <c r="G362" i="5"/>
  <c r="F362" i="5"/>
  <c r="E362" i="5"/>
  <c r="D362" i="5"/>
  <c r="AF361" i="5"/>
  <c r="AE361" i="5"/>
  <c r="AD361" i="5"/>
  <c r="AC361" i="5"/>
  <c r="AT361" i="5" s="1"/>
  <c r="AB361" i="5"/>
  <c r="AA361" i="5"/>
  <c r="Z361" i="5"/>
  <c r="Y361" i="5"/>
  <c r="X361" i="5"/>
  <c r="W361" i="5"/>
  <c r="V361" i="5"/>
  <c r="U361" i="5"/>
  <c r="T361" i="5"/>
  <c r="S361" i="5"/>
  <c r="R361" i="5"/>
  <c r="Q361" i="5"/>
  <c r="P361" i="5"/>
  <c r="O361" i="5"/>
  <c r="N361" i="5"/>
  <c r="M361" i="5"/>
  <c r="L361" i="5"/>
  <c r="K361" i="5"/>
  <c r="J361" i="5"/>
  <c r="I361" i="5"/>
  <c r="H361" i="5"/>
  <c r="G361" i="5"/>
  <c r="F361" i="5"/>
  <c r="E361" i="5"/>
  <c r="D361" i="5"/>
  <c r="AF360" i="5"/>
  <c r="AE360" i="5"/>
  <c r="AD360" i="5"/>
  <c r="AC360" i="5"/>
  <c r="AT360" i="5" s="1"/>
  <c r="AB360" i="5"/>
  <c r="AA360" i="5"/>
  <c r="Z360" i="5"/>
  <c r="Y360" i="5"/>
  <c r="X360" i="5"/>
  <c r="W360" i="5"/>
  <c r="V360" i="5"/>
  <c r="U360" i="5"/>
  <c r="T360" i="5"/>
  <c r="S360" i="5"/>
  <c r="R360" i="5"/>
  <c r="Q360" i="5"/>
  <c r="P360" i="5"/>
  <c r="O360" i="5"/>
  <c r="N360" i="5"/>
  <c r="M360" i="5"/>
  <c r="L360" i="5"/>
  <c r="K360" i="5"/>
  <c r="J360" i="5"/>
  <c r="I360" i="5"/>
  <c r="H360" i="5"/>
  <c r="G360" i="5"/>
  <c r="F360" i="5"/>
  <c r="E360" i="5"/>
  <c r="D360" i="5"/>
  <c r="AF359" i="5"/>
  <c r="AE359" i="5"/>
  <c r="AD359" i="5"/>
  <c r="AC359" i="5"/>
  <c r="AT359" i="5" s="1"/>
  <c r="AB359" i="5"/>
  <c r="AA359" i="5"/>
  <c r="Z359" i="5"/>
  <c r="Y359" i="5"/>
  <c r="X359" i="5"/>
  <c r="W359" i="5"/>
  <c r="V359" i="5"/>
  <c r="U359" i="5"/>
  <c r="T359" i="5"/>
  <c r="S359" i="5"/>
  <c r="R359" i="5"/>
  <c r="Q359" i="5"/>
  <c r="P359" i="5"/>
  <c r="O359" i="5"/>
  <c r="N359" i="5"/>
  <c r="M359" i="5"/>
  <c r="L359" i="5"/>
  <c r="K359" i="5"/>
  <c r="J359" i="5"/>
  <c r="I359" i="5"/>
  <c r="H359" i="5"/>
  <c r="G359" i="5"/>
  <c r="F359" i="5"/>
  <c r="E359" i="5"/>
  <c r="D359" i="5"/>
  <c r="AF358" i="5"/>
  <c r="AE358" i="5"/>
  <c r="AD358" i="5"/>
  <c r="AC358" i="5"/>
  <c r="AT358" i="5" s="1"/>
  <c r="AB358" i="5"/>
  <c r="AA358" i="5"/>
  <c r="Z358" i="5"/>
  <c r="Y358" i="5"/>
  <c r="X358" i="5"/>
  <c r="W358" i="5"/>
  <c r="V358" i="5"/>
  <c r="U358" i="5"/>
  <c r="T358" i="5"/>
  <c r="S358" i="5"/>
  <c r="R358" i="5"/>
  <c r="Q358" i="5"/>
  <c r="P358" i="5"/>
  <c r="O358" i="5"/>
  <c r="N358" i="5"/>
  <c r="M358" i="5"/>
  <c r="L358" i="5"/>
  <c r="K358" i="5"/>
  <c r="J358" i="5"/>
  <c r="I358" i="5"/>
  <c r="H358" i="5"/>
  <c r="G358" i="5"/>
  <c r="F358" i="5"/>
  <c r="E358" i="5"/>
  <c r="D358" i="5"/>
  <c r="AF357" i="5"/>
  <c r="AE357" i="5"/>
  <c r="AD357" i="5"/>
  <c r="AC357" i="5"/>
  <c r="AT357" i="5" s="1"/>
  <c r="AB357" i="5"/>
  <c r="AA357" i="5"/>
  <c r="Z357" i="5"/>
  <c r="Y357" i="5"/>
  <c r="X357" i="5"/>
  <c r="W357" i="5"/>
  <c r="V357" i="5"/>
  <c r="U357" i="5"/>
  <c r="T357" i="5"/>
  <c r="S357" i="5"/>
  <c r="R357" i="5"/>
  <c r="Q357" i="5"/>
  <c r="P357" i="5"/>
  <c r="O357" i="5"/>
  <c r="N357" i="5"/>
  <c r="M357" i="5"/>
  <c r="L357" i="5"/>
  <c r="K357" i="5"/>
  <c r="J357" i="5"/>
  <c r="I357" i="5"/>
  <c r="H357" i="5"/>
  <c r="G357" i="5"/>
  <c r="F357" i="5"/>
  <c r="E357" i="5"/>
  <c r="D357" i="5"/>
  <c r="AF356" i="5"/>
  <c r="AE356" i="5"/>
  <c r="AD356" i="5"/>
  <c r="AC356" i="5"/>
  <c r="AT356" i="5" s="1"/>
  <c r="AB356" i="5"/>
  <c r="AA356" i="5"/>
  <c r="Z356" i="5"/>
  <c r="Y356" i="5"/>
  <c r="X356" i="5"/>
  <c r="W356" i="5"/>
  <c r="V356" i="5"/>
  <c r="U356" i="5"/>
  <c r="T356" i="5"/>
  <c r="S356" i="5"/>
  <c r="R356" i="5"/>
  <c r="Q356" i="5"/>
  <c r="P356" i="5"/>
  <c r="O356" i="5"/>
  <c r="N356" i="5"/>
  <c r="M356" i="5"/>
  <c r="L356" i="5"/>
  <c r="K356" i="5"/>
  <c r="J356" i="5"/>
  <c r="I356" i="5"/>
  <c r="H356" i="5"/>
  <c r="G356" i="5"/>
  <c r="F356" i="5"/>
  <c r="E356" i="5"/>
  <c r="D356" i="5"/>
  <c r="AF355" i="5"/>
  <c r="AE355" i="5"/>
  <c r="AD355" i="5"/>
  <c r="AC355" i="5"/>
  <c r="AT355" i="5" s="1"/>
  <c r="AB355" i="5"/>
  <c r="AA355" i="5"/>
  <c r="Z355" i="5"/>
  <c r="Y355" i="5"/>
  <c r="X355" i="5"/>
  <c r="W355" i="5"/>
  <c r="V355" i="5"/>
  <c r="U355" i="5"/>
  <c r="T355" i="5"/>
  <c r="S355" i="5"/>
  <c r="R355" i="5"/>
  <c r="Q355" i="5"/>
  <c r="P355" i="5"/>
  <c r="O355" i="5"/>
  <c r="N355" i="5"/>
  <c r="M355" i="5"/>
  <c r="L355" i="5"/>
  <c r="K355" i="5"/>
  <c r="J355" i="5"/>
  <c r="I355" i="5"/>
  <c r="H355" i="5"/>
  <c r="G355" i="5"/>
  <c r="F355" i="5"/>
  <c r="E355" i="5"/>
  <c r="D355" i="5"/>
  <c r="AF354" i="5"/>
  <c r="AE354" i="5"/>
  <c r="AD354" i="5"/>
  <c r="AC354" i="5"/>
  <c r="AT354" i="5" s="1"/>
  <c r="AB354" i="5"/>
  <c r="AA354" i="5"/>
  <c r="Z354" i="5"/>
  <c r="Y354" i="5"/>
  <c r="X354" i="5"/>
  <c r="W354" i="5"/>
  <c r="V354" i="5"/>
  <c r="U354" i="5"/>
  <c r="T354" i="5"/>
  <c r="S354" i="5"/>
  <c r="R354" i="5"/>
  <c r="Q354" i="5"/>
  <c r="P354" i="5"/>
  <c r="O354" i="5"/>
  <c r="N354" i="5"/>
  <c r="M354" i="5"/>
  <c r="L354" i="5"/>
  <c r="K354" i="5"/>
  <c r="J354" i="5"/>
  <c r="I354" i="5"/>
  <c r="H354" i="5"/>
  <c r="G354" i="5"/>
  <c r="F354" i="5"/>
  <c r="E354" i="5"/>
  <c r="D354" i="5"/>
  <c r="AF353" i="5"/>
  <c r="AE353" i="5"/>
  <c r="AD353" i="5"/>
  <c r="AC353" i="5"/>
  <c r="AT353" i="5" s="1"/>
  <c r="AB353" i="5"/>
  <c r="AA353" i="5"/>
  <c r="Z353" i="5"/>
  <c r="Y353" i="5"/>
  <c r="X353" i="5"/>
  <c r="W353" i="5"/>
  <c r="V353" i="5"/>
  <c r="U353" i="5"/>
  <c r="T353" i="5"/>
  <c r="S353" i="5"/>
  <c r="R353" i="5"/>
  <c r="Q353" i="5"/>
  <c r="P353" i="5"/>
  <c r="O353" i="5"/>
  <c r="N353" i="5"/>
  <c r="M353" i="5"/>
  <c r="L353" i="5"/>
  <c r="K353" i="5"/>
  <c r="J353" i="5"/>
  <c r="I353" i="5"/>
  <c r="H353" i="5"/>
  <c r="G353" i="5"/>
  <c r="F353" i="5"/>
  <c r="E353" i="5"/>
  <c r="D353" i="5"/>
  <c r="AF352" i="5"/>
  <c r="AE352" i="5"/>
  <c r="AD352" i="5"/>
  <c r="AC352" i="5"/>
  <c r="AT352" i="5" s="1"/>
  <c r="AB352" i="5"/>
  <c r="AA352" i="5"/>
  <c r="Z352" i="5"/>
  <c r="Y352" i="5"/>
  <c r="X352" i="5"/>
  <c r="W352" i="5"/>
  <c r="V352" i="5"/>
  <c r="U352" i="5"/>
  <c r="T352" i="5"/>
  <c r="S352" i="5"/>
  <c r="R352" i="5"/>
  <c r="Q352" i="5"/>
  <c r="P352" i="5"/>
  <c r="O352" i="5"/>
  <c r="N352" i="5"/>
  <c r="M352" i="5"/>
  <c r="L352" i="5"/>
  <c r="K352" i="5"/>
  <c r="J352" i="5"/>
  <c r="I352" i="5"/>
  <c r="H352" i="5"/>
  <c r="G352" i="5"/>
  <c r="F352" i="5"/>
  <c r="E352" i="5"/>
  <c r="D352" i="5"/>
  <c r="AF351" i="5"/>
  <c r="AE351" i="5"/>
  <c r="AD351" i="5"/>
  <c r="AC351" i="5"/>
  <c r="AT351" i="5" s="1"/>
  <c r="AB351" i="5"/>
  <c r="AA351" i="5"/>
  <c r="Z351" i="5"/>
  <c r="Y351" i="5"/>
  <c r="X351" i="5"/>
  <c r="W351" i="5"/>
  <c r="V351" i="5"/>
  <c r="U351" i="5"/>
  <c r="T351" i="5"/>
  <c r="S351" i="5"/>
  <c r="R351" i="5"/>
  <c r="Q351" i="5"/>
  <c r="P351" i="5"/>
  <c r="O351" i="5"/>
  <c r="N351" i="5"/>
  <c r="M351" i="5"/>
  <c r="L351" i="5"/>
  <c r="K351" i="5"/>
  <c r="J351" i="5"/>
  <c r="I351" i="5"/>
  <c r="H351" i="5"/>
  <c r="G351" i="5"/>
  <c r="F351" i="5"/>
  <c r="E351" i="5"/>
  <c r="D351" i="5"/>
  <c r="AF350" i="5"/>
  <c r="AE350" i="5"/>
  <c r="AD350" i="5"/>
  <c r="AC350" i="5"/>
  <c r="AT350" i="5" s="1"/>
  <c r="AB350" i="5"/>
  <c r="AA350" i="5"/>
  <c r="Z350" i="5"/>
  <c r="Y350" i="5"/>
  <c r="X350" i="5"/>
  <c r="W350" i="5"/>
  <c r="V350" i="5"/>
  <c r="U350" i="5"/>
  <c r="T350" i="5"/>
  <c r="S350" i="5"/>
  <c r="R350" i="5"/>
  <c r="Q350" i="5"/>
  <c r="P350" i="5"/>
  <c r="O350" i="5"/>
  <c r="N350" i="5"/>
  <c r="M350" i="5"/>
  <c r="L350" i="5"/>
  <c r="K350" i="5"/>
  <c r="J350" i="5"/>
  <c r="I350" i="5"/>
  <c r="H350" i="5"/>
  <c r="G350" i="5"/>
  <c r="F350" i="5"/>
  <c r="E350" i="5"/>
  <c r="D350" i="5"/>
  <c r="AF349" i="5"/>
  <c r="AE349" i="5"/>
  <c r="AD349" i="5"/>
  <c r="AC349" i="5"/>
  <c r="AT349" i="5" s="1"/>
  <c r="AB349" i="5"/>
  <c r="AA349" i="5"/>
  <c r="Z349" i="5"/>
  <c r="Y349" i="5"/>
  <c r="X349" i="5"/>
  <c r="W349" i="5"/>
  <c r="V349" i="5"/>
  <c r="U349" i="5"/>
  <c r="T349" i="5"/>
  <c r="S349" i="5"/>
  <c r="R349" i="5"/>
  <c r="Q349" i="5"/>
  <c r="P349" i="5"/>
  <c r="O349" i="5"/>
  <c r="N349" i="5"/>
  <c r="M349" i="5"/>
  <c r="L349" i="5"/>
  <c r="K349" i="5"/>
  <c r="J349" i="5"/>
  <c r="I349" i="5"/>
  <c r="H349" i="5"/>
  <c r="G349" i="5"/>
  <c r="F349" i="5"/>
  <c r="E349" i="5"/>
  <c r="D349" i="5"/>
  <c r="AF348" i="5"/>
  <c r="AE348" i="5"/>
  <c r="AD348" i="5"/>
  <c r="AC348" i="5"/>
  <c r="AB348" i="5"/>
  <c r="AA348" i="5"/>
  <c r="Z348" i="5"/>
  <c r="Y348" i="5"/>
  <c r="AT348" i="5" s="1"/>
  <c r="X348" i="5"/>
  <c r="W348" i="5"/>
  <c r="V348" i="5"/>
  <c r="U348" i="5"/>
  <c r="T348" i="5"/>
  <c r="S348" i="5"/>
  <c r="R348" i="5"/>
  <c r="Q348" i="5"/>
  <c r="P348" i="5"/>
  <c r="O348" i="5"/>
  <c r="N348" i="5"/>
  <c r="M348" i="5"/>
  <c r="L348" i="5"/>
  <c r="K348" i="5"/>
  <c r="J348" i="5"/>
  <c r="I348" i="5"/>
  <c r="H348" i="5"/>
  <c r="G348" i="5"/>
  <c r="F348" i="5"/>
  <c r="E348" i="5"/>
  <c r="D348" i="5"/>
  <c r="AF347" i="5"/>
  <c r="AE347" i="5"/>
  <c r="AD347" i="5"/>
  <c r="AC347" i="5"/>
  <c r="AB347" i="5"/>
  <c r="AA347" i="5"/>
  <c r="Z347" i="5"/>
  <c r="Y347" i="5"/>
  <c r="AT347" i="5" s="1"/>
  <c r="X347" i="5"/>
  <c r="W347" i="5"/>
  <c r="V347" i="5"/>
  <c r="U347" i="5"/>
  <c r="T347" i="5"/>
  <c r="S347" i="5"/>
  <c r="R347" i="5"/>
  <c r="Q347" i="5"/>
  <c r="P347" i="5"/>
  <c r="O347" i="5"/>
  <c r="N347" i="5"/>
  <c r="M347" i="5"/>
  <c r="L347" i="5"/>
  <c r="K347" i="5"/>
  <c r="J347" i="5"/>
  <c r="I347" i="5"/>
  <c r="H347" i="5"/>
  <c r="G347" i="5"/>
  <c r="F347" i="5"/>
  <c r="E347" i="5"/>
  <c r="D347" i="5"/>
  <c r="AF346" i="5"/>
  <c r="AE346" i="5"/>
  <c r="AD346" i="5"/>
  <c r="AC346" i="5"/>
  <c r="AB346" i="5"/>
  <c r="AA346" i="5"/>
  <c r="Z346" i="5"/>
  <c r="Y346" i="5"/>
  <c r="AT346" i="5" s="1"/>
  <c r="X346" i="5"/>
  <c r="W346" i="5"/>
  <c r="V346" i="5"/>
  <c r="U346" i="5"/>
  <c r="T346" i="5"/>
  <c r="S346" i="5"/>
  <c r="R346" i="5"/>
  <c r="Q346" i="5"/>
  <c r="P346" i="5"/>
  <c r="O346" i="5"/>
  <c r="N346" i="5"/>
  <c r="M346" i="5"/>
  <c r="L346" i="5"/>
  <c r="K346" i="5"/>
  <c r="J346" i="5"/>
  <c r="I346" i="5"/>
  <c r="H346" i="5"/>
  <c r="G346" i="5"/>
  <c r="F346" i="5"/>
  <c r="E346" i="5"/>
  <c r="D346" i="5"/>
  <c r="AF345" i="5"/>
  <c r="AE345" i="5"/>
  <c r="AD345" i="5"/>
  <c r="AC345" i="5"/>
  <c r="AB345" i="5"/>
  <c r="AA345" i="5"/>
  <c r="Z345" i="5"/>
  <c r="Y345" i="5"/>
  <c r="AT345" i="5" s="1"/>
  <c r="X345" i="5"/>
  <c r="W345" i="5"/>
  <c r="V345" i="5"/>
  <c r="U345" i="5"/>
  <c r="T345" i="5"/>
  <c r="S345" i="5"/>
  <c r="R345" i="5"/>
  <c r="Q345" i="5"/>
  <c r="P345" i="5"/>
  <c r="O345" i="5"/>
  <c r="N345" i="5"/>
  <c r="M345" i="5"/>
  <c r="L345" i="5"/>
  <c r="K345" i="5"/>
  <c r="J345" i="5"/>
  <c r="I345" i="5"/>
  <c r="H345" i="5"/>
  <c r="G345" i="5"/>
  <c r="F345" i="5"/>
  <c r="E345" i="5"/>
  <c r="D345" i="5"/>
  <c r="AF344" i="5"/>
  <c r="AE344" i="5"/>
  <c r="AD344" i="5"/>
  <c r="AC344" i="5"/>
  <c r="AB344" i="5"/>
  <c r="AA344" i="5"/>
  <c r="Z344" i="5"/>
  <c r="Y344" i="5"/>
  <c r="AT344" i="5" s="1"/>
  <c r="X344" i="5"/>
  <c r="W344" i="5"/>
  <c r="V344" i="5"/>
  <c r="U344" i="5"/>
  <c r="T344" i="5"/>
  <c r="S344" i="5"/>
  <c r="R344" i="5"/>
  <c r="Q344" i="5"/>
  <c r="P344" i="5"/>
  <c r="O344" i="5"/>
  <c r="N344" i="5"/>
  <c r="M344" i="5"/>
  <c r="L344" i="5"/>
  <c r="K344" i="5"/>
  <c r="J344" i="5"/>
  <c r="I344" i="5"/>
  <c r="H344" i="5"/>
  <c r="G344" i="5"/>
  <c r="F344" i="5"/>
  <c r="E344" i="5"/>
  <c r="D344" i="5"/>
  <c r="AF343" i="5"/>
  <c r="AE343" i="5"/>
  <c r="AD343" i="5"/>
  <c r="AC343" i="5"/>
  <c r="AB343" i="5"/>
  <c r="AA343" i="5"/>
  <c r="Z343" i="5"/>
  <c r="Y343" i="5"/>
  <c r="AT343" i="5" s="1"/>
  <c r="X343" i="5"/>
  <c r="W343" i="5"/>
  <c r="V343" i="5"/>
  <c r="U343" i="5"/>
  <c r="T343" i="5"/>
  <c r="S343" i="5"/>
  <c r="R343" i="5"/>
  <c r="Q343" i="5"/>
  <c r="P343" i="5"/>
  <c r="O343" i="5"/>
  <c r="N343" i="5"/>
  <c r="M343" i="5"/>
  <c r="L343" i="5"/>
  <c r="K343" i="5"/>
  <c r="J343" i="5"/>
  <c r="I343" i="5"/>
  <c r="H343" i="5"/>
  <c r="G343" i="5"/>
  <c r="F343" i="5"/>
  <c r="E343" i="5"/>
  <c r="D343" i="5"/>
  <c r="AF342" i="5"/>
  <c r="AE342" i="5"/>
  <c r="AD342" i="5"/>
  <c r="AC342" i="5"/>
  <c r="AB342" i="5"/>
  <c r="AA342" i="5"/>
  <c r="Z342" i="5"/>
  <c r="Y342" i="5"/>
  <c r="AT342" i="5" s="1"/>
  <c r="X342" i="5"/>
  <c r="W342" i="5"/>
  <c r="V342" i="5"/>
  <c r="U342" i="5"/>
  <c r="T342" i="5"/>
  <c r="S342" i="5"/>
  <c r="R342" i="5"/>
  <c r="Q342" i="5"/>
  <c r="P342" i="5"/>
  <c r="O342" i="5"/>
  <c r="N342" i="5"/>
  <c r="M342" i="5"/>
  <c r="L342" i="5"/>
  <c r="K342" i="5"/>
  <c r="J342" i="5"/>
  <c r="I342" i="5"/>
  <c r="H342" i="5"/>
  <c r="G342" i="5"/>
  <c r="F342" i="5"/>
  <c r="E342" i="5"/>
  <c r="D342" i="5"/>
  <c r="AF341" i="5"/>
  <c r="AE341" i="5"/>
  <c r="AD341" i="5"/>
  <c r="AC341" i="5"/>
  <c r="AB341" i="5"/>
  <c r="AA341" i="5"/>
  <c r="Z341" i="5"/>
  <c r="Y341" i="5"/>
  <c r="AT341" i="5" s="1"/>
  <c r="X341" i="5"/>
  <c r="W341" i="5"/>
  <c r="V341" i="5"/>
  <c r="U341" i="5"/>
  <c r="T341" i="5"/>
  <c r="S341" i="5"/>
  <c r="R341" i="5"/>
  <c r="Q341" i="5"/>
  <c r="P341" i="5"/>
  <c r="O341" i="5"/>
  <c r="N341" i="5"/>
  <c r="M341" i="5"/>
  <c r="L341" i="5"/>
  <c r="K341" i="5"/>
  <c r="J341" i="5"/>
  <c r="I341" i="5"/>
  <c r="H341" i="5"/>
  <c r="G341" i="5"/>
  <c r="F341" i="5"/>
  <c r="E341" i="5"/>
  <c r="D341" i="5"/>
  <c r="AF340" i="5"/>
  <c r="AE340" i="5"/>
  <c r="AD340" i="5"/>
  <c r="AC340" i="5"/>
  <c r="AB340" i="5"/>
  <c r="AA340" i="5"/>
  <c r="Z340" i="5"/>
  <c r="Y340" i="5"/>
  <c r="AT340" i="5" s="1"/>
  <c r="X340" i="5"/>
  <c r="W340" i="5"/>
  <c r="V340" i="5"/>
  <c r="U340" i="5"/>
  <c r="T340" i="5"/>
  <c r="S340" i="5"/>
  <c r="R340" i="5"/>
  <c r="Q340" i="5"/>
  <c r="P340" i="5"/>
  <c r="O340" i="5"/>
  <c r="N340" i="5"/>
  <c r="M340" i="5"/>
  <c r="L340" i="5"/>
  <c r="K340" i="5"/>
  <c r="J340" i="5"/>
  <c r="I340" i="5"/>
  <c r="H340" i="5"/>
  <c r="G340" i="5"/>
  <c r="F340" i="5"/>
  <c r="E340" i="5"/>
  <c r="D340" i="5"/>
  <c r="AF339" i="5"/>
  <c r="AE339" i="5"/>
  <c r="AD339" i="5"/>
  <c r="AC339" i="5"/>
  <c r="AB339" i="5"/>
  <c r="AA339" i="5"/>
  <c r="Z339" i="5"/>
  <c r="Y339" i="5"/>
  <c r="AT339" i="5" s="1"/>
  <c r="X339" i="5"/>
  <c r="W339" i="5"/>
  <c r="V339" i="5"/>
  <c r="U339" i="5"/>
  <c r="T339" i="5"/>
  <c r="S339" i="5"/>
  <c r="R339" i="5"/>
  <c r="Q339" i="5"/>
  <c r="P339" i="5"/>
  <c r="O339" i="5"/>
  <c r="N339" i="5"/>
  <c r="M339" i="5"/>
  <c r="L339" i="5"/>
  <c r="K339" i="5"/>
  <c r="J339" i="5"/>
  <c r="I339" i="5"/>
  <c r="H339" i="5"/>
  <c r="G339" i="5"/>
  <c r="F339" i="5"/>
  <c r="E339" i="5"/>
  <c r="D339" i="5"/>
  <c r="AF338" i="5"/>
  <c r="AE338" i="5"/>
  <c r="AD338" i="5"/>
  <c r="AC338" i="5"/>
  <c r="AB338" i="5"/>
  <c r="AA338" i="5"/>
  <c r="Z338" i="5"/>
  <c r="Y338" i="5"/>
  <c r="AT338" i="5" s="1"/>
  <c r="X338" i="5"/>
  <c r="W338" i="5"/>
  <c r="V338" i="5"/>
  <c r="U338" i="5"/>
  <c r="T338" i="5"/>
  <c r="S338" i="5"/>
  <c r="R338" i="5"/>
  <c r="Q338" i="5"/>
  <c r="P338" i="5"/>
  <c r="O338" i="5"/>
  <c r="N338" i="5"/>
  <c r="M338" i="5"/>
  <c r="L338" i="5"/>
  <c r="K338" i="5"/>
  <c r="J338" i="5"/>
  <c r="I338" i="5"/>
  <c r="H338" i="5"/>
  <c r="G338" i="5"/>
  <c r="F338" i="5"/>
  <c r="E338" i="5"/>
  <c r="D338" i="5"/>
  <c r="AF337" i="5"/>
  <c r="AE337" i="5"/>
  <c r="AD337" i="5"/>
  <c r="AC337" i="5"/>
  <c r="AB337" i="5"/>
  <c r="AA337" i="5"/>
  <c r="Z337" i="5"/>
  <c r="Y337" i="5"/>
  <c r="AT337" i="5" s="1"/>
  <c r="X337" i="5"/>
  <c r="W337" i="5"/>
  <c r="V337" i="5"/>
  <c r="U337" i="5"/>
  <c r="T337" i="5"/>
  <c r="S337" i="5"/>
  <c r="R337" i="5"/>
  <c r="Q337" i="5"/>
  <c r="P337" i="5"/>
  <c r="O337" i="5"/>
  <c r="N337" i="5"/>
  <c r="M337" i="5"/>
  <c r="L337" i="5"/>
  <c r="K337" i="5"/>
  <c r="J337" i="5"/>
  <c r="I337" i="5"/>
  <c r="H337" i="5"/>
  <c r="G337" i="5"/>
  <c r="F337" i="5"/>
  <c r="E337" i="5"/>
  <c r="D337" i="5"/>
  <c r="AF336" i="5"/>
  <c r="AE336" i="5"/>
  <c r="AD336" i="5"/>
  <c r="AC336" i="5"/>
  <c r="AB336" i="5"/>
  <c r="AA336" i="5"/>
  <c r="Z336" i="5"/>
  <c r="Y336" i="5"/>
  <c r="X336" i="5"/>
  <c r="W336" i="5"/>
  <c r="V336" i="5"/>
  <c r="U336" i="5"/>
  <c r="T336" i="5"/>
  <c r="S336" i="5"/>
  <c r="R336" i="5"/>
  <c r="Q336" i="5"/>
  <c r="P336" i="5"/>
  <c r="O336" i="5"/>
  <c r="N336" i="5"/>
  <c r="M336" i="5"/>
  <c r="L336" i="5"/>
  <c r="K336" i="5"/>
  <c r="J336" i="5"/>
  <c r="I336" i="5"/>
  <c r="H336" i="5"/>
  <c r="G336" i="5"/>
  <c r="F336" i="5"/>
  <c r="E336" i="5"/>
  <c r="D336" i="5"/>
  <c r="AF335" i="5"/>
  <c r="AE335" i="5"/>
  <c r="AD335" i="5"/>
  <c r="AC335" i="5"/>
  <c r="AB335" i="5"/>
  <c r="AA335" i="5"/>
  <c r="Z335" i="5"/>
  <c r="Y335" i="5"/>
  <c r="X335" i="5"/>
  <c r="W335" i="5"/>
  <c r="V335" i="5"/>
  <c r="U335" i="5"/>
  <c r="T335" i="5"/>
  <c r="S335" i="5"/>
  <c r="R335" i="5"/>
  <c r="Q335" i="5"/>
  <c r="P335" i="5"/>
  <c r="O335" i="5"/>
  <c r="N335" i="5"/>
  <c r="M335" i="5"/>
  <c r="L335" i="5"/>
  <c r="K335" i="5"/>
  <c r="J335" i="5"/>
  <c r="I335" i="5"/>
  <c r="H335" i="5"/>
  <c r="G335" i="5"/>
  <c r="F335" i="5"/>
  <c r="E335" i="5"/>
  <c r="D335" i="5"/>
  <c r="AF334" i="5"/>
  <c r="AE334" i="5"/>
  <c r="AD334" i="5"/>
  <c r="AC334" i="5"/>
  <c r="AB334" i="5"/>
  <c r="AA334" i="5"/>
  <c r="Z334" i="5"/>
  <c r="Y334" i="5"/>
  <c r="X334" i="5"/>
  <c r="W334" i="5"/>
  <c r="V334" i="5"/>
  <c r="U334" i="5"/>
  <c r="T334" i="5"/>
  <c r="S334" i="5"/>
  <c r="R334" i="5"/>
  <c r="Q334" i="5"/>
  <c r="P334" i="5"/>
  <c r="O334" i="5"/>
  <c r="N334" i="5"/>
  <c r="M334" i="5"/>
  <c r="L334" i="5"/>
  <c r="K334" i="5"/>
  <c r="J334" i="5"/>
  <c r="I334" i="5"/>
  <c r="H334" i="5"/>
  <c r="G334" i="5"/>
  <c r="F334" i="5"/>
  <c r="E334" i="5"/>
  <c r="D334" i="5"/>
  <c r="AF333" i="5"/>
  <c r="AE333" i="5"/>
  <c r="AD333" i="5"/>
  <c r="AC333" i="5"/>
  <c r="AB333" i="5"/>
  <c r="AA333" i="5"/>
  <c r="Z333" i="5"/>
  <c r="Y333" i="5"/>
  <c r="X333" i="5"/>
  <c r="W333" i="5"/>
  <c r="V333" i="5"/>
  <c r="U333" i="5"/>
  <c r="T333" i="5"/>
  <c r="S333" i="5"/>
  <c r="R333" i="5"/>
  <c r="Q333" i="5"/>
  <c r="P333" i="5"/>
  <c r="O333" i="5"/>
  <c r="N333" i="5"/>
  <c r="M333" i="5"/>
  <c r="L333" i="5"/>
  <c r="K333" i="5"/>
  <c r="J333" i="5"/>
  <c r="I333" i="5"/>
  <c r="H333" i="5"/>
  <c r="G333" i="5"/>
  <c r="F333" i="5"/>
  <c r="E333" i="5"/>
  <c r="D333" i="5"/>
  <c r="AF332" i="5"/>
  <c r="AE332" i="5"/>
  <c r="AD332" i="5"/>
  <c r="AC332" i="5"/>
  <c r="AB332" i="5"/>
  <c r="AA332" i="5"/>
  <c r="Z332" i="5"/>
  <c r="Y332" i="5"/>
  <c r="X332" i="5"/>
  <c r="AT332" i="5" s="1"/>
  <c r="W332" i="5"/>
  <c r="V332" i="5"/>
  <c r="U332" i="5"/>
  <c r="T332" i="5"/>
  <c r="S332" i="5"/>
  <c r="R332" i="5"/>
  <c r="Q332" i="5"/>
  <c r="P332" i="5"/>
  <c r="O332" i="5"/>
  <c r="N332" i="5"/>
  <c r="M332" i="5"/>
  <c r="L332" i="5"/>
  <c r="K332" i="5"/>
  <c r="J332" i="5"/>
  <c r="I332" i="5"/>
  <c r="H332" i="5"/>
  <c r="G332" i="5"/>
  <c r="F332" i="5"/>
  <c r="E332" i="5"/>
  <c r="D332" i="5"/>
  <c r="AF331" i="5"/>
  <c r="AE331" i="5"/>
  <c r="AD331" i="5"/>
  <c r="AC331" i="5"/>
  <c r="AB331" i="5"/>
  <c r="AA331" i="5"/>
  <c r="Z331" i="5"/>
  <c r="Y331" i="5"/>
  <c r="X331" i="5"/>
  <c r="AT331" i="5" s="1"/>
  <c r="W331" i="5"/>
  <c r="V331" i="5"/>
  <c r="U331" i="5"/>
  <c r="T331" i="5"/>
  <c r="S331" i="5"/>
  <c r="R331" i="5"/>
  <c r="Q331" i="5"/>
  <c r="P331" i="5"/>
  <c r="O331" i="5"/>
  <c r="N331" i="5"/>
  <c r="M331" i="5"/>
  <c r="L331" i="5"/>
  <c r="K331" i="5"/>
  <c r="J331" i="5"/>
  <c r="I331" i="5"/>
  <c r="H331" i="5"/>
  <c r="G331" i="5"/>
  <c r="F331" i="5"/>
  <c r="E331" i="5"/>
  <c r="D331" i="5"/>
  <c r="AF330" i="5"/>
  <c r="AE330" i="5"/>
  <c r="AD330" i="5"/>
  <c r="AC330" i="5"/>
  <c r="AB330" i="5"/>
  <c r="AA330" i="5"/>
  <c r="Z330" i="5"/>
  <c r="Y330" i="5"/>
  <c r="X330" i="5"/>
  <c r="AT330" i="5" s="1"/>
  <c r="W330" i="5"/>
  <c r="V330" i="5"/>
  <c r="U330" i="5"/>
  <c r="T330" i="5"/>
  <c r="S330" i="5"/>
  <c r="R330" i="5"/>
  <c r="Q330" i="5"/>
  <c r="P330" i="5"/>
  <c r="O330" i="5"/>
  <c r="N330" i="5"/>
  <c r="M330" i="5"/>
  <c r="L330" i="5"/>
  <c r="K330" i="5"/>
  <c r="J330" i="5"/>
  <c r="I330" i="5"/>
  <c r="H330" i="5"/>
  <c r="G330" i="5"/>
  <c r="F330" i="5"/>
  <c r="E330" i="5"/>
  <c r="D330" i="5"/>
  <c r="AF329" i="5"/>
  <c r="AE329" i="5"/>
  <c r="AD329" i="5"/>
  <c r="AC329" i="5"/>
  <c r="AB329" i="5"/>
  <c r="AA329" i="5"/>
  <c r="Z329" i="5"/>
  <c r="Y329" i="5"/>
  <c r="X329" i="5"/>
  <c r="AT329" i="5" s="1"/>
  <c r="W329" i="5"/>
  <c r="V329" i="5"/>
  <c r="U329" i="5"/>
  <c r="T329" i="5"/>
  <c r="S329" i="5"/>
  <c r="R329" i="5"/>
  <c r="Q329" i="5"/>
  <c r="P329" i="5"/>
  <c r="O329" i="5"/>
  <c r="N329" i="5"/>
  <c r="M329" i="5"/>
  <c r="L329" i="5"/>
  <c r="K329" i="5"/>
  <c r="J329" i="5"/>
  <c r="I329" i="5"/>
  <c r="H329" i="5"/>
  <c r="G329" i="5"/>
  <c r="F329" i="5"/>
  <c r="E329" i="5"/>
  <c r="D329" i="5"/>
  <c r="AF328" i="5"/>
  <c r="AE328" i="5"/>
  <c r="AD328" i="5"/>
  <c r="AC328" i="5"/>
  <c r="AB328" i="5"/>
  <c r="AA328" i="5"/>
  <c r="Z328" i="5"/>
  <c r="Y328" i="5"/>
  <c r="X328" i="5"/>
  <c r="W328" i="5"/>
  <c r="V328" i="5"/>
  <c r="U328" i="5"/>
  <c r="T328" i="5"/>
  <c r="S328" i="5"/>
  <c r="R328" i="5"/>
  <c r="Q328" i="5"/>
  <c r="P328" i="5"/>
  <c r="O328" i="5"/>
  <c r="N328" i="5"/>
  <c r="M328" i="5"/>
  <c r="L328" i="5"/>
  <c r="K328" i="5"/>
  <c r="J328" i="5"/>
  <c r="I328" i="5"/>
  <c r="H328" i="5"/>
  <c r="G328" i="5"/>
  <c r="F328" i="5"/>
  <c r="E328" i="5"/>
  <c r="D328" i="5"/>
  <c r="AF327" i="5"/>
  <c r="AE327" i="5"/>
  <c r="AD327" i="5"/>
  <c r="AC327" i="5"/>
  <c r="AB327" i="5"/>
  <c r="AA327" i="5"/>
  <c r="Z327" i="5"/>
  <c r="Y327" i="5"/>
  <c r="X327" i="5"/>
  <c r="W327" i="5"/>
  <c r="V327" i="5"/>
  <c r="U327" i="5"/>
  <c r="T327" i="5"/>
  <c r="S327" i="5"/>
  <c r="R327" i="5"/>
  <c r="Q327" i="5"/>
  <c r="P327" i="5"/>
  <c r="O327" i="5"/>
  <c r="N327" i="5"/>
  <c r="M327" i="5"/>
  <c r="L327" i="5"/>
  <c r="K327" i="5"/>
  <c r="J327" i="5"/>
  <c r="I327" i="5"/>
  <c r="H327" i="5"/>
  <c r="G327" i="5"/>
  <c r="F327" i="5"/>
  <c r="E327" i="5"/>
  <c r="D327" i="5"/>
  <c r="AF326" i="5"/>
  <c r="AE326" i="5"/>
  <c r="AD326" i="5"/>
  <c r="AC326" i="5"/>
  <c r="AB326" i="5"/>
  <c r="AA326" i="5"/>
  <c r="Z326" i="5"/>
  <c r="Y326" i="5"/>
  <c r="X326" i="5"/>
  <c r="AT326" i="5" s="1"/>
  <c r="W326" i="5"/>
  <c r="V326" i="5"/>
  <c r="U326" i="5"/>
  <c r="T326" i="5"/>
  <c r="S326" i="5"/>
  <c r="R326" i="5"/>
  <c r="Q326" i="5"/>
  <c r="P326" i="5"/>
  <c r="O326" i="5"/>
  <c r="N326" i="5"/>
  <c r="M326" i="5"/>
  <c r="L326" i="5"/>
  <c r="K326" i="5"/>
  <c r="J326" i="5"/>
  <c r="I326" i="5"/>
  <c r="H326" i="5"/>
  <c r="G326" i="5"/>
  <c r="F326" i="5"/>
  <c r="E326" i="5"/>
  <c r="D326" i="5"/>
  <c r="AF325" i="5"/>
  <c r="AE325" i="5"/>
  <c r="AD325" i="5"/>
  <c r="AC325" i="5"/>
  <c r="AB325" i="5"/>
  <c r="AA325" i="5"/>
  <c r="Z325" i="5"/>
  <c r="Y325" i="5"/>
  <c r="X325" i="5"/>
  <c r="W325" i="5"/>
  <c r="V325" i="5"/>
  <c r="U325" i="5"/>
  <c r="T325" i="5"/>
  <c r="S325" i="5"/>
  <c r="R325" i="5"/>
  <c r="Q325" i="5"/>
  <c r="P325" i="5"/>
  <c r="O325" i="5"/>
  <c r="N325" i="5"/>
  <c r="M325" i="5"/>
  <c r="L325" i="5"/>
  <c r="K325" i="5"/>
  <c r="J325" i="5"/>
  <c r="I325" i="5"/>
  <c r="H325" i="5"/>
  <c r="G325" i="5"/>
  <c r="F325" i="5"/>
  <c r="E325" i="5"/>
  <c r="D325" i="5"/>
  <c r="AF324" i="5"/>
  <c r="AE324" i="5"/>
  <c r="AD324" i="5"/>
  <c r="AC324" i="5"/>
  <c r="AB324" i="5"/>
  <c r="AA324" i="5"/>
  <c r="Z324" i="5"/>
  <c r="Y324" i="5"/>
  <c r="X324" i="5"/>
  <c r="W324" i="5"/>
  <c r="AT324" i="5" s="1"/>
  <c r="V324" i="5"/>
  <c r="U324" i="5"/>
  <c r="T324" i="5"/>
  <c r="S324" i="5"/>
  <c r="R324" i="5"/>
  <c r="Q324" i="5"/>
  <c r="P324" i="5"/>
  <c r="O324" i="5"/>
  <c r="N324" i="5"/>
  <c r="M324" i="5"/>
  <c r="L324" i="5"/>
  <c r="K324" i="5"/>
  <c r="J324" i="5"/>
  <c r="I324" i="5"/>
  <c r="H324" i="5"/>
  <c r="G324" i="5"/>
  <c r="F324" i="5"/>
  <c r="E324" i="5"/>
  <c r="D324" i="5"/>
  <c r="AF323" i="5"/>
  <c r="AE323" i="5"/>
  <c r="AD323" i="5"/>
  <c r="AC323" i="5"/>
  <c r="AB323" i="5"/>
  <c r="AA323" i="5"/>
  <c r="Z323" i="5"/>
  <c r="Y323" i="5"/>
  <c r="X323" i="5"/>
  <c r="W323" i="5"/>
  <c r="AT323" i="5" s="1"/>
  <c r="V323" i="5"/>
  <c r="U323" i="5"/>
  <c r="T323" i="5"/>
  <c r="S323" i="5"/>
  <c r="R323" i="5"/>
  <c r="Q323" i="5"/>
  <c r="P323" i="5"/>
  <c r="O323" i="5"/>
  <c r="N323" i="5"/>
  <c r="M323" i="5"/>
  <c r="L323" i="5"/>
  <c r="K323" i="5"/>
  <c r="J323" i="5"/>
  <c r="I323" i="5"/>
  <c r="H323" i="5"/>
  <c r="G323" i="5"/>
  <c r="F323" i="5"/>
  <c r="E323" i="5"/>
  <c r="D323" i="5"/>
  <c r="AF322" i="5"/>
  <c r="AE322" i="5"/>
  <c r="AD322" i="5"/>
  <c r="AC322" i="5"/>
  <c r="AB322" i="5"/>
  <c r="AA322" i="5"/>
  <c r="Z322" i="5"/>
  <c r="Y322" i="5"/>
  <c r="X322" i="5"/>
  <c r="W322" i="5"/>
  <c r="AT322" i="5" s="1"/>
  <c r="V322" i="5"/>
  <c r="U322" i="5"/>
  <c r="T322" i="5"/>
  <c r="S322" i="5"/>
  <c r="R322" i="5"/>
  <c r="Q322" i="5"/>
  <c r="P322" i="5"/>
  <c r="O322" i="5"/>
  <c r="N322" i="5"/>
  <c r="M322" i="5"/>
  <c r="L322" i="5"/>
  <c r="K322" i="5"/>
  <c r="J322" i="5"/>
  <c r="I322" i="5"/>
  <c r="H322" i="5"/>
  <c r="G322" i="5"/>
  <c r="F322" i="5"/>
  <c r="E322" i="5"/>
  <c r="D322" i="5"/>
  <c r="AF321" i="5"/>
  <c r="AE321" i="5"/>
  <c r="AD321" i="5"/>
  <c r="AC321" i="5"/>
  <c r="AB321" i="5"/>
  <c r="AA321" i="5"/>
  <c r="Z321" i="5"/>
  <c r="Y321" i="5"/>
  <c r="X321" i="5"/>
  <c r="W321" i="5"/>
  <c r="AT321" i="5" s="1"/>
  <c r="V321" i="5"/>
  <c r="U321" i="5"/>
  <c r="T321" i="5"/>
  <c r="S321" i="5"/>
  <c r="R321" i="5"/>
  <c r="Q321" i="5"/>
  <c r="P321" i="5"/>
  <c r="O321" i="5"/>
  <c r="N321" i="5"/>
  <c r="M321" i="5"/>
  <c r="L321" i="5"/>
  <c r="K321" i="5"/>
  <c r="J321" i="5"/>
  <c r="I321" i="5"/>
  <c r="H321" i="5"/>
  <c r="G321" i="5"/>
  <c r="F321" i="5"/>
  <c r="E321" i="5"/>
  <c r="D321" i="5"/>
  <c r="AF320" i="5"/>
  <c r="AE320" i="5"/>
  <c r="AD320" i="5"/>
  <c r="AC320" i="5"/>
  <c r="AB320" i="5"/>
  <c r="AA320" i="5"/>
  <c r="Z320" i="5"/>
  <c r="Y320" i="5"/>
  <c r="X320" i="5"/>
  <c r="W320" i="5"/>
  <c r="V320" i="5"/>
  <c r="U320" i="5"/>
  <c r="T320" i="5"/>
  <c r="S320" i="5"/>
  <c r="R320" i="5"/>
  <c r="Q320" i="5"/>
  <c r="P320" i="5"/>
  <c r="O320" i="5"/>
  <c r="N320" i="5"/>
  <c r="M320" i="5"/>
  <c r="L320" i="5"/>
  <c r="K320" i="5"/>
  <c r="J320" i="5"/>
  <c r="I320" i="5"/>
  <c r="H320" i="5"/>
  <c r="G320" i="5"/>
  <c r="F320" i="5"/>
  <c r="E320" i="5"/>
  <c r="D320" i="5"/>
  <c r="AF319" i="5"/>
  <c r="AE319" i="5"/>
  <c r="AD319" i="5"/>
  <c r="AC319" i="5"/>
  <c r="AB319" i="5"/>
  <c r="AA319" i="5"/>
  <c r="Z319" i="5"/>
  <c r="Y319" i="5"/>
  <c r="X319" i="5"/>
  <c r="W319" i="5"/>
  <c r="V319" i="5"/>
  <c r="U319" i="5"/>
  <c r="T319" i="5"/>
  <c r="S319" i="5"/>
  <c r="R319" i="5"/>
  <c r="Q319" i="5"/>
  <c r="P319" i="5"/>
  <c r="O319" i="5"/>
  <c r="N319" i="5"/>
  <c r="M319" i="5"/>
  <c r="L319" i="5"/>
  <c r="K319" i="5"/>
  <c r="J319" i="5"/>
  <c r="I319" i="5"/>
  <c r="H319" i="5"/>
  <c r="G319" i="5"/>
  <c r="F319" i="5"/>
  <c r="E319" i="5"/>
  <c r="D319" i="5"/>
  <c r="AF318" i="5"/>
  <c r="AE318" i="5"/>
  <c r="AD318" i="5"/>
  <c r="AC318" i="5"/>
  <c r="AB318" i="5"/>
  <c r="AA318" i="5"/>
  <c r="Z318" i="5"/>
  <c r="Y318" i="5"/>
  <c r="X318" i="5"/>
  <c r="W318" i="5"/>
  <c r="AT318" i="5" s="1"/>
  <c r="V318" i="5"/>
  <c r="U318" i="5"/>
  <c r="T318" i="5"/>
  <c r="S318" i="5"/>
  <c r="R318" i="5"/>
  <c r="Q318" i="5"/>
  <c r="P318" i="5"/>
  <c r="O318" i="5"/>
  <c r="N318" i="5"/>
  <c r="M318" i="5"/>
  <c r="L318" i="5"/>
  <c r="K318" i="5"/>
  <c r="J318" i="5"/>
  <c r="I318" i="5"/>
  <c r="H318" i="5"/>
  <c r="G318" i="5"/>
  <c r="F318" i="5"/>
  <c r="E318" i="5"/>
  <c r="D318" i="5"/>
  <c r="AF317" i="5"/>
  <c r="AE317" i="5"/>
  <c r="AD317" i="5"/>
  <c r="AC317" i="5"/>
  <c r="AB317" i="5"/>
  <c r="AA317" i="5"/>
  <c r="Z317" i="5"/>
  <c r="Y317" i="5"/>
  <c r="X317" i="5"/>
  <c r="W317" i="5"/>
  <c r="V317" i="5"/>
  <c r="U317" i="5"/>
  <c r="T317" i="5"/>
  <c r="S317" i="5"/>
  <c r="R317" i="5"/>
  <c r="Q317" i="5"/>
  <c r="P317" i="5"/>
  <c r="O317" i="5"/>
  <c r="N317" i="5"/>
  <c r="M317" i="5"/>
  <c r="L317" i="5"/>
  <c r="K317" i="5"/>
  <c r="J317" i="5"/>
  <c r="I317" i="5"/>
  <c r="H317" i="5"/>
  <c r="G317" i="5"/>
  <c r="F317" i="5"/>
  <c r="E317" i="5"/>
  <c r="D317" i="5"/>
  <c r="AF316" i="5"/>
  <c r="AE316" i="5"/>
  <c r="AD316" i="5"/>
  <c r="AC316" i="5"/>
  <c r="AB316" i="5"/>
  <c r="AA316" i="5"/>
  <c r="Z316" i="5"/>
  <c r="Y316" i="5"/>
  <c r="X316" i="5"/>
  <c r="W316" i="5"/>
  <c r="V316" i="5"/>
  <c r="AT316" i="5" s="1"/>
  <c r="U316" i="5"/>
  <c r="T316" i="5"/>
  <c r="S316" i="5"/>
  <c r="R316" i="5"/>
  <c r="Q316" i="5"/>
  <c r="P316" i="5"/>
  <c r="O316" i="5"/>
  <c r="N316" i="5"/>
  <c r="M316" i="5"/>
  <c r="L316" i="5"/>
  <c r="K316" i="5"/>
  <c r="J316" i="5"/>
  <c r="I316" i="5"/>
  <c r="H316" i="5"/>
  <c r="G316" i="5"/>
  <c r="F316" i="5"/>
  <c r="E316" i="5"/>
  <c r="D316" i="5"/>
  <c r="AF315" i="5"/>
  <c r="AE315" i="5"/>
  <c r="AD315" i="5"/>
  <c r="AC315" i="5"/>
  <c r="AB315" i="5"/>
  <c r="AA315" i="5"/>
  <c r="Z315" i="5"/>
  <c r="Y315" i="5"/>
  <c r="X315" i="5"/>
  <c r="W315" i="5"/>
  <c r="V315" i="5"/>
  <c r="AT315" i="5" s="1"/>
  <c r="U315" i="5"/>
  <c r="T315" i="5"/>
  <c r="S315" i="5"/>
  <c r="R315" i="5"/>
  <c r="Q315" i="5"/>
  <c r="P315" i="5"/>
  <c r="O315" i="5"/>
  <c r="N315" i="5"/>
  <c r="M315" i="5"/>
  <c r="L315" i="5"/>
  <c r="K315" i="5"/>
  <c r="J315" i="5"/>
  <c r="I315" i="5"/>
  <c r="H315" i="5"/>
  <c r="G315" i="5"/>
  <c r="F315" i="5"/>
  <c r="E315" i="5"/>
  <c r="D315" i="5"/>
  <c r="AF314" i="5"/>
  <c r="AE314" i="5"/>
  <c r="AD314" i="5"/>
  <c r="AC314" i="5"/>
  <c r="AB314" i="5"/>
  <c r="AA314" i="5"/>
  <c r="Z314" i="5"/>
  <c r="Y314" i="5"/>
  <c r="X314" i="5"/>
  <c r="W314" i="5"/>
  <c r="V314" i="5"/>
  <c r="AT314" i="5" s="1"/>
  <c r="U314" i="5"/>
  <c r="T314" i="5"/>
  <c r="S314" i="5"/>
  <c r="R314" i="5"/>
  <c r="Q314" i="5"/>
  <c r="P314" i="5"/>
  <c r="O314" i="5"/>
  <c r="N314" i="5"/>
  <c r="M314" i="5"/>
  <c r="L314" i="5"/>
  <c r="K314" i="5"/>
  <c r="J314" i="5"/>
  <c r="I314" i="5"/>
  <c r="H314" i="5"/>
  <c r="G314" i="5"/>
  <c r="F314" i="5"/>
  <c r="E314" i="5"/>
  <c r="D314" i="5"/>
  <c r="AF313" i="5"/>
  <c r="AE313" i="5"/>
  <c r="AD313" i="5"/>
  <c r="AC313" i="5"/>
  <c r="AB313" i="5"/>
  <c r="AA313" i="5"/>
  <c r="Z313" i="5"/>
  <c r="Y313" i="5"/>
  <c r="X313" i="5"/>
  <c r="W313" i="5"/>
  <c r="V313" i="5"/>
  <c r="AT313" i="5" s="1"/>
  <c r="U313" i="5"/>
  <c r="T313" i="5"/>
  <c r="S313" i="5"/>
  <c r="R313" i="5"/>
  <c r="Q313" i="5"/>
  <c r="P313" i="5"/>
  <c r="O313" i="5"/>
  <c r="N313" i="5"/>
  <c r="M313" i="5"/>
  <c r="L313" i="5"/>
  <c r="K313" i="5"/>
  <c r="J313" i="5"/>
  <c r="I313" i="5"/>
  <c r="H313" i="5"/>
  <c r="G313" i="5"/>
  <c r="F313" i="5"/>
  <c r="E313" i="5"/>
  <c r="D313" i="5"/>
  <c r="AF312" i="5"/>
  <c r="AE312" i="5"/>
  <c r="AD312" i="5"/>
  <c r="AC312" i="5"/>
  <c r="AB312" i="5"/>
  <c r="AA312" i="5"/>
  <c r="Z312" i="5"/>
  <c r="Y312" i="5"/>
  <c r="X312" i="5"/>
  <c r="W312" i="5"/>
  <c r="V312" i="5"/>
  <c r="AT312" i="5" s="1"/>
  <c r="U312" i="5"/>
  <c r="T312" i="5"/>
  <c r="S312" i="5"/>
  <c r="R312" i="5"/>
  <c r="Q312" i="5"/>
  <c r="P312" i="5"/>
  <c r="O312" i="5"/>
  <c r="N312" i="5"/>
  <c r="M312" i="5"/>
  <c r="L312" i="5"/>
  <c r="K312" i="5"/>
  <c r="J312" i="5"/>
  <c r="I312" i="5"/>
  <c r="H312" i="5"/>
  <c r="G312" i="5"/>
  <c r="F312" i="5"/>
  <c r="E312" i="5"/>
  <c r="D312" i="5"/>
  <c r="AF311" i="5"/>
  <c r="AE311" i="5"/>
  <c r="AD311" i="5"/>
  <c r="AC311" i="5"/>
  <c r="AB311" i="5"/>
  <c r="AA311" i="5"/>
  <c r="Z311" i="5"/>
  <c r="Y311" i="5"/>
  <c r="X311" i="5"/>
  <c r="W311" i="5"/>
  <c r="V311" i="5"/>
  <c r="U311" i="5"/>
  <c r="T311" i="5"/>
  <c r="S311" i="5"/>
  <c r="R311" i="5"/>
  <c r="Q311" i="5"/>
  <c r="P311" i="5"/>
  <c r="O311" i="5"/>
  <c r="N311" i="5"/>
  <c r="M311" i="5"/>
  <c r="L311" i="5"/>
  <c r="K311" i="5"/>
  <c r="J311" i="5"/>
  <c r="I311" i="5"/>
  <c r="H311" i="5"/>
  <c r="G311" i="5"/>
  <c r="F311" i="5"/>
  <c r="E311" i="5"/>
  <c r="D311" i="5"/>
  <c r="AF310" i="5"/>
  <c r="AE310" i="5"/>
  <c r="AD310" i="5"/>
  <c r="AC310" i="5"/>
  <c r="AB310" i="5"/>
  <c r="AA310" i="5"/>
  <c r="Z310" i="5"/>
  <c r="Y310" i="5"/>
  <c r="X310" i="5"/>
  <c r="W310" i="5"/>
  <c r="V310" i="5"/>
  <c r="U310" i="5"/>
  <c r="T310" i="5"/>
  <c r="S310" i="5"/>
  <c r="R310" i="5"/>
  <c r="Q310" i="5"/>
  <c r="P310" i="5"/>
  <c r="O310" i="5"/>
  <c r="N310" i="5"/>
  <c r="M310" i="5"/>
  <c r="L310" i="5"/>
  <c r="K310" i="5"/>
  <c r="J310" i="5"/>
  <c r="I310" i="5"/>
  <c r="H310" i="5"/>
  <c r="G310" i="5"/>
  <c r="F310" i="5"/>
  <c r="E310" i="5"/>
  <c r="D310" i="5"/>
  <c r="AF309" i="5"/>
  <c r="AE309" i="5"/>
  <c r="AD309" i="5"/>
  <c r="AC309" i="5"/>
  <c r="AB309" i="5"/>
  <c r="AA309" i="5"/>
  <c r="Z309" i="5"/>
  <c r="Y309" i="5"/>
  <c r="X309" i="5"/>
  <c r="W309" i="5"/>
  <c r="V309" i="5"/>
  <c r="U309" i="5"/>
  <c r="T309" i="5"/>
  <c r="S309" i="5"/>
  <c r="R309" i="5"/>
  <c r="Q309" i="5"/>
  <c r="P309" i="5"/>
  <c r="O309" i="5"/>
  <c r="N309" i="5"/>
  <c r="M309" i="5"/>
  <c r="L309" i="5"/>
  <c r="K309" i="5"/>
  <c r="J309" i="5"/>
  <c r="I309" i="5"/>
  <c r="H309" i="5"/>
  <c r="G309" i="5"/>
  <c r="F309" i="5"/>
  <c r="E309" i="5"/>
  <c r="D309" i="5"/>
  <c r="AF308" i="5"/>
  <c r="AE308" i="5"/>
  <c r="AD308" i="5"/>
  <c r="AC308" i="5"/>
  <c r="AB308" i="5"/>
  <c r="AA308" i="5"/>
  <c r="Z308" i="5"/>
  <c r="Y308" i="5"/>
  <c r="X308" i="5"/>
  <c r="W308" i="5"/>
  <c r="V308" i="5"/>
  <c r="U308" i="5"/>
  <c r="AT308" i="5" s="1"/>
  <c r="T308" i="5"/>
  <c r="S308" i="5"/>
  <c r="R308" i="5"/>
  <c r="Q308" i="5"/>
  <c r="P308" i="5"/>
  <c r="O308" i="5"/>
  <c r="N308" i="5"/>
  <c r="M308" i="5"/>
  <c r="L308" i="5"/>
  <c r="K308" i="5"/>
  <c r="J308" i="5"/>
  <c r="I308" i="5"/>
  <c r="H308" i="5"/>
  <c r="G308" i="5"/>
  <c r="F308" i="5"/>
  <c r="E308" i="5"/>
  <c r="D308" i="5"/>
  <c r="AF307" i="5"/>
  <c r="AE307" i="5"/>
  <c r="AD307" i="5"/>
  <c r="AC307" i="5"/>
  <c r="AB307" i="5"/>
  <c r="AA307" i="5"/>
  <c r="Z307" i="5"/>
  <c r="Y307" i="5"/>
  <c r="X307" i="5"/>
  <c r="W307" i="5"/>
  <c r="V307" i="5"/>
  <c r="U307" i="5"/>
  <c r="AT307" i="5" s="1"/>
  <c r="T307" i="5"/>
  <c r="S307" i="5"/>
  <c r="R307" i="5"/>
  <c r="Q307" i="5"/>
  <c r="P307" i="5"/>
  <c r="O307" i="5"/>
  <c r="N307" i="5"/>
  <c r="M307" i="5"/>
  <c r="L307" i="5"/>
  <c r="K307" i="5"/>
  <c r="J307" i="5"/>
  <c r="I307" i="5"/>
  <c r="H307" i="5"/>
  <c r="G307" i="5"/>
  <c r="F307" i="5"/>
  <c r="E307" i="5"/>
  <c r="D307" i="5"/>
  <c r="AF306" i="5"/>
  <c r="AE306" i="5"/>
  <c r="AD306" i="5"/>
  <c r="AC306" i="5"/>
  <c r="AB306" i="5"/>
  <c r="AA306" i="5"/>
  <c r="Z306" i="5"/>
  <c r="Y306" i="5"/>
  <c r="X306" i="5"/>
  <c r="W306" i="5"/>
  <c r="V306" i="5"/>
  <c r="U306" i="5"/>
  <c r="AT306" i="5" s="1"/>
  <c r="T306" i="5"/>
  <c r="S306" i="5"/>
  <c r="R306" i="5"/>
  <c r="Q306" i="5"/>
  <c r="P306" i="5"/>
  <c r="O306" i="5"/>
  <c r="N306" i="5"/>
  <c r="M306" i="5"/>
  <c r="L306" i="5"/>
  <c r="K306" i="5"/>
  <c r="J306" i="5"/>
  <c r="I306" i="5"/>
  <c r="H306" i="5"/>
  <c r="G306" i="5"/>
  <c r="F306" i="5"/>
  <c r="E306" i="5"/>
  <c r="D306" i="5"/>
  <c r="AF305" i="5"/>
  <c r="AE305" i="5"/>
  <c r="AD305" i="5"/>
  <c r="AC305" i="5"/>
  <c r="AB305" i="5"/>
  <c r="AA305" i="5"/>
  <c r="Z305" i="5"/>
  <c r="Y305" i="5"/>
  <c r="X305" i="5"/>
  <c r="W305" i="5"/>
  <c r="V305" i="5"/>
  <c r="U305" i="5"/>
  <c r="AT305" i="5" s="1"/>
  <c r="T305" i="5"/>
  <c r="S305" i="5"/>
  <c r="R305" i="5"/>
  <c r="Q305" i="5"/>
  <c r="P305" i="5"/>
  <c r="O305" i="5"/>
  <c r="N305" i="5"/>
  <c r="M305" i="5"/>
  <c r="L305" i="5"/>
  <c r="K305" i="5"/>
  <c r="J305" i="5"/>
  <c r="I305" i="5"/>
  <c r="H305" i="5"/>
  <c r="G305" i="5"/>
  <c r="F305" i="5"/>
  <c r="E305" i="5"/>
  <c r="D305" i="5"/>
  <c r="AF304" i="5"/>
  <c r="AE304" i="5"/>
  <c r="AD304" i="5"/>
  <c r="AC304" i="5"/>
  <c r="AB304" i="5"/>
  <c r="AA304" i="5"/>
  <c r="Z304" i="5"/>
  <c r="Y304" i="5"/>
  <c r="X304" i="5"/>
  <c r="W304" i="5"/>
  <c r="V304" i="5"/>
  <c r="U304" i="5"/>
  <c r="AT304" i="5" s="1"/>
  <c r="T304" i="5"/>
  <c r="S304" i="5"/>
  <c r="R304" i="5"/>
  <c r="Q304" i="5"/>
  <c r="P304" i="5"/>
  <c r="O304" i="5"/>
  <c r="N304" i="5"/>
  <c r="M304" i="5"/>
  <c r="L304" i="5"/>
  <c r="K304" i="5"/>
  <c r="J304" i="5"/>
  <c r="I304" i="5"/>
  <c r="H304" i="5"/>
  <c r="G304" i="5"/>
  <c r="F304" i="5"/>
  <c r="E304" i="5"/>
  <c r="D304" i="5"/>
  <c r="AF303" i="5"/>
  <c r="AE303" i="5"/>
  <c r="AD303" i="5"/>
  <c r="AC303" i="5"/>
  <c r="AB303" i="5"/>
  <c r="AA303" i="5"/>
  <c r="Z303" i="5"/>
  <c r="Y303" i="5"/>
  <c r="X303" i="5"/>
  <c r="W303" i="5"/>
  <c r="V303" i="5"/>
  <c r="U303" i="5"/>
  <c r="T303" i="5"/>
  <c r="S303" i="5"/>
  <c r="R303" i="5"/>
  <c r="Q303" i="5"/>
  <c r="P303" i="5"/>
  <c r="O303" i="5"/>
  <c r="N303" i="5"/>
  <c r="M303" i="5"/>
  <c r="L303" i="5"/>
  <c r="K303" i="5"/>
  <c r="J303" i="5"/>
  <c r="I303" i="5"/>
  <c r="H303" i="5"/>
  <c r="G303" i="5"/>
  <c r="F303" i="5"/>
  <c r="E303" i="5"/>
  <c r="D303" i="5"/>
  <c r="AF302" i="5"/>
  <c r="AE302" i="5"/>
  <c r="AD302" i="5"/>
  <c r="AC302" i="5"/>
  <c r="AB302" i="5"/>
  <c r="AA302" i="5"/>
  <c r="Z302" i="5"/>
  <c r="Y302" i="5"/>
  <c r="X302" i="5"/>
  <c r="W302" i="5"/>
  <c r="V302" i="5"/>
  <c r="U302" i="5"/>
  <c r="T302" i="5"/>
  <c r="S302" i="5"/>
  <c r="R302" i="5"/>
  <c r="Q302" i="5"/>
  <c r="P302" i="5"/>
  <c r="O302" i="5"/>
  <c r="N302" i="5"/>
  <c r="M302" i="5"/>
  <c r="L302" i="5"/>
  <c r="K302" i="5"/>
  <c r="J302" i="5"/>
  <c r="I302" i="5"/>
  <c r="H302" i="5"/>
  <c r="G302" i="5"/>
  <c r="F302" i="5"/>
  <c r="E302" i="5"/>
  <c r="D302" i="5"/>
  <c r="AF301" i="5"/>
  <c r="AE301" i="5"/>
  <c r="AD301" i="5"/>
  <c r="AC301" i="5"/>
  <c r="AB301" i="5"/>
  <c r="AA301" i="5"/>
  <c r="Z301" i="5"/>
  <c r="Y301" i="5"/>
  <c r="X301" i="5"/>
  <c r="W301" i="5"/>
  <c r="V301" i="5"/>
  <c r="U301" i="5"/>
  <c r="AT301" i="5" s="1"/>
  <c r="T301" i="5"/>
  <c r="S301" i="5"/>
  <c r="R301" i="5"/>
  <c r="Q301" i="5"/>
  <c r="P301" i="5"/>
  <c r="O301" i="5"/>
  <c r="N301" i="5"/>
  <c r="M301" i="5"/>
  <c r="L301" i="5"/>
  <c r="K301" i="5"/>
  <c r="J301" i="5"/>
  <c r="I301" i="5"/>
  <c r="H301" i="5"/>
  <c r="G301" i="5"/>
  <c r="F301" i="5"/>
  <c r="E301" i="5"/>
  <c r="D301" i="5"/>
  <c r="AF300" i="5"/>
  <c r="AE300" i="5"/>
  <c r="AD300" i="5"/>
  <c r="AC300" i="5"/>
  <c r="AB300" i="5"/>
  <c r="AA300" i="5"/>
  <c r="Z300" i="5"/>
  <c r="Y300" i="5"/>
  <c r="X300" i="5"/>
  <c r="W300" i="5"/>
  <c r="V300" i="5"/>
  <c r="U300" i="5"/>
  <c r="T300" i="5"/>
  <c r="AT300" i="5" s="1"/>
  <c r="S300" i="5"/>
  <c r="R300" i="5"/>
  <c r="Q300" i="5"/>
  <c r="P300" i="5"/>
  <c r="O300" i="5"/>
  <c r="N300" i="5"/>
  <c r="M300" i="5"/>
  <c r="L300" i="5"/>
  <c r="K300" i="5"/>
  <c r="J300" i="5"/>
  <c r="I300" i="5"/>
  <c r="H300" i="5"/>
  <c r="G300" i="5"/>
  <c r="F300" i="5"/>
  <c r="E300" i="5"/>
  <c r="D300" i="5"/>
  <c r="AF299" i="5"/>
  <c r="AE299" i="5"/>
  <c r="AD299" i="5"/>
  <c r="AC299" i="5"/>
  <c r="AB299" i="5"/>
  <c r="AA299" i="5"/>
  <c r="Z299" i="5"/>
  <c r="Y299" i="5"/>
  <c r="X299" i="5"/>
  <c r="W299" i="5"/>
  <c r="V299" i="5"/>
  <c r="U299" i="5"/>
  <c r="T299" i="5"/>
  <c r="AT299" i="5" s="1"/>
  <c r="S299" i="5"/>
  <c r="R299" i="5"/>
  <c r="Q299" i="5"/>
  <c r="P299" i="5"/>
  <c r="O299" i="5"/>
  <c r="N299" i="5"/>
  <c r="M299" i="5"/>
  <c r="L299" i="5"/>
  <c r="K299" i="5"/>
  <c r="J299" i="5"/>
  <c r="I299" i="5"/>
  <c r="H299" i="5"/>
  <c r="G299" i="5"/>
  <c r="F299" i="5"/>
  <c r="E299" i="5"/>
  <c r="D299" i="5"/>
  <c r="AF298" i="5"/>
  <c r="AE298" i="5"/>
  <c r="AD298" i="5"/>
  <c r="AC298" i="5"/>
  <c r="AB298" i="5"/>
  <c r="AA298" i="5"/>
  <c r="Z298" i="5"/>
  <c r="Y298" i="5"/>
  <c r="X298" i="5"/>
  <c r="W298" i="5"/>
  <c r="V298" i="5"/>
  <c r="U298" i="5"/>
  <c r="T298" i="5"/>
  <c r="AT298" i="5" s="1"/>
  <c r="S298" i="5"/>
  <c r="R298" i="5"/>
  <c r="Q298" i="5"/>
  <c r="P298" i="5"/>
  <c r="O298" i="5"/>
  <c r="N298" i="5"/>
  <c r="M298" i="5"/>
  <c r="L298" i="5"/>
  <c r="K298" i="5"/>
  <c r="J298" i="5"/>
  <c r="I298" i="5"/>
  <c r="H298" i="5"/>
  <c r="G298" i="5"/>
  <c r="F298" i="5"/>
  <c r="E298" i="5"/>
  <c r="D298" i="5"/>
  <c r="AF297" i="5"/>
  <c r="AE297" i="5"/>
  <c r="AD297" i="5"/>
  <c r="AC297" i="5"/>
  <c r="AB297" i="5"/>
  <c r="AA297" i="5"/>
  <c r="Z297" i="5"/>
  <c r="Y297" i="5"/>
  <c r="X297" i="5"/>
  <c r="W297" i="5"/>
  <c r="V297" i="5"/>
  <c r="U297" i="5"/>
  <c r="T297" i="5"/>
  <c r="AT297" i="5" s="1"/>
  <c r="S297" i="5"/>
  <c r="R297" i="5"/>
  <c r="Q297" i="5"/>
  <c r="P297" i="5"/>
  <c r="O297" i="5"/>
  <c r="N297" i="5"/>
  <c r="M297" i="5"/>
  <c r="L297" i="5"/>
  <c r="K297" i="5"/>
  <c r="J297" i="5"/>
  <c r="I297" i="5"/>
  <c r="H297" i="5"/>
  <c r="G297" i="5"/>
  <c r="F297" i="5"/>
  <c r="E297" i="5"/>
  <c r="D297" i="5"/>
  <c r="AF296" i="5"/>
  <c r="AE296" i="5"/>
  <c r="AD296" i="5"/>
  <c r="AC296" i="5"/>
  <c r="AB296" i="5"/>
  <c r="AA296" i="5"/>
  <c r="Z296" i="5"/>
  <c r="Y296" i="5"/>
  <c r="X296" i="5"/>
  <c r="W296" i="5"/>
  <c r="V296" i="5"/>
  <c r="U296" i="5"/>
  <c r="T296" i="5"/>
  <c r="S296" i="5"/>
  <c r="R296" i="5"/>
  <c r="Q296" i="5"/>
  <c r="P296" i="5"/>
  <c r="O296" i="5"/>
  <c r="N296" i="5"/>
  <c r="M296" i="5"/>
  <c r="L296" i="5"/>
  <c r="K296" i="5"/>
  <c r="J296" i="5"/>
  <c r="I296" i="5"/>
  <c r="H296" i="5"/>
  <c r="G296" i="5"/>
  <c r="F296" i="5"/>
  <c r="E296" i="5"/>
  <c r="D296" i="5"/>
  <c r="AF295" i="5"/>
  <c r="AE295" i="5"/>
  <c r="AD295" i="5"/>
  <c r="AC295" i="5"/>
  <c r="AB295" i="5"/>
  <c r="AA295" i="5"/>
  <c r="Z295" i="5"/>
  <c r="Y295" i="5"/>
  <c r="X295" i="5"/>
  <c r="W295" i="5"/>
  <c r="V295" i="5"/>
  <c r="U295" i="5"/>
  <c r="T295" i="5"/>
  <c r="S295" i="5"/>
  <c r="R295" i="5"/>
  <c r="Q295" i="5"/>
  <c r="P295" i="5"/>
  <c r="O295" i="5"/>
  <c r="N295" i="5"/>
  <c r="M295" i="5"/>
  <c r="L295" i="5"/>
  <c r="K295" i="5"/>
  <c r="J295" i="5"/>
  <c r="I295" i="5"/>
  <c r="H295" i="5"/>
  <c r="G295" i="5"/>
  <c r="F295" i="5"/>
  <c r="E295" i="5"/>
  <c r="D295" i="5"/>
  <c r="AF294" i="5"/>
  <c r="AE294" i="5"/>
  <c r="AD294" i="5"/>
  <c r="AC294" i="5"/>
  <c r="AB294" i="5"/>
  <c r="AA294" i="5"/>
  <c r="Z294" i="5"/>
  <c r="Y294" i="5"/>
  <c r="X294" i="5"/>
  <c r="W294" i="5"/>
  <c r="V294" i="5"/>
  <c r="U294" i="5"/>
  <c r="T294" i="5"/>
  <c r="S294" i="5"/>
  <c r="R294" i="5"/>
  <c r="Q294" i="5"/>
  <c r="P294" i="5"/>
  <c r="O294" i="5"/>
  <c r="N294" i="5"/>
  <c r="M294" i="5"/>
  <c r="L294" i="5"/>
  <c r="K294" i="5"/>
  <c r="J294" i="5"/>
  <c r="I294" i="5"/>
  <c r="H294" i="5"/>
  <c r="G294" i="5"/>
  <c r="F294" i="5"/>
  <c r="E294" i="5"/>
  <c r="D294" i="5"/>
  <c r="AF293" i="5"/>
  <c r="AE293" i="5"/>
  <c r="AD293" i="5"/>
  <c r="AC293" i="5"/>
  <c r="AB293" i="5"/>
  <c r="AA293" i="5"/>
  <c r="Y293" i="5"/>
  <c r="X293" i="5"/>
  <c r="W293" i="5"/>
  <c r="V293" i="5"/>
  <c r="U293" i="5"/>
  <c r="T293" i="5"/>
  <c r="AT293" i="5" s="1"/>
  <c r="S293" i="5"/>
  <c r="R293" i="5"/>
  <c r="Q293" i="5"/>
  <c r="P293" i="5"/>
  <c r="O293" i="5"/>
  <c r="N293" i="5"/>
  <c r="M293" i="5"/>
  <c r="L293" i="5"/>
  <c r="K293" i="5"/>
  <c r="J293" i="5"/>
  <c r="I293" i="5"/>
  <c r="H293" i="5"/>
  <c r="G293" i="5"/>
  <c r="F293" i="5"/>
  <c r="E293" i="5"/>
  <c r="D293" i="5"/>
  <c r="AF292" i="5"/>
  <c r="AE292" i="5"/>
  <c r="AD292" i="5"/>
  <c r="AC292" i="5"/>
  <c r="AB292" i="5"/>
  <c r="AA292" i="5"/>
  <c r="Z292" i="5"/>
  <c r="Y292" i="5"/>
  <c r="X292" i="5"/>
  <c r="W292" i="5"/>
  <c r="V292" i="5"/>
  <c r="U292" i="5"/>
  <c r="T292" i="5"/>
  <c r="S292" i="5"/>
  <c r="AT292" i="5" s="1"/>
  <c r="R292" i="5"/>
  <c r="Q292" i="5"/>
  <c r="P292" i="5"/>
  <c r="O292" i="5"/>
  <c r="N292" i="5"/>
  <c r="M292" i="5"/>
  <c r="L292" i="5"/>
  <c r="K292" i="5"/>
  <c r="J292" i="5"/>
  <c r="I292" i="5"/>
  <c r="H292" i="5"/>
  <c r="G292" i="5"/>
  <c r="F292" i="5"/>
  <c r="E292" i="5"/>
  <c r="D292" i="5"/>
  <c r="AF291" i="5"/>
  <c r="AE291" i="5"/>
  <c r="AD291" i="5"/>
  <c r="AC291" i="5"/>
  <c r="AB291" i="5"/>
  <c r="AA291" i="5"/>
  <c r="Z291" i="5"/>
  <c r="Y291" i="5"/>
  <c r="X291" i="5"/>
  <c r="W291" i="5"/>
  <c r="V291" i="5"/>
  <c r="U291" i="5"/>
  <c r="T291" i="5"/>
  <c r="S291" i="5"/>
  <c r="AT291" i="5" s="1"/>
  <c r="R291" i="5"/>
  <c r="Q291" i="5"/>
  <c r="P291" i="5"/>
  <c r="O291" i="5"/>
  <c r="N291" i="5"/>
  <c r="M291" i="5"/>
  <c r="L291" i="5"/>
  <c r="K291" i="5"/>
  <c r="J291" i="5"/>
  <c r="I291" i="5"/>
  <c r="H291" i="5"/>
  <c r="G291" i="5"/>
  <c r="F291" i="5"/>
  <c r="E291" i="5"/>
  <c r="D291" i="5"/>
  <c r="AF290" i="5"/>
  <c r="AE290" i="5"/>
  <c r="AD290" i="5"/>
  <c r="AC290" i="5"/>
  <c r="AB290" i="5"/>
  <c r="AA290" i="5"/>
  <c r="Z290" i="5"/>
  <c r="Y290" i="5"/>
  <c r="X290" i="5"/>
  <c r="W290" i="5"/>
  <c r="V290" i="5"/>
  <c r="U290" i="5"/>
  <c r="T290" i="5"/>
  <c r="S290" i="5"/>
  <c r="AT290" i="5" s="1"/>
  <c r="R290" i="5"/>
  <c r="Q290" i="5"/>
  <c r="P290" i="5"/>
  <c r="O290" i="5"/>
  <c r="N290" i="5"/>
  <c r="M290" i="5"/>
  <c r="L290" i="5"/>
  <c r="K290" i="5"/>
  <c r="J290" i="5"/>
  <c r="I290" i="5"/>
  <c r="H290" i="5"/>
  <c r="G290" i="5"/>
  <c r="F290" i="5"/>
  <c r="E290" i="5"/>
  <c r="D290" i="5"/>
  <c r="AF289" i="5"/>
  <c r="AE289" i="5"/>
  <c r="AD289" i="5"/>
  <c r="AC289" i="5"/>
  <c r="AB289" i="5"/>
  <c r="AA289" i="5"/>
  <c r="Z289" i="5"/>
  <c r="Y289" i="5"/>
  <c r="X289" i="5"/>
  <c r="W289" i="5"/>
  <c r="V289" i="5"/>
  <c r="U289" i="5"/>
  <c r="T289" i="5"/>
  <c r="S289" i="5"/>
  <c r="AT289" i="5" s="1"/>
  <c r="R289" i="5"/>
  <c r="Q289" i="5"/>
  <c r="P289" i="5"/>
  <c r="O289" i="5"/>
  <c r="N289" i="5"/>
  <c r="M289" i="5"/>
  <c r="L289" i="5"/>
  <c r="K289" i="5"/>
  <c r="J289" i="5"/>
  <c r="I289" i="5"/>
  <c r="H289" i="5"/>
  <c r="G289" i="5"/>
  <c r="F289" i="5"/>
  <c r="E289" i="5"/>
  <c r="D289" i="5"/>
  <c r="AF288" i="5"/>
  <c r="AE288" i="5"/>
  <c r="AD288" i="5"/>
  <c r="AC288" i="5"/>
  <c r="AB288" i="5"/>
  <c r="AA288" i="5"/>
  <c r="Z288" i="5"/>
  <c r="Y288" i="5"/>
  <c r="X288" i="5"/>
  <c r="W288" i="5"/>
  <c r="V288" i="5"/>
  <c r="U288" i="5"/>
  <c r="T288" i="5"/>
  <c r="S288" i="5"/>
  <c r="R288" i="5"/>
  <c r="Q288" i="5"/>
  <c r="P288" i="5"/>
  <c r="O288" i="5"/>
  <c r="N288" i="5"/>
  <c r="M288" i="5"/>
  <c r="L288" i="5"/>
  <c r="K288" i="5"/>
  <c r="J288" i="5"/>
  <c r="I288" i="5"/>
  <c r="H288" i="5"/>
  <c r="G288" i="5"/>
  <c r="F288" i="5"/>
  <c r="E288" i="5"/>
  <c r="D288" i="5"/>
  <c r="AF287" i="5"/>
  <c r="AE287" i="5"/>
  <c r="AD287" i="5"/>
  <c r="AC287" i="5"/>
  <c r="AB287" i="5"/>
  <c r="AA287" i="5"/>
  <c r="Z287" i="5"/>
  <c r="Y287" i="5"/>
  <c r="X287" i="5"/>
  <c r="W287" i="5"/>
  <c r="V287" i="5"/>
  <c r="U287" i="5"/>
  <c r="T287" i="5"/>
  <c r="S287" i="5"/>
  <c r="R287" i="5"/>
  <c r="Q287" i="5"/>
  <c r="P287" i="5"/>
  <c r="O287" i="5"/>
  <c r="N287" i="5"/>
  <c r="M287" i="5"/>
  <c r="L287" i="5"/>
  <c r="K287" i="5"/>
  <c r="J287" i="5"/>
  <c r="I287" i="5"/>
  <c r="H287" i="5"/>
  <c r="G287" i="5"/>
  <c r="F287" i="5"/>
  <c r="E287" i="5"/>
  <c r="D287" i="5"/>
  <c r="AF286" i="5"/>
  <c r="AE286" i="5"/>
  <c r="AD286" i="5"/>
  <c r="AC286" i="5"/>
  <c r="AB286" i="5"/>
  <c r="AA286" i="5"/>
  <c r="Z286" i="5"/>
  <c r="Y286" i="5"/>
  <c r="X286" i="5"/>
  <c r="W286" i="5"/>
  <c r="V286" i="5"/>
  <c r="U286" i="5"/>
  <c r="T286" i="5"/>
  <c r="S286" i="5"/>
  <c r="R286" i="5"/>
  <c r="Q286" i="5"/>
  <c r="P286" i="5"/>
  <c r="O286" i="5"/>
  <c r="N286" i="5"/>
  <c r="M286" i="5"/>
  <c r="L286" i="5"/>
  <c r="K286" i="5"/>
  <c r="J286" i="5"/>
  <c r="I286" i="5"/>
  <c r="H286" i="5"/>
  <c r="G286" i="5"/>
  <c r="F286" i="5"/>
  <c r="E286" i="5"/>
  <c r="D286" i="5"/>
  <c r="AF285" i="5"/>
  <c r="AE285" i="5"/>
  <c r="AD285" i="5"/>
  <c r="AC285" i="5"/>
  <c r="AB285" i="5"/>
  <c r="AA285" i="5"/>
  <c r="Z285" i="5"/>
  <c r="Y285" i="5"/>
  <c r="X285" i="5"/>
  <c r="W285" i="5"/>
  <c r="V285" i="5"/>
  <c r="U285" i="5"/>
  <c r="T285" i="5"/>
  <c r="S285" i="5"/>
  <c r="R285" i="5"/>
  <c r="Q285" i="5"/>
  <c r="P285" i="5"/>
  <c r="O285" i="5"/>
  <c r="N285" i="5"/>
  <c r="M285" i="5"/>
  <c r="L285" i="5"/>
  <c r="K285" i="5"/>
  <c r="J285" i="5"/>
  <c r="I285" i="5"/>
  <c r="H285" i="5"/>
  <c r="G285" i="5"/>
  <c r="F285" i="5"/>
  <c r="E285" i="5"/>
  <c r="D285" i="5"/>
  <c r="AF284" i="5"/>
  <c r="AE284" i="5"/>
  <c r="AD284" i="5"/>
  <c r="AC284" i="5"/>
  <c r="AB284" i="5"/>
  <c r="AA284" i="5"/>
  <c r="Z284" i="5"/>
  <c r="Y284" i="5"/>
  <c r="X284" i="5"/>
  <c r="W284" i="5"/>
  <c r="V284" i="5"/>
  <c r="U284" i="5"/>
  <c r="T284" i="5"/>
  <c r="S284" i="5"/>
  <c r="R284" i="5"/>
  <c r="AT284" i="5" s="1"/>
  <c r="Q284" i="5"/>
  <c r="P284" i="5"/>
  <c r="O284" i="5"/>
  <c r="N284" i="5"/>
  <c r="M284" i="5"/>
  <c r="L284" i="5"/>
  <c r="K284" i="5"/>
  <c r="J284" i="5"/>
  <c r="I284" i="5"/>
  <c r="H284" i="5"/>
  <c r="G284" i="5"/>
  <c r="F284" i="5"/>
  <c r="E284" i="5"/>
  <c r="D284" i="5"/>
  <c r="AF283" i="5"/>
  <c r="AE283" i="5"/>
  <c r="AD283" i="5"/>
  <c r="AC283" i="5"/>
  <c r="AB283" i="5"/>
  <c r="AA283" i="5"/>
  <c r="Z283" i="5"/>
  <c r="Y283" i="5"/>
  <c r="X283" i="5"/>
  <c r="W283" i="5"/>
  <c r="V283" i="5"/>
  <c r="U283" i="5"/>
  <c r="T283" i="5"/>
  <c r="S283" i="5"/>
  <c r="R283" i="5"/>
  <c r="AT283" i="5" s="1"/>
  <c r="Q283" i="5"/>
  <c r="P283" i="5"/>
  <c r="O283" i="5"/>
  <c r="N283" i="5"/>
  <c r="M283" i="5"/>
  <c r="L283" i="5"/>
  <c r="K283" i="5"/>
  <c r="J283" i="5"/>
  <c r="I283" i="5"/>
  <c r="H283" i="5"/>
  <c r="G283" i="5"/>
  <c r="F283" i="5"/>
  <c r="E283" i="5"/>
  <c r="D283" i="5"/>
  <c r="AF282" i="5"/>
  <c r="AE282" i="5"/>
  <c r="AD282" i="5"/>
  <c r="AC282" i="5"/>
  <c r="AB282" i="5"/>
  <c r="AA282" i="5"/>
  <c r="Z282" i="5"/>
  <c r="Y282" i="5"/>
  <c r="X282" i="5"/>
  <c r="W282" i="5"/>
  <c r="V282" i="5"/>
  <c r="U282" i="5"/>
  <c r="T282" i="5"/>
  <c r="S282" i="5"/>
  <c r="R282" i="5"/>
  <c r="AT282" i="5" s="1"/>
  <c r="Q282" i="5"/>
  <c r="P282" i="5"/>
  <c r="O282" i="5"/>
  <c r="N282" i="5"/>
  <c r="M282" i="5"/>
  <c r="L282" i="5"/>
  <c r="K282" i="5"/>
  <c r="J282" i="5"/>
  <c r="I282" i="5"/>
  <c r="H282" i="5"/>
  <c r="G282" i="5"/>
  <c r="F282" i="5"/>
  <c r="E282" i="5"/>
  <c r="D282" i="5"/>
  <c r="AF281" i="5"/>
  <c r="AE281" i="5"/>
  <c r="AD281" i="5"/>
  <c r="AC281" i="5"/>
  <c r="AB281" i="5"/>
  <c r="AA281" i="5"/>
  <c r="Z281" i="5"/>
  <c r="Y281" i="5"/>
  <c r="X281" i="5"/>
  <c r="W281" i="5"/>
  <c r="V281" i="5"/>
  <c r="U281" i="5"/>
  <c r="T281" i="5"/>
  <c r="S281" i="5"/>
  <c r="R281" i="5"/>
  <c r="AT281" i="5" s="1"/>
  <c r="Q281" i="5"/>
  <c r="P281" i="5"/>
  <c r="O281" i="5"/>
  <c r="N281" i="5"/>
  <c r="M281" i="5"/>
  <c r="L281" i="5"/>
  <c r="K281" i="5"/>
  <c r="J281" i="5"/>
  <c r="I281" i="5"/>
  <c r="H281" i="5"/>
  <c r="G281" i="5"/>
  <c r="F281" i="5"/>
  <c r="E281" i="5"/>
  <c r="D281" i="5"/>
  <c r="AF280" i="5"/>
  <c r="AE280" i="5"/>
  <c r="AD280" i="5"/>
  <c r="AC280" i="5"/>
  <c r="AB280" i="5"/>
  <c r="AA280" i="5"/>
  <c r="Z280" i="5"/>
  <c r="Y280" i="5"/>
  <c r="X280" i="5"/>
  <c r="W280" i="5"/>
  <c r="V280" i="5"/>
  <c r="U280" i="5"/>
  <c r="T280" i="5"/>
  <c r="S280" i="5"/>
  <c r="R280" i="5"/>
  <c r="Q280" i="5"/>
  <c r="P280" i="5"/>
  <c r="O280" i="5"/>
  <c r="N280" i="5"/>
  <c r="M280" i="5"/>
  <c r="L280" i="5"/>
  <c r="K280" i="5"/>
  <c r="J280" i="5"/>
  <c r="I280" i="5"/>
  <c r="H280" i="5"/>
  <c r="G280" i="5"/>
  <c r="F280" i="5"/>
  <c r="E280" i="5"/>
  <c r="D280" i="5"/>
  <c r="AF279" i="5"/>
  <c r="AE279" i="5"/>
  <c r="AD279" i="5"/>
  <c r="AC279" i="5"/>
  <c r="AB279" i="5"/>
  <c r="AA279" i="5"/>
  <c r="Z279" i="5"/>
  <c r="Y279" i="5"/>
  <c r="X279" i="5"/>
  <c r="W279" i="5"/>
  <c r="V279" i="5"/>
  <c r="U279" i="5"/>
  <c r="T279" i="5"/>
  <c r="S279" i="5"/>
  <c r="R279" i="5"/>
  <c r="AT279" i="5" s="1"/>
  <c r="Q279" i="5"/>
  <c r="P279" i="5"/>
  <c r="O279" i="5"/>
  <c r="N279" i="5"/>
  <c r="M279" i="5"/>
  <c r="L279" i="5"/>
  <c r="K279" i="5"/>
  <c r="J279" i="5"/>
  <c r="I279" i="5"/>
  <c r="H279" i="5"/>
  <c r="G279" i="5"/>
  <c r="F279" i="5"/>
  <c r="E279" i="5"/>
  <c r="D279" i="5"/>
  <c r="AF278" i="5"/>
  <c r="AE278" i="5"/>
  <c r="AD278" i="5"/>
  <c r="AC278" i="5"/>
  <c r="AB278" i="5"/>
  <c r="AA278" i="5"/>
  <c r="Z278" i="5"/>
  <c r="Y278" i="5"/>
  <c r="X278" i="5"/>
  <c r="W278" i="5"/>
  <c r="V278" i="5"/>
  <c r="U278" i="5"/>
  <c r="T278" i="5"/>
  <c r="S278" i="5"/>
  <c r="R278" i="5"/>
  <c r="Q278" i="5"/>
  <c r="P278" i="5"/>
  <c r="O278" i="5"/>
  <c r="N278" i="5"/>
  <c r="M278" i="5"/>
  <c r="L278" i="5"/>
  <c r="K278" i="5"/>
  <c r="J278" i="5"/>
  <c r="I278" i="5"/>
  <c r="H278" i="5"/>
  <c r="G278" i="5"/>
  <c r="F278" i="5"/>
  <c r="E278" i="5"/>
  <c r="D278" i="5"/>
  <c r="AF277" i="5"/>
  <c r="AE277" i="5"/>
  <c r="AD277" i="5"/>
  <c r="AC277" i="5"/>
  <c r="AB277" i="5"/>
  <c r="AA277" i="5"/>
  <c r="Z277" i="5"/>
  <c r="Y277" i="5"/>
  <c r="X277" i="5"/>
  <c r="W277" i="5"/>
  <c r="V277" i="5"/>
  <c r="U277" i="5"/>
  <c r="T277" i="5"/>
  <c r="S277" i="5"/>
  <c r="R277" i="5"/>
  <c r="Q277" i="5"/>
  <c r="P277" i="5"/>
  <c r="O277" i="5"/>
  <c r="N277" i="5"/>
  <c r="M277" i="5"/>
  <c r="L277" i="5"/>
  <c r="K277" i="5"/>
  <c r="J277" i="5"/>
  <c r="I277" i="5"/>
  <c r="H277" i="5"/>
  <c r="G277" i="5"/>
  <c r="F277" i="5"/>
  <c r="E277" i="5"/>
  <c r="D277" i="5"/>
  <c r="AF276" i="5"/>
  <c r="AE276" i="5"/>
  <c r="AD276" i="5"/>
  <c r="AC276" i="5"/>
  <c r="AB276" i="5"/>
  <c r="AA276" i="5"/>
  <c r="Z276" i="5"/>
  <c r="Y276" i="5"/>
  <c r="X276" i="5"/>
  <c r="W276" i="5"/>
  <c r="V276" i="5"/>
  <c r="U276" i="5"/>
  <c r="T276" i="5"/>
  <c r="S276" i="5"/>
  <c r="R276" i="5"/>
  <c r="Q276" i="5"/>
  <c r="AT276" i="5" s="1"/>
  <c r="P276" i="5"/>
  <c r="O276" i="5"/>
  <c r="N276" i="5"/>
  <c r="M276" i="5"/>
  <c r="L276" i="5"/>
  <c r="K276" i="5"/>
  <c r="J276" i="5"/>
  <c r="I276" i="5"/>
  <c r="H276" i="5"/>
  <c r="G276" i="5"/>
  <c r="F276" i="5"/>
  <c r="E276" i="5"/>
  <c r="D276" i="5"/>
  <c r="AF275" i="5"/>
  <c r="AE275" i="5"/>
  <c r="AD275" i="5"/>
  <c r="AC275" i="5"/>
  <c r="AB275" i="5"/>
  <c r="AA275" i="5"/>
  <c r="Z275" i="5"/>
  <c r="Y275" i="5"/>
  <c r="X275" i="5"/>
  <c r="W275" i="5"/>
  <c r="V275" i="5"/>
  <c r="U275" i="5"/>
  <c r="T275" i="5"/>
  <c r="S275" i="5"/>
  <c r="R275" i="5"/>
  <c r="Q275" i="5"/>
  <c r="AT275" i="5" s="1"/>
  <c r="P275" i="5"/>
  <c r="O275" i="5"/>
  <c r="N275" i="5"/>
  <c r="M275" i="5"/>
  <c r="L275" i="5"/>
  <c r="K275" i="5"/>
  <c r="J275" i="5"/>
  <c r="I275" i="5"/>
  <c r="H275" i="5"/>
  <c r="G275" i="5"/>
  <c r="F275" i="5"/>
  <c r="E275" i="5"/>
  <c r="D275" i="5"/>
  <c r="AF274" i="5"/>
  <c r="AE274" i="5"/>
  <c r="AD274" i="5"/>
  <c r="AC274" i="5"/>
  <c r="AB274" i="5"/>
  <c r="AA274" i="5"/>
  <c r="Z274" i="5"/>
  <c r="Y274" i="5"/>
  <c r="X274" i="5"/>
  <c r="W274" i="5"/>
  <c r="V274" i="5"/>
  <c r="U274" i="5"/>
  <c r="T274" i="5"/>
  <c r="S274" i="5"/>
  <c r="R274" i="5"/>
  <c r="Q274" i="5"/>
  <c r="AT274" i="5" s="1"/>
  <c r="P274" i="5"/>
  <c r="O274" i="5"/>
  <c r="N274" i="5"/>
  <c r="M274" i="5"/>
  <c r="L274" i="5"/>
  <c r="K274" i="5"/>
  <c r="J274" i="5"/>
  <c r="I274" i="5"/>
  <c r="H274" i="5"/>
  <c r="G274" i="5"/>
  <c r="F274" i="5"/>
  <c r="E274" i="5"/>
  <c r="D274" i="5"/>
  <c r="AF273" i="5"/>
  <c r="AE273" i="5"/>
  <c r="AD273" i="5"/>
  <c r="AC273" i="5"/>
  <c r="AB273" i="5"/>
  <c r="AA273" i="5"/>
  <c r="Z273" i="5"/>
  <c r="Y273" i="5"/>
  <c r="X273" i="5"/>
  <c r="W273" i="5"/>
  <c r="V273" i="5"/>
  <c r="U273" i="5"/>
  <c r="T273" i="5"/>
  <c r="S273" i="5"/>
  <c r="R273" i="5"/>
  <c r="Q273" i="5"/>
  <c r="AT273" i="5" s="1"/>
  <c r="P273" i="5"/>
  <c r="O273" i="5"/>
  <c r="N273" i="5"/>
  <c r="M273" i="5"/>
  <c r="L273" i="5"/>
  <c r="K273" i="5"/>
  <c r="J273" i="5"/>
  <c r="I273" i="5"/>
  <c r="H273" i="5"/>
  <c r="G273" i="5"/>
  <c r="F273" i="5"/>
  <c r="E273" i="5"/>
  <c r="D273" i="5"/>
  <c r="AF272" i="5"/>
  <c r="AE272" i="5"/>
  <c r="AD272" i="5"/>
  <c r="AC272" i="5"/>
  <c r="AB272" i="5"/>
  <c r="AA272" i="5"/>
  <c r="Z272" i="5"/>
  <c r="Y272" i="5"/>
  <c r="X272" i="5"/>
  <c r="W272" i="5"/>
  <c r="V272" i="5"/>
  <c r="U272" i="5"/>
  <c r="T272" i="5"/>
  <c r="S272" i="5"/>
  <c r="R272" i="5"/>
  <c r="Q272" i="5"/>
  <c r="P272" i="5"/>
  <c r="O272" i="5"/>
  <c r="N272" i="5"/>
  <c r="M272" i="5"/>
  <c r="L272" i="5"/>
  <c r="K272" i="5"/>
  <c r="J272" i="5"/>
  <c r="I272" i="5"/>
  <c r="H272" i="5"/>
  <c r="G272" i="5"/>
  <c r="F272" i="5"/>
  <c r="E272" i="5"/>
  <c r="D272" i="5"/>
  <c r="AF271" i="5"/>
  <c r="AE271" i="5"/>
  <c r="AD271" i="5"/>
  <c r="AC271" i="5"/>
  <c r="AB271" i="5"/>
  <c r="AA271" i="5"/>
  <c r="Z271" i="5"/>
  <c r="Y271" i="5"/>
  <c r="X271" i="5"/>
  <c r="W271" i="5"/>
  <c r="V271" i="5"/>
  <c r="U271" i="5"/>
  <c r="T271" i="5"/>
  <c r="S271" i="5"/>
  <c r="R271" i="5"/>
  <c r="Q271" i="5"/>
  <c r="P271" i="5"/>
  <c r="O271" i="5"/>
  <c r="N271" i="5"/>
  <c r="M271" i="5"/>
  <c r="L271" i="5"/>
  <c r="K271" i="5"/>
  <c r="J271" i="5"/>
  <c r="I271" i="5"/>
  <c r="H271" i="5"/>
  <c r="G271" i="5"/>
  <c r="F271" i="5"/>
  <c r="E271" i="5"/>
  <c r="D271" i="5"/>
  <c r="AF270" i="5"/>
  <c r="AE270" i="5"/>
  <c r="AD270" i="5"/>
  <c r="AC270" i="5"/>
  <c r="AB270" i="5"/>
  <c r="AA270" i="5"/>
  <c r="Z270" i="5"/>
  <c r="Y270" i="5"/>
  <c r="X270" i="5"/>
  <c r="W270" i="5"/>
  <c r="V270" i="5"/>
  <c r="U270" i="5"/>
  <c r="T270" i="5"/>
  <c r="S270" i="5"/>
  <c r="R270" i="5"/>
  <c r="Q270" i="5"/>
  <c r="P270" i="5"/>
  <c r="O270" i="5"/>
  <c r="N270" i="5"/>
  <c r="M270" i="5"/>
  <c r="L270" i="5"/>
  <c r="K270" i="5"/>
  <c r="J270" i="5"/>
  <c r="I270" i="5"/>
  <c r="H270" i="5"/>
  <c r="G270" i="5"/>
  <c r="F270" i="5"/>
  <c r="E270" i="5"/>
  <c r="D270" i="5"/>
  <c r="AF269" i="5"/>
  <c r="AE269" i="5"/>
  <c r="AD269" i="5"/>
  <c r="AC269" i="5"/>
  <c r="AB269" i="5"/>
  <c r="AA269" i="5"/>
  <c r="Z269" i="5"/>
  <c r="Y269" i="5"/>
  <c r="X269" i="5"/>
  <c r="W269" i="5"/>
  <c r="V269" i="5"/>
  <c r="U269" i="5"/>
  <c r="T269" i="5"/>
  <c r="S269" i="5"/>
  <c r="R269" i="5"/>
  <c r="Q269" i="5"/>
  <c r="P269" i="5"/>
  <c r="O269" i="5"/>
  <c r="N269" i="5"/>
  <c r="M269" i="5"/>
  <c r="L269" i="5"/>
  <c r="K269" i="5"/>
  <c r="J269" i="5"/>
  <c r="I269" i="5"/>
  <c r="H269" i="5"/>
  <c r="G269" i="5"/>
  <c r="F269" i="5"/>
  <c r="E269" i="5"/>
  <c r="D269" i="5"/>
  <c r="AF268" i="5"/>
  <c r="AE268" i="5"/>
  <c r="AD268" i="5"/>
  <c r="AC268" i="5"/>
  <c r="AB268" i="5"/>
  <c r="AA268" i="5"/>
  <c r="Z268" i="5"/>
  <c r="Y268" i="5"/>
  <c r="X268" i="5"/>
  <c r="W268" i="5"/>
  <c r="V268" i="5"/>
  <c r="U268" i="5"/>
  <c r="T268" i="5"/>
  <c r="S268" i="5"/>
  <c r="R268" i="5"/>
  <c r="Q268" i="5"/>
  <c r="P268" i="5"/>
  <c r="AT268" i="5" s="1"/>
  <c r="O268" i="5"/>
  <c r="N268" i="5"/>
  <c r="M268" i="5"/>
  <c r="L268" i="5"/>
  <c r="K268" i="5"/>
  <c r="J268" i="5"/>
  <c r="I268" i="5"/>
  <c r="H268" i="5"/>
  <c r="G268" i="5"/>
  <c r="F268" i="5"/>
  <c r="E268" i="5"/>
  <c r="D268" i="5"/>
  <c r="AF267" i="5"/>
  <c r="AE267" i="5"/>
  <c r="AD267" i="5"/>
  <c r="AC267" i="5"/>
  <c r="AB267" i="5"/>
  <c r="AA267" i="5"/>
  <c r="Z267" i="5"/>
  <c r="Y267" i="5"/>
  <c r="X267" i="5"/>
  <c r="W267" i="5"/>
  <c r="V267" i="5"/>
  <c r="U267" i="5"/>
  <c r="T267" i="5"/>
  <c r="S267" i="5"/>
  <c r="R267" i="5"/>
  <c r="Q267" i="5"/>
  <c r="P267" i="5"/>
  <c r="AT267" i="5" s="1"/>
  <c r="O267" i="5"/>
  <c r="N267" i="5"/>
  <c r="M267" i="5"/>
  <c r="L267" i="5"/>
  <c r="K267" i="5"/>
  <c r="J267" i="5"/>
  <c r="I267" i="5"/>
  <c r="H267" i="5"/>
  <c r="G267" i="5"/>
  <c r="F267" i="5"/>
  <c r="E267" i="5"/>
  <c r="D267" i="5"/>
  <c r="AF266" i="5"/>
  <c r="AE266" i="5"/>
  <c r="AD266" i="5"/>
  <c r="AC266" i="5"/>
  <c r="AB266" i="5"/>
  <c r="AA266" i="5"/>
  <c r="Z266" i="5"/>
  <c r="Y266" i="5"/>
  <c r="X266" i="5"/>
  <c r="W266" i="5"/>
  <c r="V266" i="5"/>
  <c r="U266" i="5"/>
  <c r="T266" i="5"/>
  <c r="S266" i="5"/>
  <c r="R266" i="5"/>
  <c r="Q266" i="5"/>
  <c r="P266" i="5"/>
  <c r="AT266" i="5" s="1"/>
  <c r="O266" i="5"/>
  <c r="N266" i="5"/>
  <c r="M266" i="5"/>
  <c r="L266" i="5"/>
  <c r="K266" i="5"/>
  <c r="J266" i="5"/>
  <c r="I266" i="5"/>
  <c r="H266" i="5"/>
  <c r="G266" i="5"/>
  <c r="F266" i="5"/>
  <c r="E266" i="5"/>
  <c r="D266" i="5"/>
  <c r="AF265" i="5"/>
  <c r="AE265" i="5"/>
  <c r="AD265" i="5"/>
  <c r="AC265" i="5"/>
  <c r="AB265" i="5"/>
  <c r="AA265" i="5"/>
  <c r="Z265" i="5"/>
  <c r="Y265" i="5"/>
  <c r="X265" i="5"/>
  <c r="W265" i="5"/>
  <c r="V265" i="5"/>
  <c r="U265" i="5"/>
  <c r="T265" i="5"/>
  <c r="S265" i="5"/>
  <c r="R265" i="5"/>
  <c r="Q265" i="5"/>
  <c r="P265" i="5"/>
  <c r="AT265" i="5" s="1"/>
  <c r="O265" i="5"/>
  <c r="N265" i="5"/>
  <c r="M265" i="5"/>
  <c r="L265" i="5"/>
  <c r="K265" i="5"/>
  <c r="J265" i="5"/>
  <c r="I265" i="5"/>
  <c r="H265" i="5"/>
  <c r="G265" i="5"/>
  <c r="F265" i="5"/>
  <c r="E265" i="5"/>
  <c r="D265" i="5"/>
  <c r="AF264" i="5"/>
  <c r="AE264" i="5"/>
  <c r="AD264" i="5"/>
  <c r="AC264" i="5"/>
  <c r="AB264" i="5"/>
  <c r="AA264" i="5"/>
  <c r="Z264" i="5"/>
  <c r="Y264" i="5"/>
  <c r="X264" i="5"/>
  <c r="W264" i="5"/>
  <c r="V264" i="5"/>
  <c r="U264" i="5"/>
  <c r="T264" i="5"/>
  <c r="S264" i="5"/>
  <c r="R264" i="5"/>
  <c r="Q264" i="5"/>
  <c r="P264" i="5"/>
  <c r="O264" i="5"/>
  <c r="N264" i="5"/>
  <c r="M264" i="5"/>
  <c r="L264" i="5"/>
  <c r="K264" i="5"/>
  <c r="J264" i="5"/>
  <c r="I264" i="5"/>
  <c r="H264" i="5"/>
  <c r="G264" i="5"/>
  <c r="F264" i="5"/>
  <c r="E264" i="5"/>
  <c r="D264" i="5"/>
  <c r="AF263" i="5"/>
  <c r="AE263" i="5"/>
  <c r="AD263" i="5"/>
  <c r="AC263" i="5"/>
  <c r="AB263" i="5"/>
  <c r="AA263" i="5"/>
  <c r="Z263" i="5"/>
  <c r="Y263" i="5"/>
  <c r="X263" i="5"/>
  <c r="W263" i="5"/>
  <c r="V263" i="5"/>
  <c r="U263" i="5"/>
  <c r="T263" i="5"/>
  <c r="S263" i="5"/>
  <c r="R263" i="5"/>
  <c r="Q263" i="5"/>
  <c r="P263" i="5"/>
  <c r="O263" i="5"/>
  <c r="N263" i="5"/>
  <c r="M263" i="5"/>
  <c r="L263" i="5"/>
  <c r="K263" i="5"/>
  <c r="J263" i="5"/>
  <c r="I263" i="5"/>
  <c r="H263" i="5"/>
  <c r="G263" i="5"/>
  <c r="F263" i="5"/>
  <c r="E263" i="5"/>
  <c r="D263" i="5"/>
  <c r="AF262" i="5"/>
  <c r="AE262" i="5"/>
  <c r="AD262" i="5"/>
  <c r="AC262" i="5"/>
  <c r="AB262" i="5"/>
  <c r="AA262" i="5"/>
  <c r="Z262" i="5"/>
  <c r="Y262" i="5"/>
  <c r="X262" i="5"/>
  <c r="W262" i="5"/>
  <c r="V262" i="5"/>
  <c r="U262" i="5"/>
  <c r="T262" i="5"/>
  <c r="S262" i="5"/>
  <c r="R262" i="5"/>
  <c r="Q262" i="5"/>
  <c r="P262" i="5"/>
  <c r="O262" i="5"/>
  <c r="N262" i="5"/>
  <c r="M262" i="5"/>
  <c r="L262" i="5"/>
  <c r="K262" i="5"/>
  <c r="J262" i="5"/>
  <c r="I262" i="5"/>
  <c r="H262" i="5"/>
  <c r="G262" i="5"/>
  <c r="F262" i="5"/>
  <c r="E262" i="5"/>
  <c r="D262" i="5"/>
  <c r="AF261" i="5"/>
  <c r="AE261" i="5"/>
  <c r="AD261" i="5"/>
  <c r="AC261" i="5"/>
  <c r="AB261" i="5"/>
  <c r="AA261" i="5"/>
  <c r="Z261" i="5"/>
  <c r="Y261" i="5"/>
  <c r="X261" i="5"/>
  <c r="W261" i="5"/>
  <c r="V261" i="5"/>
  <c r="U261" i="5"/>
  <c r="T261" i="5"/>
  <c r="S261" i="5"/>
  <c r="R261" i="5"/>
  <c r="Q261" i="5"/>
  <c r="P261" i="5"/>
  <c r="O261" i="5"/>
  <c r="N261" i="5"/>
  <c r="M261" i="5"/>
  <c r="L261" i="5"/>
  <c r="K261" i="5"/>
  <c r="J261" i="5"/>
  <c r="I261" i="5"/>
  <c r="H261" i="5"/>
  <c r="G261" i="5"/>
  <c r="F261" i="5"/>
  <c r="E261" i="5"/>
  <c r="D261" i="5"/>
  <c r="AF260" i="5"/>
  <c r="AE260" i="5"/>
  <c r="AD260" i="5"/>
  <c r="AC260" i="5"/>
  <c r="AB260" i="5"/>
  <c r="AA260" i="5"/>
  <c r="Z260" i="5"/>
  <c r="Y260" i="5"/>
  <c r="X260" i="5"/>
  <c r="W260" i="5"/>
  <c r="V260" i="5"/>
  <c r="U260" i="5"/>
  <c r="T260" i="5"/>
  <c r="S260" i="5"/>
  <c r="R260" i="5"/>
  <c r="Q260" i="5"/>
  <c r="P260" i="5"/>
  <c r="O260" i="5"/>
  <c r="AT260" i="5" s="1"/>
  <c r="N260" i="5"/>
  <c r="M260" i="5"/>
  <c r="L260" i="5"/>
  <c r="K260" i="5"/>
  <c r="J260" i="5"/>
  <c r="I260" i="5"/>
  <c r="H260" i="5"/>
  <c r="G260" i="5"/>
  <c r="F260" i="5"/>
  <c r="E260" i="5"/>
  <c r="D260" i="5"/>
  <c r="AF259" i="5"/>
  <c r="AE259" i="5"/>
  <c r="AD259" i="5"/>
  <c r="AC259" i="5"/>
  <c r="AB259" i="5"/>
  <c r="AA259" i="5"/>
  <c r="Z259" i="5"/>
  <c r="Y259" i="5"/>
  <c r="X259" i="5"/>
  <c r="W259" i="5"/>
  <c r="V259" i="5"/>
  <c r="U259" i="5"/>
  <c r="T259" i="5"/>
  <c r="S259" i="5"/>
  <c r="R259" i="5"/>
  <c r="Q259" i="5"/>
  <c r="P259" i="5"/>
  <c r="O259" i="5"/>
  <c r="AT259" i="5" s="1"/>
  <c r="N259" i="5"/>
  <c r="M259" i="5"/>
  <c r="L259" i="5"/>
  <c r="K259" i="5"/>
  <c r="J259" i="5"/>
  <c r="I259" i="5"/>
  <c r="H259" i="5"/>
  <c r="G259" i="5"/>
  <c r="F259" i="5"/>
  <c r="E259" i="5"/>
  <c r="D259" i="5"/>
  <c r="AF258" i="5"/>
  <c r="AE258" i="5"/>
  <c r="AD258" i="5"/>
  <c r="AC258" i="5"/>
  <c r="AB258" i="5"/>
  <c r="AA258" i="5"/>
  <c r="Z258" i="5"/>
  <c r="Y258" i="5"/>
  <c r="X258" i="5"/>
  <c r="W258" i="5"/>
  <c r="V258" i="5"/>
  <c r="U258" i="5"/>
  <c r="T258" i="5"/>
  <c r="S258" i="5"/>
  <c r="R258" i="5"/>
  <c r="Q258" i="5"/>
  <c r="P258" i="5"/>
  <c r="O258" i="5"/>
  <c r="AT258" i="5" s="1"/>
  <c r="N258" i="5"/>
  <c r="M258" i="5"/>
  <c r="L258" i="5"/>
  <c r="K258" i="5"/>
  <c r="J258" i="5"/>
  <c r="I258" i="5"/>
  <c r="H258" i="5"/>
  <c r="G258" i="5"/>
  <c r="F258" i="5"/>
  <c r="E258" i="5"/>
  <c r="D258" i="5"/>
  <c r="AF257" i="5"/>
  <c r="AE257" i="5"/>
  <c r="AD257" i="5"/>
  <c r="AC257" i="5"/>
  <c r="AB257" i="5"/>
  <c r="AA257" i="5"/>
  <c r="Z257" i="5"/>
  <c r="Y257" i="5"/>
  <c r="X257" i="5"/>
  <c r="W257" i="5"/>
  <c r="V257" i="5"/>
  <c r="U257" i="5"/>
  <c r="T257" i="5"/>
  <c r="S257" i="5"/>
  <c r="R257" i="5"/>
  <c r="Q257" i="5"/>
  <c r="P257" i="5"/>
  <c r="O257" i="5"/>
  <c r="AT257" i="5" s="1"/>
  <c r="N257" i="5"/>
  <c r="M257" i="5"/>
  <c r="L257" i="5"/>
  <c r="K257" i="5"/>
  <c r="J257" i="5"/>
  <c r="I257" i="5"/>
  <c r="H257" i="5"/>
  <c r="G257" i="5"/>
  <c r="F257" i="5"/>
  <c r="E257" i="5"/>
  <c r="D257" i="5"/>
  <c r="AF256" i="5"/>
  <c r="AE256" i="5"/>
  <c r="AD256" i="5"/>
  <c r="AC256" i="5"/>
  <c r="AB256" i="5"/>
  <c r="AA256" i="5"/>
  <c r="Z256" i="5"/>
  <c r="Y256" i="5"/>
  <c r="X256" i="5"/>
  <c r="W256" i="5"/>
  <c r="V256" i="5"/>
  <c r="U256" i="5"/>
  <c r="T256" i="5"/>
  <c r="S256" i="5"/>
  <c r="R256" i="5"/>
  <c r="Q256" i="5"/>
  <c r="P256" i="5"/>
  <c r="O256" i="5"/>
  <c r="N256" i="5"/>
  <c r="M256" i="5"/>
  <c r="L256" i="5"/>
  <c r="K256" i="5"/>
  <c r="J256" i="5"/>
  <c r="I256" i="5"/>
  <c r="H256" i="5"/>
  <c r="G256" i="5"/>
  <c r="F256" i="5"/>
  <c r="E256" i="5"/>
  <c r="D256" i="5"/>
  <c r="AF255" i="5"/>
  <c r="AE255" i="5"/>
  <c r="AD255" i="5"/>
  <c r="AC255" i="5"/>
  <c r="AB255" i="5"/>
  <c r="AA255" i="5"/>
  <c r="Z255" i="5"/>
  <c r="Y255" i="5"/>
  <c r="X255" i="5"/>
  <c r="W255" i="5"/>
  <c r="V255" i="5"/>
  <c r="U255" i="5"/>
  <c r="T255" i="5"/>
  <c r="S255" i="5"/>
  <c r="R255" i="5"/>
  <c r="Q255" i="5"/>
  <c r="P255" i="5"/>
  <c r="O255" i="5"/>
  <c r="N255" i="5"/>
  <c r="M255" i="5"/>
  <c r="L255" i="5"/>
  <c r="K255" i="5"/>
  <c r="J255" i="5"/>
  <c r="I255" i="5"/>
  <c r="H255" i="5"/>
  <c r="G255" i="5"/>
  <c r="F255" i="5"/>
  <c r="E255" i="5"/>
  <c r="D255" i="5"/>
  <c r="AF254" i="5"/>
  <c r="AE254" i="5"/>
  <c r="AD254" i="5"/>
  <c r="AC254" i="5"/>
  <c r="AB254" i="5"/>
  <c r="AA254" i="5"/>
  <c r="Z254" i="5"/>
  <c r="Y254" i="5"/>
  <c r="X254" i="5"/>
  <c r="W254" i="5"/>
  <c r="V254" i="5"/>
  <c r="U254" i="5"/>
  <c r="T254" i="5"/>
  <c r="S254" i="5"/>
  <c r="R254" i="5"/>
  <c r="Q254" i="5"/>
  <c r="P254" i="5"/>
  <c r="O254" i="5"/>
  <c r="AT254" i="5" s="1"/>
  <c r="N254" i="5"/>
  <c r="M254" i="5"/>
  <c r="L254" i="5"/>
  <c r="K254" i="5"/>
  <c r="J254" i="5"/>
  <c r="I254" i="5"/>
  <c r="H254" i="5"/>
  <c r="G254" i="5"/>
  <c r="F254" i="5"/>
  <c r="E254" i="5"/>
  <c r="D254" i="5"/>
  <c r="AF253" i="5"/>
  <c r="AE253" i="5"/>
  <c r="AD253" i="5"/>
  <c r="AC253" i="5"/>
  <c r="AB253" i="5"/>
  <c r="AA253" i="5"/>
  <c r="Z253" i="5"/>
  <c r="Y253" i="5"/>
  <c r="X253" i="5"/>
  <c r="W253" i="5"/>
  <c r="V253" i="5"/>
  <c r="U253" i="5"/>
  <c r="T253" i="5"/>
  <c r="S253" i="5"/>
  <c r="R253" i="5"/>
  <c r="Q253" i="5"/>
  <c r="P253" i="5"/>
  <c r="O253" i="5"/>
  <c r="N253" i="5"/>
  <c r="M253" i="5"/>
  <c r="L253" i="5"/>
  <c r="K253" i="5"/>
  <c r="J253" i="5"/>
  <c r="I253" i="5"/>
  <c r="H253" i="5"/>
  <c r="G253" i="5"/>
  <c r="F253" i="5"/>
  <c r="E253" i="5"/>
  <c r="D253" i="5"/>
  <c r="AF252" i="5"/>
  <c r="AE252" i="5"/>
  <c r="AD252" i="5"/>
  <c r="AC252" i="5"/>
  <c r="AB252" i="5"/>
  <c r="AA252" i="5"/>
  <c r="Z252" i="5"/>
  <c r="Y252" i="5"/>
  <c r="X252" i="5"/>
  <c r="W252" i="5"/>
  <c r="V252" i="5"/>
  <c r="U252" i="5"/>
  <c r="T252" i="5"/>
  <c r="S252" i="5"/>
  <c r="R252" i="5"/>
  <c r="Q252" i="5"/>
  <c r="P252" i="5"/>
  <c r="O252" i="5"/>
  <c r="N252" i="5"/>
  <c r="AT252" i="5" s="1"/>
  <c r="M252" i="5"/>
  <c r="L252" i="5"/>
  <c r="K252" i="5"/>
  <c r="J252" i="5"/>
  <c r="I252" i="5"/>
  <c r="H252" i="5"/>
  <c r="G252" i="5"/>
  <c r="F252" i="5"/>
  <c r="E252" i="5"/>
  <c r="D252" i="5"/>
  <c r="AF251" i="5"/>
  <c r="AE251" i="5"/>
  <c r="AD251" i="5"/>
  <c r="AC251" i="5"/>
  <c r="AB251" i="5"/>
  <c r="AA251" i="5"/>
  <c r="Z251" i="5"/>
  <c r="Y251" i="5"/>
  <c r="X251" i="5"/>
  <c r="W251" i="5"/>
  <c r="V251" i="5"/>
  <c r="U251" i="5"/>
  <c r="T251" i="5"/>
  <c r="S251" i="5"/>
  <c r="R251" i="5"/>
  <c r="Q251" i="5"/>
  <c r="P251" i="5"/>
  <c r="O251" i="5"/>
  <c r="N251" i="5"/>
  <c r="AT251" i="5" s="1"/>
  <c r="M251" i="5"/>
  <c r="L251" i="5"/>
  <c r="K251" i="5"/>
  <c r="J251" i="5"/>
  <c r="I251" i="5"/>
  <c r="H251" i="5"/>
  <c r="G251" i="5"/>
  <c r="F251" i="5"/>
  <c r="E251" i="5"/>
  <c r="D251" i="5"/>
  <c r="AF250" i="5"/>
  <c r="AE250" i="5"/>
  <c r="AD250" i="5"/>
  <c r="AC250" i="5"/>
  <c r="AB250" i="5"/>
  <c r="AA250" i="5"/>
  <c r="Z250" i="5"/>
  <c r="Y250" i="5"/>
  <c r="X250" i="5"/>
  <c r="W250" i="5"/>
  <c r="V250" i="5"/>
  <c r="U250" i="5"/>
  <c r="T250" i="5"/>
  <c r="S250" i="5"/>
  <c r="R250" i="5"/>
  <c r="Q250" i="5"/>
  <c r="P250" i="5"/>
  <c r="O250" i="5"/>
  <c r="N250" i="5"/>
  <c r="AT250" i="5" s="1"/>
  <c r="M250" i="5"/>
  <c r="L250" i="5"/>
  <c r="K250" i="5"/>
  <c r="J250" i="5"/>
  <c r="I250" i="5"/>
  <c r="H250" i="5"/>
  <c r="G250" i="5"/>
  <c r="F250" i="5"/>
  <c r="E250" i="5"/>
  <c r="D250" i="5"/>
  <c r="AF249" i="5"/>
  <c r="AE249" i="5"/>
  <c r="AD249" i="5"/>
  <c r="AC249" i="5"/>
  <c r="AB249" i="5"/>
  <c r="AA249" i="5"/>
  <c r="Z249" i="5"/>
  <c r="Y249" i="5"/>
  <c r="X249" i="5"/>
  <c r="W249" i="5"/>
  <c r="V249" i="5"/>
  <c r="U249" i="5"/>
  <c r="T249" i="5"/>
  <c r="S249" i="5"/>
  <c r="R249" i="5"/>
  <c r="Q249" i="5"/>
  <c r="P249" i="5"/>
  <c r="O249" i="5"/>
  <c r="N249" i="5"/>
  <c r="AT249" i="5" s="1"/>
  <c r="M249" i="5"/>
  <c r="L249" i="5"/>
  <c r="K249" i="5"/>
  <c r="J249" i="5"/>
  <c r="I249" i="5"/>
  <c r="H249" i="5"/>
  <c r="G249" i="5"/>
  <c r="F249" i="5"/>
  <c r="E249" i="5"/>
  <c r="D249" i="5"/>
  <c r="AF248" i="5"/>
  <c r="AE248" i="5"/>
  <c r="AD248" i="5"/>
  <c r="AC248" i="5"/>
  <c r="AB248" i="5"/>
  <c r="AA248" i="5"/>
  <c r="Z248" i="5"/>
  <c r="Y248" i="5"/>
  <c r="X248" i="5"/>
  <c r="W248" i="5"/>
  <c r="V248" i="5"/>
  <c r="U248" i="5"/>
  <c r="T248" i="5"/>
  <c r="S248" i="5"/>
  <c r="R248" i="5"/>
  <c r="Q248" i="5"/>
  <c r="P248" i="5"/>
  <c r="O248" i="5"/>
  <c r="N248" i="5"/>
  <c r="M248" i="5"/>
  <c r="L248" i="5"/>
  <c r="K248" i="5"/>
  <c r="J248" i="5"/>
  <c r="I248" i="5"/>
  <c r="H248" i="5"/>
  <c r="G248" i="5"/>
  <c r="F248" i="5"/>
  <c r="E248" i="5"/>
  <c r="D248" i="5"/>
  <c r="AF247" i="5"/>
  <c r="AE247" i="5"/>
  <c r="AD247" i="5"/>
  <c r="AC247" i="5"/>
  <c r="AB247" i="5"/>
  <c r="AA247" i="5"/>
  <c r="Z247" i="5"/>
  <c r="Y247" i="5"/>
  <c r="X247" i="5"/>
  <c r="W247" i="5"/>
  <c r="V247" i="5"/>
  <c r="U247" i="5"/>
  <c r="T247" i="5"/>
  <c r="S247" i="5"/>
  <c r="R247" i="5"/>
  <c r="Q247" i="5"/>
  <c r="P247" i="5"/>
  <c r="O247" i="5"/>
  <c r="N247" i="5"/>
  <c r="M247" i="5"/>
  <c r="L247" i="5"/>
  <c r="K247" i="5"/>
  <c r="J247" i="5"/>
  <c r="I247" i="5"/>
  <c r="H247" i="5"/>
  <c r="G247" i="5"/>
  <c r="F247" i="5"/>
  <c r="E247" i="5"/>
  <c r="D247" i="5"/>
  <c r="AF246" i="5"/>
  <c r="AE246" i="5"/>
  <c r="AD246" i="5"/>
  <c r="AC246" i="5"/>
  <c r="AB246" i="5"/>
  <c r="AA246" i="5"/>
  <c r="Z246" i="5"/>
  <c r="Y246" i="5"/>
  <c r="X246" i="5"/>
  <c r="W246" i="5"/>
  <c r="V246" i="5"/>
  <c r="U246" i="5"/>
  <c r="T246" i="5"/>
  <c r="S246" i="5"/>
  <c r="R246" i="5"/>
  <c r="Q246" i="5"/>
  <c r="P246" i="5"/>
  <c r="O246" i="5"/>
  <c r="N246" i="5"/>
  <c r="M246" i="5"/>
  <c r="L246" i="5"/>
  <c r="K246" i="5"/>
  <c r="J246" i="5"/>
  <c r="I246" i="5"/>
  <c r="H246" i="5"/>
  <c r="G246" i="5"/>
  <c r="F246" i="5"/>
  <c r="E246" i="5"/>
  <c r="D246" i="5"/>
  <c r="AF245" i="5"/>
  <c r="AE245" i="5"/>
  <c r="AD245" i="5"/>
  <c r="AC245" i="5"/>
  <c r="AB245" i="5"/>
  <c r="AA245" i="5"/>
  <c r="Z245" i="5"/>
  <c r="Y245" i="5"/>
  <c r="X245" i="5"/>
  <c r="W245" i="5"/>
  <c r="V245" i="5"/>
  <c r="U245" i="5"/>
  <c r="T245" i="5"/>
  <c r="S245" i="5"/>
  <c r="R245" i="5"/>
  <c r="Q245" i="5"/>
  <c r="P245" i="5"/>
  <c r="O245" i="5"/>
  <c r="N245" i="5"/>
  <c r="M245" i="5"/>
  <c r="L245" i="5"/>
  <c r="K245" i="5"/>
  <c r="J245" i="5"/>
  <c r="I245" i="5"/>
  <c r="H245" i="5"/>
  <c r="G245" i="5"/>
  <c r="F245" i="5"/>
  <c r="E245" i="5"/>
  <c r="D245" i="5"/>
  <c r="AF244" i="5"/>
  <c r="AE244" i="5"/>
  <c r="AD244" i="5"/>
  <c r="AC244" i="5"/>
  <c r="AB244" i="5"/>
  <c r="AA244" i="5"/>
  <c r="Z244" i="5"/>
  <c r="Y244" i="5"/>
  <c r="X244" i="5"/>
  <c r="W244" i="5"/>
  <c r="V244" i="5"/>
  <c r="U244" i="5"/>
  <c r="T244" i="5"/>
  <c r="S244" i="5"/>
  <c r="R244" i="5"/>
  <c r="Q244" i="5"/>
  <c r="P244" i="5"/>
  <c r="O244" i="5"/>
  <c r="N244" i="5"/>
  <c r="M244" i="5"/>
  <c r="AT244" i="5" s="1"/>
  <c r="L244" i="5"/>
  <c r="K244" i="5"/>
  <c r="J244" i="5"/>
  <c r="I244" i="5"/>
  <c r="H244" i="5"/>
  <c r="G244" i="5"/>
  <c r="F244" i="5"/>
  <c r="E244" i="5"/>
  <c r="D244" i="5"/>
  <c r="AF243" i="5"/>
  <c r="AE243" i="5"/>
  <c r="AD243" i="5"/>
  <c r="AC243" i="5"/>
  <c r="AB243" i="5"/>
  <c r="AA243" i="5"/>
  <c r="Z243" i="5"/>
  <c r="Y243" i="5"/>
  <c r="X243" i="5"/>
  <c r="W243" i="5"/>
  <c r="V243" i="5"/>
  <c r="U243" i="5"/>
  <c r="T243" i="5"/>
  <c r="S243" i="5"/>
  <c r="R243" i="5"/>
  <c r="Q243" i="5"/>
  <c r="P243" i="5"/>
  <c r="O243" i="5"/>
  <c r="N243" i="5"/>
  <c r="M243" i="5"/>
  <c r="AT243" i="5" s="1"/>
  <c r="L243" i="5"/>
  <c r="K243" i="5"/>
  <c r="J243" i="5"/>
  <c r="I243" i="5"/>
  <c r="H243" i="5"/>
  <c r="G243" i="5"/>
  <c r="F243" i="5"/>
  <c r="E243" i="5"/>
  <c r="D243" i="5"/>
  <c r="AF242" i="5"/>
  <c r="AE242" i="5"/>
  <c r="AD242" i="5"/>
  <c r="AC242" i="5"/>
  <c r="AB242" i="5"/>
  <c r="AA242" i="5"/>
  <c r="Z242" i="5"/>
  <c r="Y242" i="5"/>
  <c r="X242" i="5"/>
  <c r="W242" i="5"/>
  <c r="V242" i="5"/>
  <c r="U242" i="5"/>
  <c r="T242" i="5"/>
  <c r="S242" i="5"/>
  <c r="R242" i="5"/>
  <c r="Q242" i="5"/>
  <c r="P242" i="5"/>
  <c r="O242" i="5"/>
  <c r="N242" i="5"/>
  <c r="M242" i="5"/>
  <c r="AT242" i="5" s="1"/>
  <c r="L242" i="5"/>
  <c r="K242" i="5"/>
  <c r="J242" i="5"/>
  <c r="I242" i="5"/>
  <c r="H242" i="5"/>
  <c r="G242" i="5"/>
  <c r="F242" i="5"/>
  <c r="E242" i="5"/>
  <c r="D242" i="5"/>
  <c r="AF241" i="5"/>
  <c r="AE241" i="5"/>
  <c r="AD241" i="5"/>
  <c r="AC241" i="5"/>
  <c r="AB241" i="5"/>
  <c r="AA241" i="5"/>
  <c r="Z241" i="5"/>
  <c r="Y241" i="5"/>
  <c r="X241" i="5"/>
  <c r="W241" i="5"/>
  <c r="V241" i="5"/>
  <c r="U241" i="5"/>
  <c r="T241" i="5"/>
  <c r="S241" i="5"/>
  <c r="R241" i="5"/>
  <c r="Q241" i="5"/>
  <c r="P241" i="5"/>
  <c r="O241" i="5"/>
  <c r="N241" i="5"/>
  <c r="M241" i="5"/>
  <c r="AT241" i="5" s="1"/>
  <c r="L241" i="5"/>
  <c r="K241" i="5"/>
  <c r="J241" i="5"/>
  <c r="I241" i="5"/>
  <c r="H241" i="5"/>
  <c r="G241" i="5"/>
  <c r="F241" i="5"/>
  <c r="E241" i="5"/>
  <c r="D241" i="5"/>
  <c r="AF240" i="5"/>
  <c r="AE240" i="5"/>
  <c r="AD240" i="5"/>
  <c r="AC240" i="5"/>
  <c r="AB240" i="5"/>
  <c r="AA240" i="5"/>
  <c r="Z240" i="5"/>
  <c r="Y240" i="5"/>
  <c r="X240" i="5"/>
  <c r="W240" i="5"/>
  <c r="V240" i="5"/>
  <c r="U240" i="5"/>
  <c r="T240" i="5"/>
  <c r="S240" i="5"/>
  <c r="R240" i="5"/>
  <c r="Q240" i="5"/>
  <c r="P240" i="5"/>
  <c r="O240" i="5"/>
  <c r="N240" i="5"/>
  <c r="M240" i="5"/>
  <c r="AT240" i="5" s="1"/>
  <c r="L240" i="5"/>
  <c r="K240" i="5"/>
  <c r="J240" i="5"/>
  <c r="I240" i="5"/>
  <c r="H240" i="5"/>
  <c r="G240" i="5"/>
  <c r="F240" i="5"/>
  <c r="E240" i="5"/>
  <c r="D240" i="5"/>
  <c r="AF239" i="5"/>
  <c r="AE239" i="5"/>
  <c r="AD239" i="5"/>
  <c r="AC239" i="5"/>
  <c r="AB239" i="5"/>
  <c r="AA239" i="5"/>
  <c r="Z239" i="5"/>
  <c r="Y239" i="5"/>
  <c r="X239" i="5"/>
  <c r="W239" i="5"/>
  <c r="V239" i="5"/>
  <c r="U239" i="5"/>
  <c r="T239" i="5"/>
  <c r="S239" i="5"/>
  <c r="R239" i="5"/>
  <c r="Q239" i="5"/>
  <c r="P239" i="5"/>
  <c r="O239" i="5"/>
  <c r="N239" i="5"/>
  <c r="M239" i="5"/>
  <c r="L239" i="5"/>
  <c r="K239" i="5"/>
  <c r="J239" i="5"/>
  <c r="I239" i="5"/>
  <c r="H239" i="5"/>
  <c r="G239" i="5"/>
  <c r="F239" i="5"/>
  <c r="E239" i="5"/>
  <c r="D239" i="5"/>
  <c r="AF238" i="5"/>
  <c r="AE238" i="5"/>
  <c r="AD238" i="5"/>
  <c r="AC238" i="5"/>
  <c r="AB238" i="5"/>
  <c r="AA238" i="5"/>
  <c r="Z238" i="5"/>
  <c r="Y238" i="5"/>
  <c r="X238" i="5"/>
  <c r="W238" i="5"/>
  <c r="V238" i="5"/>
  <c r="U238" i="5"/>
  <c r="T238" i="5"/>
  <c r="S238" i="5"/>
  <c r="R238" i="5"/>
  <c r="Q238" i="5"/>
  <c r="P238" i="5"/>
  <c r="O238" i="5"/>
  <c r="N238" i="5"/>
  <c r="M238" i="5"/>
  <c r="L238" i="5"/>
  <c r="K238" i="5"/>
  <c r="J238" i="5"/>
  <c r="I238" i="5"/>
  <c r="H238" i="5"/>
  <c r="G238" i="5"/>
  <c r="F238" i="5"/>
  <c r="E238" i="5"/>
  <c r="D238" i="5"/>
  <c r="AF237" i="5"/>
  <c r="AE237" i="5"/>
  <c r="AD237" i="5"/>
  <c r="AC237" i="5"/>
  <c r="AB237" i="5"/>
  <c r="AA237" i="5"/>
  <c r="Z237" i="5"/>
  <c r="Y237" i="5"/>
  <c r="X237" i="5"/>
  <c r="W237" i="5"/>
  <c r="V237" i="5"/>
  <c r="U237" i="5"/>
  <c r="T237" i="5"/>
  <c r="S237" i="5"/>
  <c r="R237" i="5"/>
  <c r="Q237" i="5"/>
  <c r="P237" i="5"/>
  <c r="O237" i="5"/>
  <c r="N237" i="5"/>
  <c r="M237" i="5"/>
  <c r="L237" i="5"/>
  <c r="K237" i="5"/>
  <c r="J237" i="5"/>
  <c r="I237" i="5"/>
  <c r="H237" i="5"/>
  <c r="G237" i="5"/>
  <c r="F237" i="5"/>
  <c r="E237" i="5"/>
  <c r="D237" i="5"/>
  <c r="AF236" i="5"/>
  <c r="AE236" i="5"/>
  <c r="AD236" i="5"/>
  <c r="AC236" i="5"/>
  <c r="AB236" i="5"/>
  <c r="AA236" i="5"/>
  <c r="Z236" i="5"/>
  <c r="Y236" i="5"/>
  <c r="X236" i="5"/>
  <c r="W236" i="5"/>
  <c r="V236" i="5"/>
  <c r="U236" i="5"/>
  <c r="T236" i="5"/>
  <c r="S236" i="5"/>
  <c r="R236" i="5"/>
  <c r="Q236" i="5"/>
  <c r="P236" i="5"/>
  <c r="O236" i="5"/>
  <c r="N236" i="5"/>
  <c r="M236" i="5"/>
  <c r="L236" i="5"/>
  <c r="AT236" i="5" s="1"/>
  <c r="K236" i="5"/>
  <c r="J236" i="5"/>
  <c r="I236" i="5"/>
  <c r="H236" i="5"/>
  <c r="G236" i="5"/>
  <c r="F236" i="5"/>
  <c r="E236" i="5"/>
  <c r="D236" i="5"/>
  <c r="AF235" i="5"/>
  <c r="AE235" i="5"/>
  <c r="AD235" i="5"/>
  <c r="AC235" i="5"/>
  <c r="AB235" i="5"/>
  <c r="AA235" i="5"/>
  <c r="Z235" i="5"/>
  <c r="Y235" i="5"/>
  <c r="X235" i="5"/>
  <c r="W235" i="5"/>
  <c r="V235" i="5"/>
  <c r="U235" i="5"/>
  <c r="T235" i="5"/>
  <c r="S235" i="5"/>
  <c r="R235" i="5"/>
  <c r="Q235" i="5"/>
  <c r="P235" i="5"/>
  <c r="O235" i="5"/>
  <c r="N235" i="5"/>
  <c r="M235" i="5"/>
  <c r="L235" i="5"/>
  <c r="AT235" i="5" s="1"/>
  <c r="K235" i="5"/>
  <c r="J235" i="5"/>
  <c r="I235" i="5"/>
  <c r="H235" i="5"/>
  <c r="G235" i="5"/>
  <c r="F235" i="5"/>
  <c r="E235" i="5"/>
  <c r="D235" i="5"/>
  <c r="AF234" i="5"/>
  <c r="AE234" i="5"/>
  <c r="AD234" i="5"/>
  <c r="AC234" i="5"/>
  <c r="AB234" i="5"/>
  <c r="AA234" i="5"/>
  <c r="Z234" i="5"/>
  <c r="Y234" i="5"/>
  <c r="X234" i="5"/>
  <c r="W234" i="5"/>
  <c r="V234" i="5"/>
  <c r="U234" i="5"/>
  <c r="T234" i="5"/>
  <c r="S234" i="5"/>
  <c r="R234" i="5"/>
  <c r="Q234" i="5"/>
  <c r="P234" i="5"/>
  <c r="O234" i="5"/>
  <c r="N234" i="5"/>
  <c r="M234" i="5"/>
  <c r="L234" i="5"/>
  <c r="AT234" i="5" s="1"/>
  <c r="K234" i="5"/>
  <c r="J234" i="5"/>
  <c r="I234" i="5"/>
  <c r="H234" i="5"/>
  <c r="G234" i="5"/>
  <c r="F234" i="5"/>
  <c r="E234" i="5"/>
  <c r="D234" i="5"/>
  <c r="AF233" i="5"/>
  <c r="AE233" i="5"/>
  <c r="AD233" i="5"/>
  <c r="AC233" i="5"/>
  <c r="AB233" i="5"/>
  <c r="AA233" i="5"/>
  <c r="Z233" i="5"/>
  <c r="Y233" i="5"/>
  <c r="X233" i="5"/>
  <c r="W233" i="5"/>
  <c r="V233" i="5"/>
  <c r="U233" i="5"/>
  <c r="T233" i="5"/>
  <c r="S233" i="5"/>
  <c r="R233" i="5"/>
  <c r="Q233" i="5"/>
  <c r="P233" i="5"/>
  <c r="O233" i="5"/>
  <c r="N233" i="5"/>
  <c r="M233" i="5"/>
  <c r="L233" i="5"/>
  <c r="AT233" i="5" s="1"/>
  <c r="K233" i="5"/>
  <c r="J233" i="5"/>
  <c r="I233" i="5"/>
  <c r="H233" i="5"/>
  <c r="G233" i="5"/>
  <c r="F233" i="5"/>
  <c r="E233" i="5"/>
  <c r="D233" i="5"/>
  <c r="AF232" i="5"/>
  <c r="AE232" i="5"/>
  <c r="AD232" i="5"/>
  <c r="AC232" i="5"/>
  <c r="AB232" i="5"/>
  <c r="AA232" i="5"/>
  <c r="Z232" i="5"/>
  <c r="Y232" i="5"/>
  <c r="X232" i="5"/>
  <c r="W232" i="5"/>
  <c r="V232" i="5"/>
  <c r="U232" i="5"/>
  <c r="T232" i="5"/>
  <c r="S232" i="5"/>
  <c r="R232" i="5"/>
  <c r="Q232" i="5"/>
  <c r="P232" i="5"/>
  <c r="O232" i="5"/>
  <c r="N232" i="5"/>
  <c r="M232" i="5"/>
  <c r="L232" i="5"/>
  <c r="K232" i="5"/>
  <c r="J232" i="5"/>
  <c r="I232" i="5"/>
  <c r="H232" i="5"/>
  <c r="G232" i="5"/>
  <c r="F232" i="5"/>
  <c r="E232" i="5"/>
  <c r="D232" i="5"/>
  <c r="AF231" i="5"/>
  <c r="AE231" i="5"/>
  <c r="AD231" i="5"/>
  <c r="AC231" i="5"/>
  <c r="AB231" i="5"/>
  <c r="AA231" i="5"/>
  <c r="Z231" i="5"/>
  <c r="Y231" i="5"/>
  <c r="X231" i="5"/>
  <c r="W231" i="5"/>
  <c r="V231" i="5"/>
  <c r="U231" i="5"/>
  <c r="T231" i="5"/>
  <c r="S231" i="5"/>
  <c r="R231" i="5"/>
  <c r="Q231" i="5"/>
  <c r="P231" i="5"/>
  <c r="O231" i="5"/>
  <c r="N231" i="5"/>
  <c r="M231" i="5"/>
  <c r="L231" i="5"/>
  <c r="K231" i="5"/>
  <c r="J231" i="5"/>
  <c r="I231" i="5"/>
  <c r="H231" i="5"/>
  <c r="G231" i="5"/>
  <c r="F231" i="5"/>
  <c r="E231" i="5"/>
  <c r="D231" i="5"/>
  <c r="AF230" i="5"/>
  <c r="AE230" i="5"/>
  <c r="AD230" i="5"/>
  <c r="AC230" i="5"/>
  <c r="AB230" i="5"/>
  <c r="AA230" i="5"/>
  <c r="Z230" i="5"/>
  <c r="Y230" i="5"/>
  <c r="X230" i="5"/>
  <c r="W230" i="5"/>
  <c r="V230" i="5"/>
  <c r="U230" i="5"/>
  <c r="T230" i="5"/>
  <c r="S230" i="5"/>
  <c r="R230" i="5"/>
  <c r="Q230" i="5"/>
  <c r="P230" i="5"/>
  <c r="O230" i="5"/>
  <c r="N230" i="5"/>
  <c r="M230" i="5"/>
  <c r="L230" i="5"/>
  <c r="K230" i="5"/>
  <c r="J230" i="5"/>
  <c r="I230" i="5"/>
  <c r="H230" i="5"/>
  <c r="G230" i="5"/>
  <c r="F230" i="5"/>
  <c r="E230" i="5"/>
  <c r="D230" i="5"/>
  <c r="AF229" i="5"/>
  <c r="AE229" i="5"/>
  <c r="AD229" i="5"/>
  <c r="AC229" i="5"/>
  <c r="AB229" i="5"/>
  <c r="AA229" i="5"/>
  <c r="Z229" i="5"/>
  <c r="Y229" i="5"/>
  <c r="X229" i="5"/>
  <c r="W229" i="5"/>
  <c r="V229" i="5"/>
  <c r="U229" i="5"/>
  <c r="T229" i="5"/>
  <c r="S229" i="5"/>
  <c r="R229" i="5"/>
  <c r="Q229" i="5"/>
  <c r="P229" i="5"/>
  <c r="O229" i="5"/>
  <c r="N229" i="5"/>
  <c r="M229" i="5"/>
  <c r="L229" i="5"/>
  <c r="AT229" i="5" s="1"/>
  <c r="K229" i="5"/>
  <c r="J229" i="5"/>
  <c r="I229" i="5"/>
  <c r="H229" i="5"/>
  <c r="G229" i="5"/>
  <c r="F229" i="5"/>
  <c r="E229" i="5"/>
  <c r="D229" i="5"/>
  <c r="AF228" i="5"/>
  <c r="AE228" i="5"/>
  <c r="AD228" i="5"/>
  <c r="AC228" i="5"/>
  <c r="AB228" i="5"/>
  <c r="AA228" i="5"/>
  <c r="Z228" i="5"/>
  <c r="Y228" i="5"/>
  <c r="X228" i="5"/>
  <c r="W228" i="5"/>
  <c r="V228" i="5"/>
  <c r="U228" i="5"/>
  <c r="T228" i="5"/>
  <c r="S228" i="5"/>
  <c r="R228" i="5"/>
  <c r="Q228" i="5"/>
  <c r="P228" i="5"/>
  <c r="O228" i="5"/>
  <c r="N228" i="5"/>
  <c r="M228" i="5"/>
  <c r="L228" i="5"/>
  <c r="K228" i="5"/>
  <c r="AT228" i="5" s="1"/>
  <c r="J228" i="5"/>
  <c r="I228" i="5"/>
  <c r="H228" i="5"/>
  <c r="G228" i="5"/>
  <c r="F228" i="5"/>
  <c r="E228" i="5"/>
  <c r="D228" i="5"/>
  <c r="AF227" i="5"/>
  <c r="AE227" i="5"/>
  <c r="AD227" i="5"/>
  <c r="AC227" i="5"/>
  <c r="AB227" i="5"/>
  <c r="AA227" i="5"/>
  <c r="Z227" i="5"/>
  <c r="Y227" i="5"/>
  <c r="X227" i="5"/>
  <c r="W227" i="5"/>
  <c r="V227" i="5"/>
  <c r="U227" i="5"/>
  <c r="T227" i="5"/>
  <c r="S227" i="5"/>
  <c r="R227" i="5"/>
  <c r="Q227" i="5"/>
  <c r="P227" i="5"/>
  <c r="O227" i="5"/>
  <c r="N227" i="5"/>
  <c r="M227" i="5"/>
  <c r="L227" i="5"/>
  <c r="K227" i="5"/>
  <c r="AT227" i="5" s="1"/>
  <c r="J227" i="5"/>
  <c r="I227" i="5"/>
  <c r="H227" i="5"/>
  <c r="G227" i="5"/>
  <c r="F227" i="5"/>
  <c r="E227" i="5"/>
  <c r="D227" i="5"/>
  <c r="AF226" i="5"/>
  <c r="AE226" i="5"/>
  <c r="AD226" i="5"/>
  <c r="AC226" i="5"/>
  <c r="AB226" i="5"/>
  <c r="AA226" i="5"/>
  <c r="Z226" i="5"/>
  <c r="Y226" i="5"/>
  <c r="X226" i="5"/>
  <c r="W226" i="5"/>
  <c r="V226" i="5"/>
  <c r="U226" i="5"/>
  <c r="T226" i="5"/>
  <c r="S226" i="5"/>
  <c r="R226" i="5"/>
  <c r="Q226" i="5"/>
  <c r="P226" i="5"/>
  <c r="O226" i="5"/>
  <c r="N226" i="5"/>
  <c r="M226" i="5"/>
  <c r="L226" i="5"/>
  <c r="K226" i="5"/>
  <c r="AT226" i="5" s="1"/>
  <c r="J226" i="5"/>
  <c r="I226" i="5"/>
  <c r="H226" i="5"/>
  <c r="G226" i="5"/>
  <c r="F226" i="5"/>
  <c r="E226" i="5"/>
  <c r="D226" i="5"/>
  <c r="AF225" i="5"/>
  <c r="AE225" i="5"/>
  <c r="AD225" i="5"/>
  <c r="AC225" i="5"/>
  <c r="AB225" i="5"/>
  <c r="AA225" i="5"/>
  <c r="Z225" i="5"/>
  <c r="Y225" i="5"/>
  <c r="X225" i="5"/>
  <c r="W225" i="5"/>
  <c r="V225" i="5"/>
  <c r="U225" i="5"/>
  <c r="T225" i="5"/>
  <c r="S225" i="5"/>
  <c r="R225" i="5"/>
  <c r="Q225" i="5"/>
  <c r="P225" i="5"/>
  <c r="O225" i="5"/>
  <c r="N225" i="5"/>
  <c r="M225" i="5"/>
  <c r="L225" i="5"/>
  <c r="K225" i="5"/>
  <c r="AT225" i="5" s="1"/>
  <c r="J225" i="5"/>
  <c r="I225" i="5"/>
  <c r="H225" i="5"/>
  <c r="G225" i="5"/>
  <c r="F225" i="5"/>
  <c r="E225" i="5"/>
  <c r="D225" i="5"/>
  <c r="AF224" i="5"/>
  <c r="AE224" i="5"/>
  <c r="AD224" i="5"/>
  <c r="AC224" i="5"/>
  <c r="AB224" i="5"/>
  <c r="AA224" i="5"/>
  <c r="Z224" i="5"/>
  <c r="Y224" i="5"/>
  <c r="X224" i="5"/>
  <c r="W224" i="5"/>
  <c r="V224" i="5"/>
  <c r="U224" i="5"/>
  <c r="T224" i="5"/>
  <c r="S224" i="5"/>
  <c r="R224" i="5"/>
  <c r="Q224" i="5"/>
  <c r="P224" i="5"/>
  <c r="O224" i="5"/>
  <c r="N224" i="5"/>
  <c r="M224" i="5"/>
  <c r="L224" i="5"/>
  <c r="K224" i="5"/>
  <c r="J224" i="5"/>
  <c r="I224" i="5"/>
  <c r="H224" i="5"/>
  <c r="G224" i="5"/>
  <c r="F224" i="5"/>
  <c r="E224" i="5"/>
  <c r="D224" i="5"/>
  <c r="AF223" i="5"/>
  <c r="AE223" i="5"/>
  <c r="AD223" i="5"/>
  <c r="AC223" i="5"/>
  <c r="AB223" i="5"/>
  <c r="AA223" i="5"/>
  <c r="Z223" i="5"/>
  <c r="Y223" i="5"/>
  <c r="X223" i="5"/>
  <c r="W223" i="5"/>
  <c r="V223" i="5"/>
  <c r="U223" i="5"/>
  <c r="T223" i="5"/>
  <c r="S223" i="5"/>
  <c r="R223" i="5"/>
  <c r="Q223" i="5"/>
  <c r="P223" i="5"/>
  <c r="O223" i="5"/>
  <c r="N223" i="5"/>
  <c r="M223" i="5"/>
  <c r="L223" i="5"/>
  <c r="K223" i="5"/>
  <c r="J223" i="5"/>
  <c r="I223" i="5"/>
  <c r="H223" i="5"/>
  <c r="G223" i="5"/>
  <c r="F223" i="5"/>
  <c r="E223" i="5"/>
  <c r="D223" i="5"/>
  <c r="AF222" i="5"/>
  <c r="AE222" i="5"/>
  <c r="AD222" i="5"/>
  <c r="AC222" i="5"/>
  <c r="AB222" i="5"/>
  <c r="AA222" i="5"/>
  <c r="Z222" i="5"/>
  <c r="Y222" i="5"/>
  <c r="X222" i="5"/>
  <c r="W222" i="5"/>
  <c r="V222" i="5"/>
  <c r="U222" i="5"/>
  <c r="T222" i="5"/>
  <c r="S222" i="5"/>
  <c r="R222" i="5"/>
  <c r="Q222" i="5"/>
  <c r="P222" i="5"/>
  <c r="O222" i="5"/>
  <c r="N222" i="5"/>
  <c r="M222" i="5"/>
  <c r="L222" i="5"/>
  <c r="K222" i="5"/>
  <c r="J222" i="5"/>
  <c r="I222" i="5"/>
  <c r="H222" i="5"/>
  <c r="G222" i="5"/>
  <c r="F222" i="5"/>
  <c r="E222" i="5"/>
  <c r="D222" i="5"/>
  <c r="AF221" i="5"/>
  <c r="AE221" i="5"/>
  <c r="AD221" i="5"/>
  <c r="AC221" i="5"/>
  <c r="AB221" i="5"/>
  <c r="AA221" i="5"/>
  <c r="Z221" i="5"/>
  <c r="Y221" i="5"/>
  <c r="X221" i="5"/>
  <c r="W221" i="5"/>
  <c r="V221" i="5"/>
  <c r="U221" i="5"/>
  <c r="T221" i="5"/>
  <c r="S221" i="5"/>
  <c r="R221" i="5"/>
  <c r="Q221" i="5"/>
  <c r="P221" i="5"/>
  <c r="O221" i="5"/>
  <c r="N221" i="5"/>
  <c r="M221" i="5"/>
  <c r="L221" i="5"/>
  <c r="K221" i="5"/>
  <c r="J221" i="5"/>
  <c r="I221" i="5"/>
  <c r="H221" i="5"/>
  <c r="G221" i="5"/>
  <c r="F221" i="5"/>
  <c r="E221" i="5"/>
  <c r="D221" i="5"/>
  <c r="AF220" i="5"/>
  <c r="AE220" i="5"/>
  <c r="AD220" i="5"/>
  <c r="AC220" i="5"/>
  <c r="AB220" i="5"/>
  <c r="AA220" i="5"/>
  <c r="Z220" i="5"/>
  <c r="Y220" i="5"/>
  <c r="X220" i="5"/>
  <c r="W220" i="5"/>
  <c r="V220" i="5"/>
  <c r="U220" i="5"/>
  <c r="T220" i="5"/>
  <c r="S220" i="5"/>
  <c r="R220" i="5"/>
  <c r="Q220" i="5"/>
  <c r="P220" i="5"/>
  <c r="O220" i="5"/>
  <c r="N220" i="5"/>
  <c r="M220" i="5"/>
  <c r="L220" i="5"/>
  <c r="K220" i="5"/>
  <c r="J220" i="5"/>
  <c r="AT220" i="5" s="1"/>
  <c r="I220" i="5"/>
  <c r="H220" i="5"/>
  <c r="G220" i="5"/>
  <c r="F220" i="5"/>
  <c r="E220" i="5"/>
  <c r="D220" i="5"/>
  <c r="AF219" i="5"/>
  <c r="AE219" i="5"/>
  <c r="AD219" i="5"/>
  <c r="AC219" i="5"/>
  <c r="AB219" i="5"/>
  <c r="AA219" i="5"/>
  <c r="Z219" i="5"/>
  <c r="Y219" i="5"/>
  <c r="X219" i="5"/>
  <c r="W219" i="5"/>
  <c r="V219" i="5"/>
  <c r="U219" i="5"/>
  <c r="T219" i="5"/>
  <c r="S219" i="5"/>
  <c r="R219" i="5"/>
  <c r="Q219" i="5"/>
  <c r="P219" i="5"/>
  <c r="O219" i="5"/>
  <c r="N219" i="5"/>
  <c r="M219" i="5"/>
  <c r="L219" i="5"/>
  <c r="K219" i="5"/>
  <c r="J219" i="5"/>
  <c r="AT219" i="5" s="1"/>
  <c r="I219" i="5"/>
  <c r="H219" i="5"/>
  <c r="G219" i="5"/>
  <c r="F219" i="5"/>
  <c r="E219" i="5"/>
  <c r="D219" i="5"/>
  <c r="AF218" i="5"/>
  <c r="AE218" i="5"/>
  <c r="AD218" i="5"/>
  <c r="AC218" i="5"/>
  <c r="AB218" i="5"/>
  <c r="AA218" i="5"/>
  <c r="Z218" i="5"/>
  <c r="Y218" i="5"/>
  <c r="X218" i="5"/>
  <c r="W218" i="5"/>
  <c r="V218" i="5"/>
  <c r="U218" i="5"/>
  <c r="T218" i="5"/>
  <c r="S218" i="5"/>
  <c r="R218" i="5"/>
  <c r="Q218" i="5"/>
  <c r="P218" i="5"/>
  <c r="O218" i="5"/>
  <c r="N218" i="5"/>
  <c r="M218" i="5"/>
  <c r="L218" i="5"/>
  <c r="K218" i="5"/>
  <c r="J218" i="5"/>
  <c r="AT218" i="5" s="1"/>
  <c r="I218" i="5"/>
  <c r="H218" i="5"/>
  <c r="G218" i="5"/>
  <c r="F218" i="5"/>
  <c r="E218" i="5"/>
  <c r="D218" i="5"/>
  <c r="AF217" i="5"/>
  <c r="AE217" i="5"/>
  <c r="AD217" i="5"/>
  <c r="AC217" i="5"/>
  <c r="AB217" i="5"/>
  <c r="AA217" i="5"/>
  <c r="Z217" i="5"/>
  <c r="Y217" i="5"/>
  <c r="X217" i="5"/>
  <c r="W217" i="5"/>
  <c r="V217" i="5"/>
  <c r="U217" i="5"/>
  <c r="T217" i="5"/>
  <c r="S217" i="5"/>
  <c r="R217" i="5"/>
  <c r="Q217" i="5"/>
  <c r="P217" i="5"/>
  <c r="O217" i="5"/>
  <c r="N217" i="5"/>
  <c r="M217" i="5"/>
  <c r="L217" i="5"/>
  <c r="K217" i="5"/>
  <c r="J217" i="5"/>
  <c r="AT217" i="5" s="1"/>
  <c r="I217" i="5"/>
  <c r="H217" i="5"/>
  <c r="G217" i="5"/>
  <c r="F217" i="5"/>
  <c r="E217" i="5"/>
  <c r="D217" i="5"/>
  <c r="AF216" i="5"/>
  <c r="AE216" i="5"/>
  <c r="AD216" i="5"/>
  <c r="AC216" i="5"/>
  <c r="AB216" i="5"/>
  <c r="AA216" i="5"/>
  <c r="Z216" i="5"/>
  <c r="Y216" i="5"/>
  <c r="X216" i="5"/>
  <c r="W216" i="5"/>
  <c r="V216" i="5"/>
  <c r="U216" i="5"/>
  <c r="T216" i="5"/>
  <c r="S216" i="5"/>
  <c r="R216" i="5"/>
  <c r="Q216" i="5"/>
  <c r="P216" i="5"/>
  <c r="O216" i="5"/>
  <c r="N216" i="5"/>
  <c r="M216" i="5"/>
  <c r="L216" i="5"/>
  <c r="K216" i="5"/>
  <c r="J216" i="5"/>
  <c r="AT216" i="5" s="1"/>
  <c r="I216" i="5"/>
  <c r="H216" i="5"/>
  <c r="G216" i="5"/>
  <c r="F216" i="5"/>
  <c r="E216" i="5"/>
  <c r="D216" i="5"/>
  <c r="AF215" i="5"/>
  <c r="AE215" i="5"/>
  <c r="AD215" i="5"/>
  <c r="AC215" i="5"/>
  <c r="AB215" i="5"/>
  <c r="AA215" i="5"/>
  <c r="Z215" i="5"/>
  <c r="Y215" i="5"/>
  <c r="X215" i="5"/>
  <c r="W215" i="5"/>
  <c r="V215" i="5"/>
  <c r="U215" i="5"/>
  <c r="T215" i="5"/>
  <c r="S215" i="5"/>
  <c r="R215" i="5"/>
  <c r="Q215" i="5"/>
  <c r="P215" i="5"/>
  <c r="O215" i="5"/>
  <c r="N215" i="5"/>
  <c r="M215" i="5"/>
  <c r="L215" i="5"/>
  <c r="K215" i="5"/>
  <c r="J215" i="5"/>
  <c r="AT215" i="5" s="1"/>
  <c r="I215" i="5"/>
  <c r="H215" i="5"/>
  <c r="G215" i="5"/>
  <c r="F215" i="5"/>
  <c r="E215" i="5"/>
  <c r="D215" i="5"/>
  <c r="AF214" i="5"/>
  <c r="AE214" i="5"/>
  <c r="AD214" i="5"/>
  <c r="AC214" i="5"/>
  <c r="AB214" i="5"/>
  <c r="AA214" i="5"/>
  <c r="Z214" i="5"/>
  <c r="Y214" i="5"/>
  <c r="X214" i="5"/>
  <c r="W214" i="5"/>
  <c r="V214" i="5"/>
  <c r="U214" i="5"/>
  <c r="T214" i="5"/>
  <c r="S214" i="5"/>
  <c r="R214" i="5"/>
  <c r="Q214" i="5"/>
  <c r="P214" i="5"/>
  <c r="O214" i="5"/>
  <c r="N214" i="5"/>
  <c r="M214" i="5"/>
  <c r="L214" i="5"/>
  <c r="K214" i="5"/>
  <c r="J214" i="5"/>
  <c r="AT214" i="5" s="1"/>
  <c r="I214" i="5"/>
  <c r="H214" i="5"/>
  <c r="G214" i="5"/>
  <c r="F214" i="5"/>
  <c r="E214" i="5"/>
  <c r="D214" i="5"/>
  <c r="AF213" i="5"/>
  <c r="AE213" i="5"/>
  <c r="AD213" i="5"/>
  <c r="AC213" i="5"/>
  <c r="AB213" i="5"/>
  <c r="AA213" i="5"/>
  <c r="Z213" i="5"/>
  <c r="Y213" i="5"/>
  <c r="X213" i="5"/>
  <c r="W213" i="5"/>
  <c r="V213" i="5"/>
  <c r="U213" i="5"/>
  <c r="T213" i="5"/>
  <c r="S213" i="5"/>
  <c r="R213" i="5"/>
  <c r="Q213" i="5"/>
  <c r="P213" i="5"/>
  <c r="O213" i="5"/>
  <c r="N213" i="5"/>
  <c r="M213" i="5"/>
  <c r="L213" i="5"/>
  <c r="K213" i="5"/>
  <c r="J213" i="5"/>
  <c r="AT213" i="5" s="1"/>
  <c r="I213" i="5"/>
  <c r="H213" i="5"/>
  <c r="G213" i="5"/>
  <c r="F213" i="5"/>
  <c r="E213" i="5"/>
  <c r="D213" i="5"/>
  <c r="AF212" i="5"/>
  <c r="AE212" i="5"/>
  <c r="AD212" i="5"/>
  <c r="AC212" i="5"/>
  <c r="AB212" i="5"/>
  <c r="AA212" i="5"/>
  <c r="Z212" i="5"/>
  <c r="Y212" i="5"/>
  <c r="X212" i="5"/>
  <c r="W212" i="5"/>
  <c r="V212" i="5"/>
  <c r="U212" i="5"/>
  <c r="T212" i="5"/>
  <c r="S212" i="5"/>
  <c r="R212" i="5"/>
  <c r="Q212" i="5"/>
  <c r="P212" i="5"/>
  <c r="O212" i="5"/>
  <c r="N212" i="5"/>
  <c r="M212" i="5"/>
  <c r="L212" i="5"/>
  <c r="K212" i="5"/>
  <c r="J212" i="5"/>
  <c r="I212" i="5"/>
  <c r="AT212" i="5" s="1"/>
  <c r="H212" i="5"/>
  <c r="G212" i="5"/>
  <c r="F212" i="5"/>
  <c r="E212" i="5"/>
  <c r="D212" i="5"/>
  <c r="AF211" i="5"/>
  <c r="AE211" i="5"/>
  <c r="AD211" i="5"/>
  <c r="AC211" i="5"/>
  <c r="AB211" i="5"/>
  <c r="AA211" i="5"/>
  <c r="Z211" i="5"/>
  <c r="Y211" i="5"/>
  <c r="X211" i="5"/>
  <c r="W211" i="5"/>
  <c r="V211" i="5"/>
  <c r="U211" i="5"/>
  <c r="T211" i="5"/>
  <c r="S211" i="5"/>
  <c r="R211" i="5"/>
  <c r="Q211" i="5"/>
  <c r="P211" i="5"/>
  <c r="O211" i="5"/>
  <c r="N211" i="5"/>
  <c r="M211" i="5"/>
  <c r="L211" i="5"/>
  <c r="K211" i="5"/>
  <c r="J211" i="5"/>
  <c r="I211" i="5"/>
  <c r="AT211" i="5" s="1"/>
  <c r="H211" i="5"/>
  <c r="G211" i="5"/>
  <c r="F211" i="5"/>
  <c r="E211" i="5"/>
  <c r="D211" i="5"/>
  <c r="AF210" i="5"/>
  <c r="AE210" i="5"/>
  <c r="AD210" i="5"/>
  <c r="AC210" i="5"/>
  <c r="AB210" i="5"/>
  <c r="AA210" i="5"/>
  <c r="Z210" i="5"/>
  <c r="Y210" i="5"/>
  <c r="X210" i="5"/>
  <c r="W210" i="5"/>
  <c r="V210" i="5"/>
  <c r="U210" i="5"/>
  <c r="T210" i="5"/>
  <c r="S210" i="5"/>
  <c r="R210" i="5"/>
  <c r="Q210" i="5"/>
  <c r="P210" i="5"/>
  <c r="O210" i="5"/>
  <c r="N210" i="5"/>
  <c r="M210" i="5"/>
  <c r="L210" i="5"/>
  <c r="K210" i="5"/>
  <c r="J210" i="5"/>
  <c r="I210" i="5"/>
  <c r="AT210" i="5" s="1"/>
  <c r="H210" i="5"/>
  <c r="G210" i="5"/>
  <c r="F210" i="5"/>
  <c r="E210" i="5"/>
  <c r="D210" i="5"/>
  <c r="AF209" i="5"/>
  <c r="AE209" i="5"/>
  <c r="AD209" i="5"/>
  <c r="AC209" i="5"/>
  <c r="AB209" i="5"/>
  <c r="AA209" i="5"/>
  <c r="Z209" i="5"/>
  <c r="Y209" i="5"/>
  <c r="X209" i="5"/>
  <c r="W209" i="5"/>
  <c r="V209" i="5"/>
  <c r="U209" i="5"/>
  <c r="T209" i="5"/>
  <c r="S209" i="5"/>
  <c r="R209" i="5"/>
  <c r="Q209" i="5"/>
  <c r="P209" i="5"/>
  <c r="O209" i="5"/>
  <c r="N209" i="5"/>
  <c r="M209" i="5"/>
  <c r="L209" i="5"/>
  <c r="K209" i="5"/>
  <c r="J209" i="5"/>
  <c r="I209" i="5"/>
  <c r="AT209" i="5" s="1"/>
  <c r="H209" i="5"/>
  <c r="G209" i="5"/>
  <c r="F209" i="5"/>
  <c r="E209" i="5"/>
  <c r="D209" i="5"/>
  <c r="AF208" i="5"/>
  <c r="AE208" i="5"/>
  <c r="AD208" i="5"/>
  <c r="AC208" i="5"/>
  <c r="AB208" i="5"/>
  <c r="AA208" i="5"/>
  <c r="Z208" i="5"/>
  <c r="Y208" i="5"/>
  <c r="X208" i="5"/>
  <c r="W208" i="5"/>
  <c r="V208" i="5"/>
  <c r="U208" i="5"/>
  <c r="T208" i="5"/>
  <c r="S208" i="5"/>
  <c r="R208" i="5"/>
  <c r="Q208" i="5"/>
  <c r="P208" i="5"/>
  <c r="O208" i="5"/>
  <c r="N208" i="5"/>
  <c r="M208" i="5"/>
  <c r="L208" i="5"/>
  <c r="K208" i="5"/>
  <c r="J208" i="5"/>
  <c r="I208" i="5"/>
  <c r="AT208" i="5" s="1"/>
  <c r="H208" i="5"/>
  <c r="G208" i="5"/>
  <c r="F208" i="5"/>
  <c r="E208" i="5"/>
  <c r="D208" i="5"/>
  <c r="AF207" i="5"/>
  <c r="AE207" i="5"/>
  <c r="AD207" i="5"/>
  <c r="AC207" i="5"/>
  <c r="AB207" i="5"/>
  <c r="AA207" i="5"/>
  <c r="Z207" i="5"/>
  <c r="Y207" i="5"/>
  <c r="X207" i="5"/>
  <c r="W207" i="5"/>
  <c r="V207" i="5"/>
  <c r="U207" i="5"/>
  <c r="T207" i="5"/>
  <c r="S207" i="5"/>
  <c r="R207" i="5"/>
  <c r="Q207" i="5"/>
  <c r="P207" i="5"/>
  <c r="O207" i="5"/>
  <c r="N207" i="5"/>
  <c r="M207" i="5"/>
  <c r="L207" i="5"/>
  <c r="K207" i="5"/>
  <c r="J207" i="5"/>
  <c r="I207" i="5"/>
  <c r="AT207" i="5" s="1"/>
  <c r="H207" i="5"/>
  <c r="G207" i="5"/>
  <c r="F207" i="5"/>
  <c r="E207" i="5"/>
  <c r="D207" i="5"/>
  <c r="AF206" i="5"/>
  <c r="AE206" i="5"/>
  <c r="AD206" i="5"/>
  <c r="AC206" i="5"/>
  <c r="AB206" i="5"/>
  <c r="AA206" i="5"/>
  <c r="Z206" i="5"/>
  <c r="Y206" i="5"/>
  <c r="X206" i="5"/>
  <c r="W206" i="5"/>
  <c r="V206" i="5"/>
  <c r="U206" i="5"/>
  <c r="T206" i="5"/>
  <c r="S206" i="5"/>
  <c r="R206" i="5"/>
  <c r="Q206" i="5"/>
  <c r="P206" i="5"/>
  <c r="O206" i="5"/>
  <c r="N206" i="5"/>
  <c r="M206" i="5"/>
  <c r="L206" i="5"/>
  <c r="K206" i="5"/>
  <c r="J206" i="5"/>
  <c r="I206" i="5"/>
  <c r="AT206" i="5" s="1"/>
  <c r="H206" i="5"/>
  <c r="G206" i="5"/>
  <c r="F206" i="5"/>
  <c r="E206" i="5"/>
  <c r="D206" i="5"/>
  <c r="AF205" i="5"/>
  <c r="AE205" i="5"/>
  <c r="AD205" i="5"/>
  <c r="AC205" i="5"/>
  <c r="AB205" i="5"/>
  <c r="AA205" i="5"/>
  <c r="Z205" i="5"/>
  <c r="Y205" i="5"/>
  <c r="X205" i="5"/>
  <c r="W205" i="5"/>
  <c r="V205" i="5"/>
  <c r="U205" i="5"/>
  <c r="T205" i="5"/>
  <c r="S205" i="5"/>
  <c r="R205" i="5"/>
  <c r="Q205" i="5"/>
  <c r="P205" i="5"/>
  <c r="O205" i="5"/>
  <c r="N205" i="5"/>
  <c r="M205" i="5"/>
  <c r="L205" i="5"/>
  <c r="K205" i="5"/>
  <c r="J205" i="5"/>
  <c r="I205" i="5"/>
  <c r="AT205" i="5" s="1"/>
  <c r="H205" i="5"/>
  <c r="G205" i="5"/>
  <c r="F205" i="5"/>
  <c r="E205" i="5"/>
  <c r="D205" i="5"/>
  <c r="AF204" i="5"/>
  <c r="AE204" i="5"/>
  <c r="AD204" i="5"/>
  <c r="AC204" i="5"/>
  <c r="AB204" i="5"/>
  <c r="AA204" i="5"/>
  <c r="Z204" i="5"/>
  <c r="Y204" i="5"/>
  <c r="X204" i="5"/>
  <c r="W204" i="5"/>
  <c r="V204" i="5"/>
  <c r="U204" i="5"/>
  <c r="T204" i="5"/>
  <c r="S204" i="5"/>
  <c r="R204" i="5"/>
  <c r="Q204" i="5"/>
  <c r="P204" i="5"/>
  <c r="O204" i="5"/>
  <c r="N204" i="5"/>
  <c r="M204" i="5"/>
  <c r="L204" i="5"/>
  <c r="K204" i="5"/>
  <c r="J204" i="5"/>
  <c r="I204" i="5"/>
  <c r="AT204" i="5" s="1"/>
  <c r="H204" i="5"/>
  <c r="G204" i="5"/>
  <c r="F204" i="5"/>
  <c r="E204" i="5"/>
  <c r="D204" i="5"/>
  <c r="AF203" i="5"/>
  <c r="AE203" i="5"/>
  <c r="AD203" i="5"/>
  <c r="AC203" i="5"/>
  <c r="AB203" i="5"/>
  <c r="AA203" i="5"/>
  <c r="Z203" i="5"/>
  <c r="Y203" i="5"/>
  <c r="X203" i="5"/>
  <c r="W203" i="5"/>
  <c r="V203" i="5"/>
  <c r="U203" i="5"/>
  <c r="T203" i="5"/>
  <c r="S203" i="5"/>
  <c r="R203" i="5"/>
  <c r="Q203" i="5"/>
  <c r="P203" i="5"/>
  <c r="O203" i="5"/>
  <c r="N203" i="5"/>
  <c r="M203" i="5"/>
  <c r="L203" i="5"/>
  <c r="K203" i="5"/>
  <c r="J203" i="5"/>
  <c r="I203" i="5"/>
  <c r="AT203" i="5" s="1"/>
  <c r="H203" i="5"/>
  <c r="G203" i="5"/>
  <c r="F203" i="5"/>
  <c r="E203" i="5"/>
  <c r="D203" i="5"/>
  <c r="AF202" i="5"/>
  <c r="AE202" i="5"/>
  <c r="AD202" i="5"/>
  <c r="AC202" i="5"/>
  <c r="AB202" i="5"/>
  <c r="AA202" i="5"/>
  <c r="Z202" i="5"/>
  <c r="Y202" i="5"/>
  <c r="X202" i="5"/>
  <c r="W202" i="5"/>
  <c r="V202" i="5"/>
  <c r="U202" i="5"/>
  <c r="T202" i="5"/>
  <c r="S202" i="5"/>
  <c r="R202" i="5"/>
  <c r="Q202" i="5"/>
  <c r="P202" i="5"/>
  <c r="O202" i="5"/>
  <c r="N202" i="5"/>
  <c r="M202" i="5"/>
  <c r="L202" i="5"/>
  <c r="K202" i="5"/>
  <c r="J202" i="5"/>
  <c r="I202" i="5"/>
  <c r="AT202" i="5" s="1"/>
  <c r="H202" i="5"/>
  <c r="G202" i="5"/>
  <c r="F202" i="5"/>
  <c r="E202" i="5"/>
  <c r="D202" i="5"/>
  <c r="AF201" i="5"/>
  <c r="AE201" i="5"/>
  <c r="AD201" i="5"/>
  <c r="AC201" i="5"/>
  <c r="AB201" i="5"/>
  <c r="AA201" i="5"/>
  <c r="Z201" i="5"/>
  <c r="Y201" i="5"/>
  <c r="X201" i="5"/>
  <c r="W201" i="5"/>
  <c r="V201" i="5"/>
  <c r="U201" i="5"/>
  <c r="T201" i="5"/>
  <c r="S201" i="5"/>
  <c r="R201" i="5"/>
  <c r="Q201" i="5"/>
  <c r="P201" i="5"/>
  <c r="O201" i="5"/>
  <c r="N201" i="5"/>
  <c r="M201" i="5"/>
  <c r="L201" i="5"/>
  <c r="K201" i="5"/>
  <c r="J201" i="5"/>
  <c r="I201" i="5"/>
  <c r="AT201" i="5" s="1"/>
  <c r="H201" i="5"/>
  <c r="G201" i="5"/>
  <c r="F201" i="5"/>
  <c r="E201" i="5"/>
  <c r="D201" i="5"/>
  <c r="AF200" i="5"/>
  <c r="AE200" i="5"/>
  <c r="AD200" i="5"/>
  <c r="AC200" i="5"/>
  <c r="AB200" i="5"/>
  <c r="AA200" i="5"/>
  <c r="Z200" i="5"/>
  <c r="Y200" i="5"/>
  <c r="X200" i="5"/>
  <c r="W200" i="5"/>
  <c r="V200" i="5"/>
  <c r="U200" i="5"/>
  <c r="T200" i="5"/>
  <c r="S200" i="5"/>
  <c r="R200" i="5"/>
  <c r="Q200" i="5"/>
  <c r="P200" i="5"/>
  <c r="O200" i="5"/>
  <c r="N200" i="5"/>
  <c r="M200" i="5"/>
  <c r="L200" i="5"/>
  <c r="K200" i="5"/>
  <c r="J200" i="5"/>
  <c r="I200" i="5"/>
  <c r="AT200" i="5" s="1"/>
  <c r="H200" i="5"/>
  <c r="G200" i="5"/>
  <c r="F200" i="5"/>
  <c r="E200" i="5"/>
  <c r="D200" i="5"/>
  <c r="AF199" i="5"/>
  <c r="AE199" i="5"/>
  <c r="AD199" i="5"/>
  <c r="AC199" i="5"/>
  <c r="AB199" i="5"/>
  <c r="AA199" i="5"/>
  <c r="Z199" i="5"/>
  <c r="Y199" i="5"/>
  <c r="X199" i="5"/>
  <c r="W199" i="5"/>
  <c r="V199" i="5"/>
  <c r="U199" i="5"/>
  <c r="T199" i="5"/>
  <c r="S199" i="5"/>
  <c r="R199" i="5"/>
  <c r="Q199" i="5"/>
  <c r="P199" i="5"/>
  <c r="O199" i="5"/>
  <c r="N199" i="5"/>
  <c r="M199" i="5"/>
  <c r="L199" i="5"/>
  <c r="K199" i="5"/>
  <c r="J199" i="5"/>
  <c r="I199" i="5"/>
  <c r="AT199" i="5" s="1"/>
  <c r="H199" i="5"/>
  <c r="G199" i="5"/>
  <c r="F199" i="5"/>
  <c r="E199" i="5"/>
  <c r="D199" i="5"/>
  <c r="AF198" i="5"/>
  <c r="AE198" i="5"/>
  <c r="AD198" i="5"/>
  <c r="AC198" i="5"/>
  <c r="AB198" i="5"/>
  <c r="AA198" i="5"/>
  <c r="Z198" i="5"/>
  <c r="Y198" i="5"/>
  <c r="X198" i="5"/>
  <c r="W198" i="5"/>
  <c r="V198" i="5"/>
  <c r="U198" i="5"/>
  <c r="T198" i="5"/>
  <c r="S198" i="5"/>
  <c r="R198" i="5"/>
  <c r="Q198" i="5"/>
  <c r="P198" i="5"/>
  <c r="O198" i="5"/>
  <c r="N198" i="5"/>
  <c r="M198" i="5"/>
  <c r="L198" i="5"/>
  <c r="K198" i="5"/>
  <c r="J198" i="5"/>
  <c r="I198" i="5"/>
  <c r="AT198" i="5" s="1"/>
  <c r="H198" i="5"/>
  <c r="G198" i="5"/>
  <c r="F198" i="5"/>
  <c r="E198" i="5"/>
  <c r="D198" i="5"/>
  <c r="AF197" i="5"/>
  <c r="AE197" i="5"/>
  <c r="AD197" i="5"/>
  <c r="AC197" i="5"/>
  <c r="AB197" i="5"/>
  <c r="AA197" i="5"/>
  <c r="Z197" i="5"/>
  <c r="Y197" i="5"/>
  <c r="X197" i="5"/>
  <c r="W197" i="5"/>
  <c r="V197" i="5"/>
  <c r="U197" i="5"/>
  <c r="T197" i="5"/>
  <c r="S197" i="5"/>
  <c r="R197" i="5"/>
  <c r="Q197" i="5"/>
  <c r="P197" i="5"/>
  <c r="O197" i="5"/>
  <c r="N197" i="5"/>
  <c r="M197" i="5"/>
  <c r="L197" i="5"/>
  <c r="K197" i="5"/>
  <c r="J197" i="5"/>
  <c r="I197" i="5"/>
  <c r="AT197" i="5" s="1"/>
  <c r="H197" i="5"/>
  <c r="G197" i="5"/>
  <c r="F197" i="5"/>
  <c r="E197" i="5"/>
  <c r="D197" i="5"/>
  <c r="AF196" i="5"/>
  <c r="AE196" i="5"/>
  <c r="AD196" i="5"/>
  <c r="AC196" i="5"/>
  <c r="AB196" i="5"/>
  <c r="AA196" i="5"/>
  <c r="Z196" i="5"/>
  <c r="Y196" i="5"/>
  <c r="X196" i="5"/>
  <c r="W196" i="5"/>
  <c r="V196" i="5"/>
  <c r="U196" i="5"/>
  <c r="T196" i="5"/>
  <c r="S196" i="5"/>
  <c r="R196" i="5"/>
  <c r="Q196" i="5"/>
  <c r="P196" i="5"/>
  <c r="O196" i="5"/>
  <c r="N196" i="5"/>
  <c r="M196" i="5"/>
  <c r="L196" i="5"/>
  <c r="K196" i="5"/>
  <c r="J196" i="5"/>
  <c r="I196" i="5"/>
  <c r="H196" i="5"/>
  <c r="AT196" i="5" s="1"/>
  <c r="G196" i="5"/>
  <c r="F196" i="5"/>
  <c r="E196" i="5"/>
  <c r="D196" i="5"/>
  <c r="AF195" i="5"/>
  <c r="AE195" i="5"/>
  <c r="AD195" i="5"/>
  <c r="AC195" i="5"/>
  <c r="AB195" i="5"/>
  <c r="AA195" i="5"/>
  <c r="Z195" i="5"/>
  <c r="Y195" i="5"/>
  <c r="X195" i="5"/>
  <c r="W195" i="5"/>
  <c r="V195" i="5"/>
  <c r="U195" i="5"/>
  <c r="T195" i="5"/>
  <c r="S195" i="5"/>
  <c r="R195" i="5"/>
  <c r="Q195" i="5"/>
  <c r="P195" i="5"/>
  <c r="O195" i="5"/>
  <c r="N195" i="5"/>
  <c r="M195" i="5"/>
  <c r="L195" i="5"/>
  <c r="K195" i="5"/>
  <c r="J195" i="5"/>
  <c r="I195" i="5"/>
  <c r="H195" i="5"/>
  <c r="AT195" i="5" s="1"/>
  <c r="G195" i="5"/>
  <c r="F195" i="5"/>
  <c r="E195" i="5"/>
  <c r="D195" i="5"/>
  <c r="AF194" i="5"/>
  <c r="AE194" i="5"/>
  <c r="AD194" i="5"/>
  <c r="AC194" i="5"/>
  <c r="AB194" i="5"/>
  <c r="AA194" i="5"/>
  <c r="Z194" i="5"/>
  <c r="Y194" i="5"/>
  <c r="X194" i="5"/>
  <c r="W194" i="5"/>
  <c r="V194" i="5"/>
  <c r="U194" i="5"/>
  <c r="T194" i="5"/>
  <c r="S194" i="5"/>
  <c r="R194" i="5"/>
  <c r="Q194" i="5"/>
  <c r="P194" i="5"/>
  <c r="O194" i="5"/>
  <c r="N194" i="5"/>
  <c r="M194" i="5"/>
  <c r="L194" i="5"/>
  <c r="K194" i="5"/>
  <c r="J194" i="5"/>
  <c r="I194" i="5"/>
  <c r="H194" i="5"/>
  <c r="AT194" i="5" s="1"/>
  <c r="G194" i="5"/>
  <c r="F194" i="5"/>
  <c r="E194" i="5"/>
  <c r="D194" i="5"/>
  <c r="AF193" i="5"/>
  <c r="AE193" i="5"/>
  <c r="AD193" i="5"/>
  <c r="AC193" i="5"/>
  <c r="AB193" i="5"/>
  <c r="AA193" i="5"/>
  <c r="Z193" i="5"/>
  <c r="Y193" i="5"/>
  <c r="X193" i="5"/>
  <c r="W193" i="5"/>
  <c r="V193" i="5"/>
  <c r="U193" i="5"/>
  <c r="T193" i="5"/>
  <c r="S193" i="5"/>
  <c r="R193" i="5"/>
  <c r="Q193" i="5"/>
  <c r="P193" i="5"/>
  <c r="O193" i="5"/>
  <c r="N193" i="5"/>
  <c r="M193" i="5"/>
  <c r="L193" i="5"/>
  <c r="K193" i="5"/>
  <c r="J193" i="5"/>
  <c r="I193" i="5"/>
  <c r="H193" i="5"/>
  <c r="AT193" i="5" s="1"/>
  <c r="G193" i="5"/>
  <c r="F193" i="5"/>
  <c r="E193" i="5"/>
  <c r="D193" i="5"/>
  <c r="AF192" i="5"/>
  <c r="AE192" i="5"/>
  <c r="AD192" i="5"/>
  <c r="AC192" i="5"/>
  <c r="AB192" i="5"/>
  <c r="AA192" i="5"/>
  <c r="Z192" i="5"/>
  <c r="Y192" i="5"/>
  <c r="X192" i="5"/>
  <c r="W192" i="5"/>
  <c r="V192" i="5"/>
  <c r="U192" i="5"/>
  <c r="T192" i="5"/>
  <c r="S192" i="5"/>
  <c r="R192" i="5"/>
  <c r="Q192" i="5"/>
  <c r="P192" i="5"/>
  <c r="O192" i="5"/>
  <c r="N192" i="5"/>
  <c r="M192" i="5"/>
  <c r="L192" i="5"/>
  <c r="K192" i="5"/>
  <c r="J192" i="5"/>
  <c r="I192" i="5"/>
  <c r="H192" i="5"/>
  <c r="AT192" i="5" s="1"/>
  <c r="G192" i="5"/>
  <c r="F192" i="5"/>
  <c r="E192" i="5"/>
  <c r="D192" i="5"/>
  <c r="AF191" i="5"/>
  <c r="AE191" i="5"/>
  <c r="AD191" i="5"/>
  <c r="AC191" i="5"/>
  <c r="AB191" i="5"/>
  <c r="AA191" i="5"/>
  <c r="Z191" i="5"/>
  <c r="Y191" i="5"/>
  <c r="X191" i="5"/>
  <c r="W191" i="5"/>
  <c r="V191" i="5"/>
  <c r="U191" i="5"/>
  <c r="T191" i="5"/>
  <c r="S191" i="5"/>
  <c r="R191" i="5"/>
  <c r="Q191" i="5"/>
  <c r="P191" i="5"/>
  <c r="O191" i="5"/>
  <c r="N191" i="5"/>
  <c r="M191" i="5"/>
  <c r="L191" i="5"/>
  <c r="K191" i="5"/>
  <c r="J191" i="5"/>
  <c r="I191" i="5"/>
  <c r="H191" i="5"/>
  <c r="AT191" i="5" s="1"/>
  <c r="G191" i="5"/>
  <c r="F191" i="5"/>
  <c r="E191" i="5"/>
  <c r="D191" i="5"/>
  <c r="AF190" i="5"/>
  <c r="AE190" i="5"/>
  <c r="AD190" i="5"/>
  <c r="AC190" i="5"/>
  <c r="AB190" i="5"/>
  <c r="AA190" i="5"/>
  <c r="Z190" i="5"/>
  <c r="Y190" i="5"/>
  <c r="X190" i="5"/>
  <c r="W190" i="5"/>
  <c r="V190" i="5"/>
  <c r="U190" i="5"/>
  <c r="T190" i="5"/>
  <c r="S190" i="5"/>
  <c r="R190" i="5"/>
  <c r="Q190" i="5"/>
  <c r="P190" i="5"/>
  <c r="O190" i="5"/>
  <c r="N190" i="5"/>
  <c r="M190" i="5"/>
  <c r="L190" i="5"/>
  <c r="K190" i="5"/>
  <c r="J190" i="5"/>
  <c r="I190" i="5"/>
  <c r="H190" i="5"/>
  <c r="AT190" i="5" s="1"/>
  <c r="G190" i="5"/>
  <c r="F190" i="5"/>
  <c r="E190" i="5"/>
  <c r="D190" i="5"/>
  <c r="AF189" i="5"/>
  <c r="AE189" i="5"/>
  <c r="AD189" i="5"/>
  <c r="AC189" i="5"/>
  <c r="AB189" i="5"/>
  <c r="AA189" i="5"/>
  <c r="Z189" i="5"/>
  <c r="Y189" i="5"/>
  <c r="X189" i="5"/>
  <c r="W189" i="5"/>
  <c r="V189" i="5"/>
  <c r="U189" i="5"/>
  <c r="T189" i="5"/>
  <c r="S189" i="5"/>
  <c r="R189" i="5"/>
  <c r="Q189" i="5"/>
  <c r="P189" i="5"/>
  <c r="O189" i="5"/>
  <c r="N189" i="5"/>
  <c r="M189" i="5"/>
  <c r="L189" i="5"/>
  <c r="K189" i="5"/>
  <c r="J189" i="5"/>
  <c r="I189" i="5"/>
  <c r="H189" i="5"/>
  <c r="AT189" i="5" s="1"/>
  <c r="G189" i="5"/>
  <c r="F189" i="5"/>
  <c r="E189" i="5"/>
  <c r="D189" i="5"/>
  <c r="AF188" i="5"/>
  <c r="AE188" i="5"/>
  <c r="AD188" i="5"/>
  <c r="AC188" i="5"/>
  <c r="AB188" i="5"/>
  <c r="AA188" i="5"/>
  <c r="Z188" i="5"/>
  <c r="Y188" i="5"/>
  <c r="X188" i="5"/>
  <c r="W188" i="5"/>
  <c r="V188" i="5"/>
  <c r="U188" i="5"/>
  <c r="T188" i="5"/>
  <c r="S188" i="5"/>
  <c r="R188" i="5"/>
  <c r="Q188" i="5"/>
  <c r="P188" i="5"/>
  <c r="O188" i="5"/>
  <c r="N188" i="5"/>
  <c r="M188" i="5"/>
  <c r="L188" i="5"/>
  <c r="K188" i="5"/>
  <c r="J188" i="5"/>
  <c r="I188" i="5"/>
  <c r="H188" i="5"/>
  <c r="AT188" i="5" s="1"/>
  <c r="G188" i="5"/>
  <c r="F188" i="5"/>
  <c r="E188" i="5"/>
  <c r="D188" i="5"/>
  <c r="AF187" i="5"/>
  <c r="AE187" i="5"/>
  <c r="AD187" i="5"/>
  <c r="AC187" i="5"/>
  <c r="AB187" i="5"/>
  <c r="AA187" i="5"/>
  <c r="Z187" i="5"/>
  <c r="Y187" i="5"/>
  <c r="X187" i="5"/>
  <c r="W187" i="5"/>
  <c r="V187" i="5"/>
  <c r="U187" i="5"/>
  <c r="T187" i="5"/>
  <c r="S187" i="5"/>
  <c r="R187" i="5"/>
  <c r="Q187" i="5"/>
  <c r="P187" i="5"/>
  <c r="O187" i="5"/>
  <c r="N187" i="5"/>
  <c r="M187" i="5"/>
  <c r="L187" i="5"/>
  <c r="K187" i="5"/>
  <c r="J187" i="5"/>
  <c r="I187" i="5"/>
  <c r="H187" i="5"/>
  <c r="AT187" i="5" s="1"/>
  <c r="G187" i="5"/>
  <c r="F187" i="5"/>
  <c r="E187" i="5"/>
  <c r="D187" i="5"/>
  <c r="AF186" i="5"/>
  <c r="AE186" i="5"/>
  <c r="AD186" i="5"/>
  <c r="AC186" i="5"/>
  <c r="AB186" i="5"/>
  <c r="AA186" i="5"/>
  <c r="Z186" i="5"/>
  <c r="Y186" i="5"/>
  <c r="X186" i="5"/>
  <c r="W186" i="5"/>
  <c r="V186" i="5"/>
  <c r="U186" i="5"/>
  <c r="T186" i="5"/>
  <c r="S186" i="5"/>
  <c r="R186" i="5"/>
  <c r="Q186" i="5"/>
  <c r="P186" i="5"/>
  <c r="O186" i="5"/>
  <c r="N186" i="5"/>
  <c r="M186" i="5"/>
  <c r="L186" i="5"/>
  <c r="K186" i="5"/>
  <c r="J186" i="5"/>
  <c r="I186" i="5"/>
  <c r="H186" i="5"/>
  <c r="AT186" i="5" s="1"/>
  <c r="G186" i="5"/>
  <c r="F186" i="5"/>
  <c r="E186" i="5"/>
  <c r="D186" i="5"/>
  <c r="AF185" i="5"/>
  <c r="AE185" i="5"/>
  <c r="AD185" i="5"/>
  <c r="AC185" i="5"/>
  <c r="AB185" i="5"/>
  <c r="AA185" i="5"/>
  <c r="Z185" i="5"/>
  <c r="Y185" i="5"/>
  <c r="X185" i="5"/>
  <c r="W185" i="5"/>
  <c r="V185" i="5"/>
  <c r="U185" i="5"/>
  <c r="T185" i="5"/>
  <c r="S185" i="5"/>
  <c r="R185" i="5"/>
  <c r="Q185" i="5"/>
  <c r="P185" i="5"/>
  <c r="O185" i="5"/>
  <c r="N185" i="5"/>
  <c r="M185" i="5"/>
  <c r="L185" i="5"/>
  <c r="K185" i="5"/>
  <c r="J185" i="5"/>
  <c r="I185" i="5"/>
  <c r="H185" i="5"/>
  <c r="AT185" i="5" s="1"/>
  <c r="G185" i="5"/>
  <c r="F185" i="5"/>
  <c r="E185" i="5"/>
  <c r="D185" i="5"/>
  <c r="AF184" i="5"/>
  <c r="AE184" i="5"/>
  <c r="AD184" i="5"/>
  <c r="AC184" i="5"/>
  <c r="AB184" i="5"/>
  <c r="AA184" i="5"/>
  <c r="Z184" i="5"/>
  <c r="Y184" i="5"/>
  <c r="X184" i="5"/>
  <c r="W184" i="5"/>
  <c r="V184" i="5"/>
  <c r="U184" i="5"/>
  <c r="T184" i="5"/>
  <c r="S184" i="5"/>
  <c r="R184" i="5"/>
  <c r="Q184" i="5"/>
  <c r="P184" i="5"/>
  <c r="O184" i="5"/>
  <c r="N184" i="5"/>
  <c r="M184" i="5"/>
  <c r="L184" i="5"/>
  <c r="K184" i="5"/>
  <c r="J184" i="5"/>
  <c r="I184" i="5"/>
  <c r="H184" i="5"/>
  <c r="G184" i="5"/>
  <c r="F184" i="5"/>
  <c r="E184" i="5"/>
  <c r="D184" i="5"/>
  <c r="AF183" i="5"/>
  <c r="AE183" i="5"/>
  <c r="AD183" i="5"/>
  <c r="AC183" i="5"/>
  <c r="AB183" i="5"/>
  <c r="AA183" i="5"/>
  <c r="Z183" i="5"/>
  <c r="Y183" i="5"/>
  <c r="X183" i="5"/>
  <c r="W183" i="5"/>
  <c r="V183" i="5"/>
  <c r="U183" i="5"/>
  <c r="T183" i="5"/>
  <c r="S183" i="5"/>
  <c r="R183" i="5"/>
  <c r="Q183" i="5"/>
  <c r="P183" i="5"/>
  <c r="O183" i="5"/>
  <c r="N183" i="5"/>
  <c r="M183" i="5"/>
  <c r="L183" i="5"/>
  <c r="K183" i="5"/>
  <c r="J183" i="5"/>
  <c r="I183" i="5"/>
  <c r="H183" i="5"/>
  <c r="G183" i="5"/>
  <c r="F183" i="5"/>
  <c r="E183" i="5"/>
  <c r="D183" i="5"/>
  <c r="AF182" i="5"/>
  <c r="AE182" i="5"/>
  <c r="AD182" i="5"/>
  <c r="AC182" i="5"/>
  <c r="AB182" i="5"/>
  <c r="AA182" i="5"/>
  <c r="Z182" i="5"/>
  <c r="Y182" i="5"/>
  <c r="X182" i="5"/>
  <c r="W182" i="5"/>
  <c r="V182" i="5"/>
  <c r="U182" i="5"/>
  <c r="T182" i="5"/>
  <c r="S182" i="5"/>
  <c r="R182" i="5"/>
  <c r="Q182" i="5"/>
  <c r="P182" i="5"/>
  <c r="O182" i="5"/>
  <c r="N182" i="5"/>
  <c r="M182" i="5"/>
  <c r="L182" i="5"/>
  <c r="K182" i="5"/>
  <c r="J182" i="5"/>
  <c r="I182" i="5"/>
  <c r="H182" i="5"/>
  <c r="G182" i="5"/>
  <c r="F182" i="5"/>
  <c r="E182" i="5"/>
  <c r="D182" i="5"/>
  <c r="AF181" i="5"/>
  <c r="AE181" i="5"/>
  <c r="AD181" i="5"/>
  <c r="AC181" i="5"/>
  <c r="AB181" i="5"/>
  <c r="AA181" i="5"/>
  <c r="Z181" i="5"/>
  <c r="Y181" i="5"/>
  <c r="X181" i="5"/>
  <c r="W181" i="5"/>
  <c r="V181" i="5"/>
  <c r="U181" i="5"/>
  <c r="T181" i="5"/>
  <c r="S181" i="5"/>
  <c r="R181" i="5"/>
  <c r="Q181" i="5"/>
  <c r="P181" i="5"/>
  <c r="O181" i="5"/>
  <c r="N181" i="5"/>
  <c r="M181" i="5"/>
  <c r="L181" i="5"/>
  <c r="K181" i="5"/>
  <c r="J181" i="5"/>
  <c r="I181" i="5"/>
  <c r="H181" i="5"/>
  <c r="G181" i="5"/>
  <c r="F181" i="5"/>
  <c r="E181" i="5"/>
  <c r="D181" i="5"/>
  <c r="AF180" i="5"/>
  <c r="AE180" i="5"/>
  <c r="AD180" i="5"/>
  <c r="AC180" i="5"/>
  <c r="AB180" i="5"/>
  <c r="AA180" i="5"/>
  <c r="Z180" i="5"/>
  <c r="Y180" i="5"/>
  <c r="X180" i="5"/>
  <c r="W180" i="5"/>
  <c r="V180" i="5"/>
  <c r="U180" i="5"/>
  <c r="T180" i="5"/>
  <c r="S180" i="5"/>
  <c r="R180" i="5"/>
  <c r="Q180" i="5"/>
  <c r="P180" i="5"/>
  <c r="O180" i="5"/>
  <c r="N180" i="5"/>
  <c r="M180" i="5"/>
  <c r="L180" i="5"/>
  <c r="K180" i="5"/>
  <c r="J180" i="5"/>
  <c r="I180" i="5"/>
  <c r="H180" i="5"/>
  <c r="G180" i="5"/>
  <c r="AT180" i="5" s="1"/>
  <c r="F180" i="5"/>
  <c r="E180" i="5"/>
  <c r="D180" i="5"/>
  <c r="AF179" i="5"/>
  <c r="AE179" i="5"/>
  <c r="AD179" i="5"/>
  <c r="AC179" i="5"/>
  <c r="AB179" i="5"/>
  <c r="AA179" i="5"/>
  <c r="Z179" i="5"/>
  <c r="Y179" i="5"/>
  <c r="X179" i="5"/>
  <c r="W179" i="5"/>
  <c r="V179" i="5"/>
  <c r="U179" i="5"/>
  <c r="T179" i="5"/>
  <c r="S179" i="5"/>
  <c r="R179" i="5"/>
  <c r="Q179" i="5"/>
  <c r="P179" i="5"/>
  <c r="O179" i="5"/>
  <c r="N179" i="5"/>
  <c r="M179" i="5"/>
  <c r="L179" i="5"/>
  <c r="K179" i="5"/>
  <c r="J179" i="5"/>
  <c r="I179" i="5"/>
  <c r="H179" i="5"/>
  <c r="G179" i="5"/>
  <c r="AT179" i="5" s="1"/>
  <c r="F179" i="5"/>
  <c r="E179" i="5"/>
  <c r="D179" i="5"/>
  <c r="AF178" i="5"/>
  <c r="AE178" i="5"/>
  <c r="AD178" i="5"/>
  <c r="AC178" i="5"/>
  <c r="AB178" i="5"/>
  <c r="AA178" i="5"/>
  <c r="Z178" i="5"/>
  <c r="Y178" i="5"/>
  <c r="X178" i="5"/>
  <c r="W178" i="5"/>
  <c r="V178" i="5"/>
  <c r="U178" i="5"/>
  <c r="T178" i="5"/>
  <c r="S178" i="5"/>
  <c r="R178" i="5"/>
  <c r="Q178" i="5"/>
  <c r="P178" i="5"/>
  <c r="O178" i="5"/>
  <c r="N178" i="5"/>
  <c r="M178" i="5"/>
  <c r="L178" i="5"/>
  <c r="K178" i="5"/>
  <c r="J178" i="5"/>
  <c r="I178" i="5"/>
  <c r="H178" i="5"/>
  <c r="G178" i="5"/>
  <c r="AT178" i="5" s="1"/>
  <c r="F178" i="5"/>
  <c r="E178" i="5"/>
  <c r="D178" i="5"/>
  <c r="AF177" i="5"/>
  <c r="AE177" i="5"/>
  <c r="AD177" i="5"/>
  <c r="AC177" i="5"/>
  <c r="AB177" i="5"/>
  <c r="AA177" i="5"/>
  <c r="Z177" i="5"/>
  <c r="Y177" i="5"/>
  <c r="X177" i="5"/>
  <c r="W177" i="5"/>
  <c r="V177" i="5"/>
  <c r="U177" i="5"/>
  <c r="T177" i="5"/>
  <c r="S177" i="5"/>
  <c r="R177" i="5"/>
  <c r="Q177" i="5"/>
  <c r="P177" i="5"/>
  <c r="O177" i="5"/>
  <c r="N177" i="5"/>
  <c r="M177" i="5"/>
  <c r="L177" i="5"/>
  <c r="K177" i="5"/>
  <c r="J177" i="5"/>
  <c r="I177" i="5"/>
  <c r="H177" i="5"/>
  <c r="G177" i="5"/>
  <c r="AT177" i="5" s="1"/>
  <c r="F177" i="5"/>
  <c r="E177" i="5"/>
  <c r="D177" i="5"/>
  <c r="AF176" i="5"/>
  <c r="AE176" i="5"/>
  <c r="AD176" i="5"/>
  <c r="AC176" i="5"/>
  <c r="AB176" i="5"/>
  <c r="AA176" i="5"/>
  <c r="Z176" i="5"/>
  <c r="Y176" i="5"/>
  <c r="X176" i="5"/>
  <c r="W176" i="5"/>
  <c r="V176" i="5"/>
  <c r="U176" i="5"/>
  <c r="T176" i="5"/>
  <c r="S176" i="5"/>
  <c r="R176" i="5"/>
  <c r="Q176" i="5"/>
  <c r="P176" i="5"/>
  <c r="O176" i="5"/>
  <c r="N176" i="5"/>
  <c r="M176" i="5"/>
  <c r="L176" i="5"/>
  <c r="K176" i="5"/>
  <c r="J176" i="5"/>
  <c r="I176" i="5"/>
  <c r="H176" i="5"/>
  <c r="G176" i="5"/>
  <c r="AT176" i="5" s="1"/>
  <c r="F176" i="5"/>
  <c r="E176" i="5"/>
  <c r="D176" i="5"/>
  <c r="AF175" i="5"/>
  <c r="AE175" i="5"/>
  <c r="AD175" i="5"/>
  <c r="AC175" i="5"/>
  <c r="AB175" i="5"/>
  <c r="AA175" i="5"/>
  <c r="Z175" i="5"/>
  <c r="Y175" i="5"/>
  <c r="X175" i="5"/>
  <c r="W175" i="5"/>
  <c r="V175" i="5"/>
  <c r="U175" i="5"/>
  <c r="T175" i="5"/>
  <c r="S175" i="5"/>
  <c r="R175" i="5"/>
  <c r="Q175" i="5"/>
  <c r="P175" i="5"/>
  <c r="O175" i="5"/>
  <c r="N175" i="5"/>
  <c r="M175" i="5"/>
  <c r="L175" i="5"/>
  <c r="K175" i="5"/>
  <c r="J175" i="5"/>
  <c r="I175" i="5"/>
  <c r="H175" i="5"/>
  <c r="G175" i="5"/>
  <c r="AT175" i="5" s="1"/>
  <c r="F175" i="5"/>
  <c r="E175" i="5"/>
  <c r="D175" i="5"/>
  <c r="AF174" i="5"/>
  <c r="AE174" i="5"/>
  <c r="AD174" i="5"/>
  <c r="AC174" i="5"/>
  <c r="AB174" i="5"/>
  <c r="AA174" i="5"/>
  <c r="Z174" i="5"/>
  <c r="Y174" i="5"/>
  <c r="X174" i="5"/>
  <c r="W174" i="5"/>
  <c r="V174" i="5"/>
  <c r="U174" i="5"/>
  <c r="T174" i="5"/>
  <c r="S174" i="5"/>
  <c r="R174" i="5"/>
  <c r="Q174" i="5"/>
  <c r="P174" i="5"/>
  <c r="O174" i="5"/>
  <c r="N174" i="5"/>
  <c r="M174" i="5"/>
  <c r="L174" i="5"/>
  <c r="K174" i="5"/>
  <c r="J174" i="5"/>
  <c r="I174" i="5"/>
  <c r="H174" i="5"/>
  <c r="G174" i="5"/>
  <c r="AT174" i="5" s="1"/>
  <c r="F174" i="5"/>
  <c r="E174" i="5"/>
  <c r="D174" i="5"/>
  <c r="AF173" i="5"/>
  <c r="AE173" i="5"/>
  <c r="AD173" i="5"/>
  <c r="AC173" i="5"/>
  <c r="AB173" i="5"/>
  <c r="AA173" i="5"/>
  <c r="Z173" i="5"/>
  <c r="Y173" i="5"/>
  <c r="X173" i="5"/>
  <c r="W173" i="5"/>
  <c r="V173" i="5"/>
  <c r="U173" i="5"/>
  <c r="T173" i="5"/>
  <c r="S173" i="5"/>
  <c r="R173" i="5"/>
  <c r="Q173" i="5"/>
  <c r="P173" i="5"/>
  <c r="O173" i="5"/>
  <c r="N173" i="5"/>
  <c r="M173" i="5"/>
  <c r="L173" i="5"/>
  <c r="K173" i="5"/>
  <c r="J173" i="5"/>
  <c r="I173" i="5"/>
  <c r="H173" i="5"/>
  <c r="G173" i="5"/>
  <c r="AT173" i="5" s="1"/>
  <c r="F173" i="5"/>
  <c r="E173" i="5"/>
  <c r="D173" i="5"/>
  <c r="AF172" i="5"/>
  <c r="AE172" i="5"/>
  <c r="AD172" i="5"/>
  <c r="AC172" i="5"/>
  <c r="AB172" i="5"/>
  <c r="AA172" i="5"/>
  <c r="Z172" i="5"/>
  <c r="Y172" i="5"/>
  <c r="X172" i="5"/>
  <c r="W172" i="5"/>
  <c r="V172" i="5"/>
  <c r="U172" i="5"/>
  <c r="T172" i="5"/>
  <c r="S172" i="5"/>
  <c r="R172" i="5"/>
  <c r="Q172" i="5"/>
  <c r="P172" i="5"/>
  <c r="O172" i="5"/>
  <c r="N172" i="5"/>
  <c r="M172" i="5"/>
  <c r="L172" i="5"/>
  <c r="K172" i="5"/>
  <c r="J172" i="5"/>
  <c r="I172" i="5"/>
  <c r="H172" i="5"/>
  <c r="G172" i="5"/>
  <c r="AT172" i="5" s="1"/>
  <c r="F172" i="5"/>
  <c r="E172" i="5"/>
  <c r="D172" i="5"/>
  <c r="AF171" i="5"/>
  <c r="AE171" i="5"/>
  <c r="AD171" i="5"/>
  <c r="AC171" i="5"/>
  <c r="AB171" i="5"/>
  <c r="AA171" i="5"/>
  <c r="Z171" i="5"/>
  <c r="Y171" i="5"/>
  <c r="X171" i="5"/>
  <c r="W171" i="5"/>
  <c r="V171" i="5"/>
  <c r="U171" i="5"/>
  <c r="T171" i="5"/>
  <c r="S171" i="5"/>
  <c r="R171" i="5"/>
  <c r="Q171" i="5"/>
  <c r="P171" i="5"/>
  <c r="O171" i="5"/>
  <c r="N171" i="5"/>
  <c r="M171" i="5"/>
  <c r="L171" i="5"/>
  <c r="K171" i="5"/>
  <c r="J171" i="5"/>
  <c r="I171" i="5"/>
  <c r="H171" i="5"/>
  <c r="G171" i="5"/>
  <c r="AT171" i="5" s="1"/>
  <c r="F171" i="5"/>
  <c r="E171" i="5"/>
  <c r="D171" i="5"/>
  <c r="AF170" i="5"/>
  <c r="AE170" i="5"/>
  <c r="AD170" i="5"/>
  <c r="AC170" i="5"/>
  <c r="AB170" i="5"/>
  <c r="AA170" i="5"/>
  <c r="Z170" i="5"/>
  <c r="Y170" i="5"/>
  <c r="X170" i="5"/>
  <c r="W170" i="5"/>
  <c r="V170" i="5"/>
  <c r="U170" i="5"/>
  <c r="T170" i="5"/>
  <c r="S170" i="5"/>
  <c r="R170" i="5"/>
  <c r="Q170" i="5"/>
  <c r="P170" i="5"/>
  <c r="O170" i="5"/>
  <c r="N170" i="5"/>
  <c r="M170" i="5"/>
  <c r="L170" i="5"/>
  <c r="K170" i="5"/>
  <c r="J170" i="5"/>
  <c r="I170" i="5"/>
  <c r="H170" i="5"/>
  <c r="G170" i="5"/>
  <c r="AT170" i="5" s="1"/>
  <c r="F170" i="5"/>
  <c r="E170" i="5"/>
  <c r="D170" i="5"/>
  <c r="AF169" i="5"/>
  <c r="AE169" i="5"/>
  <c r="AD169" i="5"/>
  <c r="AC169" i="5"/>
  <c r="AB169" i="5"/>
  <c r="AA169" i="5"/>
  <c r="Z169" i="5"/>
  <c r="Y169" i="5"/>
  <c r="X169" i="5"/>
  <c r="W169" i="5"/>
  <c r="V169" i="5"/>
  <c r="U169" i="5"/>
  <c r="T169" i="5"/>
  <c r="S169" i="5"/>
  <c r="R169" i="5"/>
  <c r="Q169" i="5"/>
  <c r="P169" i="5"/>
  <c r="O169" i="5"/>
  <c r="N169" i="5"/>
  <c r="M169" i="5"/>
  <c r="L169" i="5"/>
  <c r="K169" i="5"/>
  <c r="J169" i="5"/>
  <c r="I169" i="5"/>
  <c r="H169" i="5"/>
  <c r="G169" i="5"/>
  <c r="AT169" i="5" s="1"/>
  <c r="F169" i="5"/>
  <c r="E169" i="5"/>
  <c r="D169" i="5"/>
  <c r="AF168" i="5"/>
  <c r="AE168" i="5"/>
  <c r="AD168" i="5"/>
  <c r="AC168" i="5"/>
  <c r="AB168" i="5"/>
  <c r="AA168" i="5"/>
  <c r="Z168" i="5"/>
  <c r="Y168" i="5"/>
  <c r="X168" i="5"/>
  <c r="W168" i="5"/>
  <c r="V168" i="5"/>
  <c r="U168" i="5"/>
  <c r="T168" i="5"/>
  <c r="S168" i="5"/>
  <c r="R168" i="5"/>
  <c r="Q168" i="5"/>
  <c r="P168" i="5"/>
  <c r="O168" i="5"/>
  <c r="N168" i="5"/>
  <c r="M168" i="5"/>
  <c r="L168" i="5"/>
  <c r="K168" i="5"/>
  <c r="J168" i="5"/>
  <c r="I168" i="5"/>
  <c r="H168" i="5"/>
  <c r="G168" i="5"/>
  <c r="AT168" i="5" s="1"/>
  <c r="F168" i="5"/>
  <c r="E168" i="5"/>
  <c r="D168" i="5"/>
  <c r="AF167" i="5"/>
  <c r="AE167" i="5"/>
  <c r="AD167" i="5"/>
  <c r="AC167" i="5"/>
  <c r="AB167" i="5"/>
  <c r="AA167" i="5"/>
  <c r="Z167" i="5"/>
  <c r="Y167" i="5"/>
  <c r="X167" i="5"/>
  <c r="W167" i="5"/>
  <c r="V167" i="5"/>
  <c r="U167" i="5"/>
  <c r="T167" i="5"/>
  <c r="S167" i="5"/>
  <c r="R167" i="5"/>
  <c r="Q167" i="5"/>
  <c r="P167" i="5"/>
  <c r="O167" i="5"/>
  <c r="N167" i="5"/>
  <c r="M167" i="5"/>
  <c r="L167" i="5"/>
  <c r="K167" i="5"/>
  <c r="J167" i="5"/>
  <c r="I167" i="5"/>
  <c r="H167" i="5"/>
  <c r="G167" i="5"/>
  <c r="AT167" i="5" s="1"/>
  <c r="F167" i="5"/>
  <c r="E167" i="5"/>
  <c r="D167" i="5"/>
  <c r="AF166" i="5"/>
  <c r="AE166" i="5"/>
  <c r="AD166" i="5"/>
  <c r="AC166" i="5"/>
  <c r="AB166" i="5"/>
  <c r="AA166" i="5"/>
  <c r="Z166" i="5"/>
  <c r="Y166" i="5"/>
  <c r="X166" i="5"/>
  <c r="W166" i="5"/>
  <c r="V166" i="5"/>
  <c r="U166" i="5"/>
  <c r="T166" i="5"/>
  <c r="S166" i="5"/>
  <c r="R166" i="5"/>
  <c r="Q166" i="5"/>
  <c r="P166" i="5"/>
  <c r="O166" i="5"/>
  <c r="N166" i="5"/>
  <c r="M166" i="5"/>
  <c r="L166" i="5"/>
  <c r="K166" i="5"/>
  <c r="J166" i="5"/>
  <c r="I166" i="5"/>
  <c r="H166" i="5"/>
  <c r="G166" i="5"/>
  <c r="AT166" i="5" s="1"/>
  <c r="F166" i="5"/>
  <c r="E166" i="5"/>
  <c r="D166" i="5"/>
  <c r="AF165" i="5"/>
  <c r="AE165" i="5"/>
  <c r="AD165" i="5"/>
  <c r="AC165" i="5"/>
  <c r="AB165" i="5"/>
  <c r="AA165" i="5"/>
  <c r="Z165" i="5"/>
  <c r="Y165" i="5"/>
  <c r="X165" i="5"/>
  <c r="W165" i="5"/>
  <c r="V165" i="5"/>
  <c r="U165" i="5"/>
  <c r="T165" i="5"/>
  <c r="S165" i="5"/>
  <c r="R165" i="5"/>
  <c r="Q165" i="5"/>
  <c r="P165" i="5"/>
  <c r="O165" i="5"/>
  <c r="N165" i="5"/>
  <c r="M165" i="5"/>
  <c r="L165" i="5"/>
  <c r="K165" i="5"/>
  <c r="J165" i="5"/>
  <c r="I165" i="5"/>
  <c r="H165" i="5"/>
  <c r="G165" i="5"/>
  <c r="AT165" i="5" s="1"/>
  <c r="F165" i="5"/>
  <c r="E165" i="5"/>
  <c r="D165" i="5"/>
  <c r="AF164" i="5"/>
  <c r="AE164" i="5"/>
  <c r="AD164" i="5"/>
  <c r="AC164" i="5"/>
  <c r="AB164" i="5"/>
  <c r="AA164" i="5"/>
  <c r="Z164" i="5"/>
  <c r="Y164" i="5"/>
  <c r="X164" i="5"/>
  <c r="W164" i="5"/>
  <c r="V164" i="5"/>
  <c r="U164" i="5"/>
  <c r="T164" i="5"/>
  <c r="S164" i="5"/>
  <c r="R164" i="5"/>
  <c r="Q164" i="5"/>
  <c r="P164" i="5"/>
  <c r="O164" i="5"/>
  <c r="N164" i="5"/>
  <c r="M164" i="5"/>
  <c r="L164" i="5"/>
  <c r="K164" i="5"/>
  <c r="J164" i="5"/>
  <c r="I164" i="5"/>
  <c r="H164" i="5"/>
  <c r="G164" i="5"/>
  <c r="AT164" i="5" s="1"/>
  <c r="F164" i="5"/>
  <c r="E164" i="5"/>
  <c r="D164" i="5"/>
  <c r="AF163" i="5"/>
  <c r="AE163" i="5"/>
  <c r="AD163" i="5"/>
  <c r="AC163" i="5"/>
  <c r="AB163" i="5"/>
  <c r="AA163" i="5"/>
  <c r="Z163" i="5"/>
  <c r="Y163" i="5"/>
  <c r="X163" i="5"/>
  <c r="W163" i="5"/>
  <c r="V163" i="5"/>
  <c r="U163" i="5"/>
  <c r="T163" i="5"/>
  <c r="S163" i="5"/>
  <c r="R163" i="5"/>
  <c r="Q163" i="5"/>
  <c r="P163" i="5"/>
  <c r="O163" i="5"/>
  <c r="N163" i="5"/>
  <c r="M163" i="5"/>
  <c r="L163" i="5"/>
  <c r="K163" i="5"/>
  <c r="J163" i="5"/>
  <c r="I163" i="5"/>
  <c r="H163" i="5"/>
  <c r="G163" i="5"/>
  <c r="F163" i="5"/>
  <c r="AT163" i="5" s="1"/>
  <c r="E163" i="5"/>
  <c r="D163" i="5"/>
  <c r="AF162" i="5"/>
  <c r="AE162" i="5"/>
  <c r="AD162" i="5"/>
  <c r="AC162" i="5"/>
  <c r="AB162" i="5"/>
  <c r="AA162" i="5"/>
  <c r="Z162" i="5"/>
  <c r="Y162" i="5"/>
  <c r="X162" i="5"/>
  <c r="W162" i="5"/>
  <c r="V162" i="5"/>
  <c r="U162" i="5"/>
  <c r="T162" i="5"/>
  <c r="S162" i="5"/>
  <c r="R162" i="5"/>
  <c r="Q162" i="5"/>
  <c r="P162" i="5"/>
  <c r="O162" i="5"/>
  <c r="N162" i="5"/>
  <c r="M162" i="5"/>
  <c r="L162" i="5"/>
  <c r="K162" i="5"/>
  <c r="J162" i="5"/>
  <c r="I162" i="5"/>
  <c r="H162" i="5"/>
  <c r="G162" i="5"/>
  <c r="F162" i="5"/>
  <c r="AT162" i="5" s="1"/>
  <c r="E162" i="5"/>
  <c r="D162" i="5"/>
  <c r="AF161" i="5"/>
  <c r="AE161" i="5"/>
  <c r="AD161" i="5"/>
  <c r="AC161" i="5"/>
  <c r="AB161" i="5"/>
  <c r="AA161" i="5"/>
  <c r="Z161" i="5"/>
  <c r="Y161" i="5"/>
  <c r="X161" i="5"/>
  <c r="W161" i="5"/>
  <c r="V161" i="5"/>
  <c r="U161" i="5"/>
  <c r="T161" i="5"/>
  <c r="S161" i="5"/>
  <c r="R161" i="5"/>
  <c r="Q161" i="5"/>
  <c r="P161" i="5"/>
  <c r="O161" i="5"/>
  <c r="N161" i="5"/>
  <c r="M161" i="5"/>
  <c r="L161" i="5"/>
  <c r="K161" i="5"/>
  <c r="J161" i="5"/>
  <c r="I161" i="5"/>
  <c r="H161" i="5"/>
  <c r="G161" i="5"/>
  <c r="F161" i="5"/>
  <c r="E161" i="5"/>
  <c r="D161" i="5"/>
  <c r="AT161" i="5" s="1"/>
  <c r="AF160" i="5"/>
  <c r="AE160" i="5"/>
  <c r="AD160" i="5"/>
  <c r="AC160" i="5"/>
  <c r="AB160" i="5"/>
  <c r="AA160" i="5"/>
  <c r="Z160" i="5"/>
  <c r="Y160" i="5"/>
  <c r="X160" i="5"/>
  <c r="W160" i="5"/>
  <c r="V160" i="5"/>
  <c r="U160" i="5"/>
  <c r="T160" i="5"/>
  <c r="S160" i="5"/>
  <c r="R160" i="5"/>
  <c r="Q160" i="5"/>
  <c r="P160" i="5"/>
  <c r="O160" i="5"/>
  <c r="N160" i="5"/>
  <c r="M160" i="5"/>
  <c r="L160" i="5"/>
  <c r="K160" i="5"/>
  <c r="J160" i="5"/>
  <c r="I160" i="5"/>
  <c r="H160" i="5"/>
  <c r="G160" i="5"/>
  <c r="F160" i="5"/>
  <c r="E160" i="5"/>
  <c r="D160" i="5"/>
  <c r="AT160" i="5" s="1"/>
  <c r="AQ48" i="5"/>
  <c r="AQ47" i="5"/>
  <c r="AQ46" i="5"/>
  <c r="AQ45" i="5"/>
  <c r="AQ44" i="5"/>
  <c r="AQ43" i="5"/>
  <c r="AQ42" i="5"/>
  <c r="AQ41" i="5"/>
  <c r="AQ40" i="5"/>
  <c r="AQ36" i="5"/>
  <c r="AQ35" i="5"/>
  <c r="AQ34" i="5"/>
  <c r="AQ33" i="5"/>
  <c r="AQ32" i="5"/>
  <c r="AQ31" i="5"/>
  <c r="AQ30" i="5"/>
  <c r="AQ29" i="5"/>
  <c r="AQ28" i="5"/>
  <c r="AQ27" i="5"/>
  <c r="AJ48" i="5" s="1"/>
  <c r="AQ26" i="5"/>
  <c r="AJ47" i="5" s="1"/>
  <c r="AQ25" i="5"/>
  <c r="AJ46" i="5" s="1"/>
  <c r="AQ24" i="5"/>
  <c r="AJ45" i="5" s="1"/>
  <c r="AQ23" i="5"/>
  <c r="AJ44" i="5" s="1"/>
  <c r="AQ22" i="5"/>
  <c r="AJ43" i="5" s="1"/>
  <c r="AQ21" i="5"/>
  <c r="AJ42" i="5" s="1"/>
  <c r="AQ20" i="5"/>
  <c r="AJ41" i="5" s="1"/>
  <c r="AQ19" i="5"/>
  <c r="AJ40" i="5" s="1"/>
  <c r="C27" i="12"/>
  <c r="D27" i="12"/>
  <c r="E27" i="12"/>
  <c r="AT237" i="5" l="1"/>
  <c r="AT182" i="5"/>
  <c r="AT223" i="5"/>
  <c r="AT262" i="5"/>
  <c r="AT248" i="5"/>
  <c r="AT287" i="5"/>
  <c r="AT475" i="5"/>
  <c r="AT184" i="5"/>
  <c r="AT239" i="5"/>
  <c r="AT253" i="5"/>
  <c r="AT264" i="5"/>
  <c r="AT278" i="5"/>
  <c r="AT303" i="5"/>
  <c r="AT317" i="5"/>
  <c r="AT328" i="5"/>
  <c r="AT458" i="5"/>
  <c r="AT463" i="5"/>
  <c r="AK25" i="5"/>
  <c r="AJ25" i="5"/>
  <c r="AJ33" i="5"/>
  <c r="AK33" i="5"/>
  <c r="AK44" i="5"/>
  <c r="AJ26" i="5"/>
  <c r="AK26" i="5"/>
  <c r="AK34" i="5"/>
  <c r="AJ34" i="5"/>
  <c r="AK45" i="5"/>
  <c r="AJ19" i="5"/>
  <c r="AK19" i="5"/>
  <c r="AK27" i="5"/>
  <c r="AJ27" i="5"/>
  <c r="AJ35" i="5"/>
  <c r="AK35" i="5"/>
  <c r="AK46" i="5"/>
  <c r="AK36" i="5"/>
  <c r="AJ36" i="5"/>
  <c r="AJ21" i="5"/>
  <c r="AK21" i="5"/>
  <c r="AK48" i="5"/>
  <c r="AJ22" i="5"/>
  <c r="AK22" i="5"/>
  <c r="AJ30" i="5"/>
  <c r="AK30" i="5"/>
  <c r="AK41" i="5"/>
  <c r="AK20" i="5"/>
  <c r="AJ20" i="5"/>
  <c r="AK47" i="5"/>
  <c r="AK29" i="5"/>
  <c r="AJ29" i="5"/>
  <c r="AJ31" i="5"/>
  <c r="AK31" i="5"/>
  <c r="AK42" i="5"/>
  <c r="AK28" i="5"/>
  <c r="AJ28" i="5"/>
  <c r="AK40" i="5"/>
  <c r="AJ23" i="5"/>
  <c r="AK23" i="5"/>
  <c r="AK24" i="5"/>
  <c r="AJ24" i="5"/>
  <c r="AK32" i="5"/>
  <c r="AJ32" i="5"/>
  <c r="AK43" i="5"/>
  <c r="AK149" i="5"/>
  <c r="AJ149" i="5"/>
  <c r="AT231" i="5"/>
  <c r="AT245" i="5"/>
  <c r="AT256" i="5"/>
  <c r="AT270" i="5"/>
  <c r="AT295" i="5"/>
  <c r="AT309" i="5"/>
  <c r="AT320" i="5"/>
  <c r="AT334" i="5"/>
  <c r="AT222" i="5"/>
  <c r="AT247" i="5"/>
  <c r="AT272" i="5"/>
  <c r="AT333" i="5"/>
  <c r="AT183" i="5"/>
  <c r="AT224" i="5"/>
  <c r="AT238" i="5"/>
  <c r="AT277" i="5"/>
  <c r="AT288" i="5"/>
  <c r="AT302" i="5"/>
  <c r="AT327" i="5"/>
  <c r="AT181" i="5"/>
  <c r="AT311" i="5"/>
  <c r="AT325" i="5"/>
  <c r="AT280" i="5"/>
  <c r="AT294" i="5"/>
  <c r="AT263" i="5"/>
  <c r="AT221" i="5"/>
  <c r="AT232" i="5"/>
  <c r="AT246" i="5"/>
  <c r="AT271" i="5"/>
  <c r="AT285" i="5"/>
  <c r="AT296" i="5"/>
  <c r="AT310" i="5"/>
  <c r="AT335" i="5"/>
  <c r="AT261" i="5"/>
  <c r="AT286" i="5"/>
  <c r="AT336" i="5"/>
  <c r="AT230" i="5"/>
  <c r="AT255" i="5"/>
  <c r="AT269" i="5"/>
  <c r="AT319" i="5"/>
  <c r="AT495" i="5"/>
  <c r="AT494" i="5"/>
  <c r="AT513" i="5"/>
  <c r="AT514" i="5"/>
  <c r="AT515" i="5"/>
  <c r="AT516" i="5"/>
  <c r="AT492" i="5"/>
  <c r="AT493" i="5"/>
  <c r="AT512" i="5"/>
  <c r="AT511" i="5"/>
  <c r="AT497" i="5"/>
  <c r="AT496" i="5"/>
  <c r="AT507" i="5"/>
  <c r="AT508" i="5"/>
  <c r="AT490" i="5"/>
  <c r="AT491" i="5"/>
  <c r="AT509" i="5"/>
  <c r="AT510" i="5"/>
  <c r="AT498" i="5"/>
  <c r="AT499" i="5"/>
  <c r="AM426" i="5"/>
  <c r="AQ117" i="5"/>
  <c r="AQ103" i="5"/>
  <c r="AQ118" i="5"/>
  <c r="AQ58" i="5"/>
  <c r="AQ148" i="5"/>
  <c r="AQ59" i="5"/>
  <c r="AQ86" i="5"/>
  <c r="AQ102" i="5"/>
  <c r="AQ132" i="5"/>
  <c r="AQ72" i="5"/>
  <c r="AQ75" i="5"/>
  <c r="AQ133" i="5"/>
  <c r="AQ90" i="5"/>
  <c r="AQ150" i="5"/>
  <c r="AQ62" i="5"/>
  <c r="AQ76" i="5"/>
  <c r="AQ91" i="5"/>
  <c r="AQ104" i="5"/>
  <c r="AQ120" i="5"/>
  <c r="AQ138" i="5"/>
  <c r="AQ153" i="5"/>
  <c r="AQ67" i="5"/>
  <c r="AQ82" i="5"/>
  <c r="AQ95" i="5"/>
  <c r="AQ111" i="5"/>
  <c r="AQ126" i="5"/>
  <c r="AQ142" i="5"/>
  <c r="AQ68" i="5"/>
  <c r="AQ84" i="5"/>
  <c r="AQ99" i="5"/>
  <c r="AQ112" i="5"/>
  <c r="AQ127" i="5"/>
  <c r="AQ143" i="5"/>
  <c r="AQ56" i="5"/>
  <c r="AQ71" i="5"/>
  <c r="AQ85" i="5"/>
  <c r="AQ100" i="5"/>
  <c r="AQ114" i="5"/>
  <c r="AQ131" i="5"/>
  <c r="AQ147" i="5"/>
  <c r="AQ63" i="5"/>
  <c r="AQ77" i="5"/>
  <c r="AQ93" i="5"/>
  <c r="AQ108" i="5"/>
  <c r="AQ122" i="5"/>
  <c r="AQ139" i="5"/>
  <c r="AQ66" i="5"/>
  <c r="AQ80" i="5"/>
  <c r="AQ94" i="5"/>
  <c r="AQ109" i="5"/>
  <c r="AQ123" i="5"/>
  <c r="AQ141" i="5"/>
  <c r="AQ64" i="5"/>
  <c r="AQ74" i="5"/>
  <c r="AQ83" i="5"/>
  <c r="AQ92" i="5"/>
  <c r="AQ101" i="5"/>
  <c r="AQ110" i="5"/>
  <c r="AQ119" i="5"/>
  <c r="AQ130" i="5"/>
  <c r="AQ140" i="5"/>
  <c r="AQ152" i="5"/>
  <c r="AQ137" i="5"/>
  <c r="AQ129" i="5"/>
  <c r="AQ121" i="5"/>
  <c r="AQ113" i="5"/>
  <c r="AQ105" i="5"/>
  <c r="AQ97" i="5"/>
  <c r="AQ89" i="5"/>
  <c r="AQ81" i="5"/>
  <c r="AQ73" i="5"/>
  <c r="AQ65" i="5"/>
  <c r="AQ57" i="5"/>
  <c r="AQ151" i="5"/>
  <c r="AQ136" i="5"/>
  <c r="AQ128" i="5"/>
  <c r="AQ144" i="5"/>
  <c r="AQ382" i="5"/>
  <c r="AQ87" i="5"/>
  <c r="AQ60" i="5"/>
  <c r="AQ69" i="5"/>
  <c r="AQ78" i="5"/>
  <c r="AQ96" i="5"/>
  <c r="AQ106" i="5"/>
  <c r="AQ115" i="5"/>
  <c r="AQ124" i="5"/>
  <c r="AQ134" i="5"/>
  <c r="AQ145" i="5"/>
  <c r="AQ61" i="5"/>
  <c r="AQ70" i="5"/>
  <c r="AQ79" i="5"/>
  <c r="AQ88" i="5"/>
  <c r="AQ98" i="5"/>
  <c r="AQ107" i="5"/>
  <c r="AQ116" i="5"/>
  <c r="AQ125" i="5"/>
  <c r="AQ135" i="5"/>
  <c r="AQ146" i="5"/>
  <c r="AK70" i="5" l="1"/>
  <c r="AJ70" i="5"/>
  <c r="AK113" i="5"/>
  <c r="AJ113" i="5"/>
  <c r="AJ93" i="5"/>
  <c r="AK93" i="5"/>
  <c r="AJ75" i="5"/>
  <c r="AK75" i="5"/>
  <c r="AK125" i="5"/>
  <c r="AJ125" i="5"/>
  <c r="AK145" i="5"/>
  <c r="AJ145" i="5"/>
  <c r="AK60" i="5"/>
  <c r="AJ60" i="5"/>
  <c r="AJ65" i="5"/>
  <c r="AK65" i="5"/>
  <c r="AK129" i="5"/>
  <c r="AJ129" i="5"/>
  <c r="AJ101" i="5"/>
  <c r="AK101" i="5"/>
  <c r="AK94" i="5"/>
  <c r="AJ94" i="5"/>
  <c r="AK63" i="5"/>
  <c r="AJ63" i="5"/>
  <c r="AK143" i="5"/>
  <c r="AJ143" i="5"/>
  <c r="AJ111" i="5"/>
  <c r="AK111" i="5"/>
  <c r="AJ91" i="5"/>
  <c r="AK91" i="5"/>
  <c r="AJ132" i="5"/>
  <c r="AK132" i="5"/>
  <c r="AJ117" i="5"/>
  <c r="AK117" i="5"/>
  <c r="AJ151" i="5"/>
  <c r="AK151" i="5"/>
  <c r="AK142" i="5"/>
  <c r="AJ142" i="5"/>
  <c r="AJ61" i="5"/>
  <c r="AK61" i="5"/>
  <c r="AJ116" i="5"/>
  <c r="AK116" i="5"/>
  <c r="AK134" i="5"/>
  <c r="AJ134" i="5"/>
  <c r="AJ87" i="5"/>
  <c r="AK87" i="5"/>
  <c r="AK137" i="5"/>
  <c r="AJ137" i="5"/>
  <c r="AJ80" i="5"/>
  <c r="AK80" i="5"/>
  <c r="AJ147" i="5"/>
  <c r="AK147" i="5"/>
  <c r="AJ127" i="5"/>
  <c r="AK127" i="5"/>
  <c r="AJ95" i="5"/>
  <c r="AK95" i="5"/>
  <c r="AJ76" i="5"/>
  <c r="AK76" i="5"/>
  <c r="AK102" i="5"/>
  <c r="AJ102" i="5"/>
  <c r="AJ107" i="5"/>
  <c r="AK107" i="5"/>
  <c r="AJ382" i="5"/>
  <c r="AK382" i="5"/>
  <c r="AK83" i="5"/>
  <c r="AJ83" i="5"/>
  <c r="AK66" i="5"/>
  <c r="AJ66" i="5"/>
  <c r="AK131" i="5"/>
  <c r="AJ131" i="5"/>
  <c r="AK82" i="5"/>
  <c r="AJ82" i="5"/>
  <c r="AK62" i="5"/>
  <c r="AJ62" i="5"/>
  <c r="AJ86" i="5"/>
  <c r="AK86" i="5"/>
  <c r="AK98" i="5"/>
  <c r="AJ98" i="5"/>
  <c r="AJ115" i="5"/>
  <c r="AK115" i="5"/>
  <c r="AJ144" i="5"/>
  <c r="AK144" i="5"/>
  <c r="AJ89" i="5"/>
  <c r="AK89" i="5"/>
  <c r="AK152" i="5"/>
  <c r="AJ152" i="5"/>
  <c r="AK74" i="5"/>
  <c r="AJ74" i="5"/>
  <c r="AJ139" i="5"/>
  <c r="AK139" i="5"/>
  <c r="AK114" i="5"/>
  <c r="AJ114" i="5"/>
  <c r="AJ99" i="5"/>
  <c r="AK99" i="5"/>
  <c r="AJ67" i="5"/>
  <c r="AK67" i="5"/>
  <c r="AJ150" i="5"/>
  <c r="AK150" i="5"/>
  <c r="AJ59" i="5"/>
  <c r="AK59" i="5"/>
  <c r="AK146" i="5"/>
  <c r="AJ146" i="5"/>
  <c r="AK78" i="5"/>
  <c r="AJ78" i="5"/>
  <c r="AK119" i="5"/>
  <c r="AJ119" i="5"/>
  <c r="AJ123" i="5"/>
  <c r="AK123" i="5"/>
  <c r="AJ71" i="5"/>
  <c r="AK71" i="5"/>
  <c r="AJ120" i="5"/>
  <c r="AK120" i="5"/>
  <c r="AK118" i="5"/>
  <c r="AJ118" i="5"/>
  <c r="AK69" i="5"/>
  <c r="AJ69" i="5"/>
  <c r="AJ121" i="5"/>
  <c r="AK121" i="5"/>
  <c r="AJ109" i="5"/>
  <c r="AK109" i="5"/>
  <c r="AK126" i="5"/>
  <c r="AJ126" i="5"/>
  <c r="AK72" i="5"/>
  <c r="AJ72" i="5"/>
  <c r="AJ92" i="5"/>
  <c r="AK92" i="5"/>
  <c r="AJ124" i="5"/>
  <c r="AK124" i="5"/>
  <c r="AJ88" i="5"/>
  <c r="AK88" i="5"/>
  <c r="AK106" i="5"/>
  <c r="AJ106" i="5"/>
  <c r="AJ128" i="5"/>
  <c r="AK128" i="5"/>
  <c r="AK97" i="5"/>
  <c r="AJ97" i="5"/>
  <c r="AJ140" i="5"/>
  <c r="AK140" i="5"/>
  <c r="AJ64" i="5"/>
  <c r="AK64" i="5"/>
  <c r="AK122" i="5"/>
  <c r="AJ122" i="5"/>
  <c r="AJ100" i="5"/>
  <c r="AK100" i="5"/>
  <c r="AJ84" i="5"/>
  <c r="AK84" i="5"/>
  <c r="AK153" i="5"/>
  <c r="AJ153" i="5"/>
  <c r="AK90" i="5"/>
  <c r="AJ90" i="5"/>
  <c r="AK148" i="5"/>
  <c r="AJ148" i="5"/>
  <c r="AK135" i="5"/>
  <c r="AJ135" i="5"/>
  <c r="AJ57" i="5"/>
  <c r="AK57" i="5"/>
  <c r="AK110" i="5"/>
  <c r="AJ110" i="5"/>
  <c r="AJ77" i="5"/>
  <c r="AK77" i="5"/>
  <c r="AJ56" i="5"/>
  <c r="AK56" i="5"/>
  <c r="AJ104" i="5"/>
  <c r="AK104" i="5"/>
  <c r="AJ103" i="5"/>
  <c r="AK103" i="5"/>
  <c r="AJ73" i="5"/>
  <c r="AK73" i="5"/>
  <c r="AK81" i="5"/>
  <c r="AJ81" i="5"/>
  <c r="AJ112" i="5"/>
  <c r="AK112" i="5"/>
  <c r="AJ79" i="5"/>
  <c r="AK79" i="5"/>
  <c r="AJ96" i="5"/>
  <c r="AK96" i="5"/>
  <c r="AJ136" i="5"/>
  <c r="AK136" i="5"/>
  <c r="AJ105" i="5"/>
  <c r="AK105" i="5"/>
  <c r="AK130" i="5"/>
  <c r="AJ130" i="5"/>
  <c r="AK141" i="5"/>
  <c r="AJ141" i="5"/>
  <c r="AJ108" i="5"/>
  <c r="AK108" i="5"/>
  <c r="AJ85" i="5"/>
  <c r="AK85" i="5"/>
  <c r="AJ68" i="5"/>
  <c r="AK68" i="5"/>
  <c r="AK138" i="5"/>
  <c r="AJ138" i="5"/>
  <c r="AJ133" i="5"/>
  <c r="AK133" i="5"/>
  <c r="AK58" i="5"/>
  <c r="AJ58" i="5"/>
  <c r="AQ326" i="5"/>
  <c r="AQ374" i="5"/>
  <c r="AQ366" i="5"/>
  <c r="AQ406" i="5"/>
  <c r="AQ342" i="5"/>
  <c r="AQ398" i="5"/>
  <c r="AQ334" i="5"/>
  <c r="AQ390" i="5"/>
  <c r="AQ422" i="5"/>
  <c r="AQ423" i="5"/>
  <c r="AQ413" i="5"/>
  <c r="AQ404" i="5"/>
  <c r="AQ395" i="5"/>
  <c r="AQ386" i="5"/>
  <c r="AQ377" i="5"/>
  <c r="AQ368" i="5"/>
  <c r="AQ359" i="5"/>
  <c r="AQ349" i="5"/>
  <c r="AQ340" i="5"/>
  <c r="AQ331" i="5"/>
  <c r="AQ322" i="5"/>
  <c r="AQ314" i="5"/>
  <c r="AQ306" i="5"/>
  <c r="AQ298" i="5"/>
  <c r="AQ290" i="5"/>
  <c r="AQ282" i="5"/>
  <c r="AQ274" i="5"/>
  <c r="AQ266" i="5"/>
  <c r="AQ258" i="5"/>
  <c r="AQ250" i="5"/>
  <c r="AQ242" i="5"/>
  <c r="AQ234" i="5"/>
  <c r="AQ226" i="5"/>
  <c r="AQ218" i="5"/>
  <c r="AQ210" i="5"/>
  <c r="AQ202" i="5"/>
  <c r="AQ194" i="5"/>
  <c r="AQ425" i="5"/>
  <c r="AQ415" i="5"/>
  <c r="AQ403" i="5"/>
  <c r="AQ393" i="5"/>
  <c r="AQ383" i="5"/>
  <c r="AQ372" i="5"/>
  <c r="AQ362" i="5"/>
  <c r="AQ352" i="5"/>
  <c r="AQ341" i="5"/>
  <c r="AQ330" i="5"/>
  <c r="AQ320" i="5"/>
  <c r="AQ311" i="5"/>
  <c r="AQ302" i="5"/>
  <c r="AQ293" i="5"/>
  <c r="AQ284" i="5"/>
  <c r="AQ275" i="5"/>
  <c r="AQ265" i="5"/>
  <c r="AQ256" i="5"/>
  <c r="AQ247" i="5"/>
  <c r="AQ238" i="5"/>
  <c r="AQ229" i="5"/>
  <c r="AQ220" i="5"/>
  <c r="AQ211" i="5"/>
  <c r="AQ201" i="5"/>
  <c r="AQ192" i="5"/>
  <c r="AQ184" i="5"/>
  <c r="AQ176" i="5"/>
  <c r="AQ168" i="5"/>
  <c r="AQ160" i="5"/>
  <c r="AQ424" i="5"/>
  <c r="AQ412" i="5"/>
  <c r="AQ402" i="5"/>
  <c r="AQ392" i="5"/>
  <c r="AQ381" i="5"/>
  <c r="AQ371" i="5"/>
  <c r="AQ361" i="5"/>
  <c r="AQ351" i="5"/>
  <c r="AQ339" i="5"/>
  <c r="AQ329" i="5"/>
  <c r="AQ319" i="5"/>
  <c r="AQ310" i="5"/>
  <c r="AQ301" i="5"/>
  <c r="AQ292" i="5"/>
  <c r="AQ283" i="5"/>
  <c r="AQ273" i="5"/>
  <c r="AQ264" i="5"/>
  <c r="AQ255" i="5"/>
  <c r="AQ246" i="5"/>
  <c r="AQ237" i="5"/>
  <c r="AQ228" i="5"/>
  <c r="AQ219" i="5"/>
  <c r="AQ209" i="5"/>
  <c r="AQ200" i="5"/>
  <c r="AQ191" i="5"/>
  <c r="AQ183" i="5"/>
  <c r="AQ175" i="5"/>
  <c r="AQ167" i="5"/>
  <c r="AQ420" i="5"/>
  <c r="AQ410" i="5"/>
  <c r="AQ400" i="5"/>
  <c r="AQ389" i="5"/>
  <c r="AQ379" i="5"/>
  <c r="AQ369" i="5"/>
  <c r="AQ357" i="5"/>
  <c r="AQ347" i="5"/>
  <c r="AQ337" i="5"/>
  <c r="AQ327" i="5"/>
  <c r="AQ317" i="5"/>
  <c r="AQ308" i="5"/>
  <c r="AQ299" i="5"/>
  <c r="AQ289" i="5"/>
  <c r="AQ280" i="5"/>
  <c r="AQ271" i="5"/>
  <c r="AQ262" i="5"/>
  <c r="AQ253" i="5"/>
  <c r="AQ244" i="5"/>
  <c r="AQ235" i="5"/>
  <c r="AQ225" i="5"/>
  <c r="AQ216" i="5"/>
  <c r="AQ207" i="5"/>
  <c r="AQ198" i="5"/>
  <c r="AQ189" i="5"/>
  <c r="AQ181" i="5"/>
  <c r="AQ173" i="5"/>
  <c r="AQ165" i="5"/>
  <c r="AQ418" i="5"/>
  <c r="AQ408" i="5"/>
  <c r="AQ397" i="5"/>
  <c r="AQ387" i="5"/>
  <c r="AQ376" i="5"/>
  <c r="AQ365" i="5"/>
  <c r="AQ355" i="5"/>
  <c r="AQ345" i="5"/>
  <c r="AQ335" i="5"/>
  <c r="AQ324" i="5"/>
  <c r="AQ315" i="5"/>
  <c r="AQ305" i="5"/>
  <c r="AQ296" i="5"/>
  <c r="AQ287" i="5"/>
  <c r="AQ278" i="5"/>
  <c r="AQ269" i="5"/>
  <c r="AQ260" i="5"/>
  <c r="AQ251" i="5"/>
  <c r="AQ241" i="5"/>
  <c r="AQ232" i="5"/>
  <c r="AQ223" i="5"/>
  <c r="AQ214" i="5"/>
  <c r="AQ205" i="5"/>
  <c r="AQ196" i="5"/>
  <c r="AQ187" i="5"/>
  <c r="AQ179" i="5"/>
  <c r="AQ171" i="5"/>
  <c r="AQ163" i="5"/>
  <c r="AQ416" i="5"/>
  <c r="AQ394" i="5"/>
  <c r="AQ373" i="5"/>
  <c r="AQ353" i="5"/>
  <c r="AQ332" i="5"/>
  <c r="AQ312" i="5"/>
  <c r="AQ294" i="5"/>
  <c r="AQ276" i="5"/>
  <c r="AQ257" i="5"/>
  <c r="AQ239" i="5"/>
  <c r="AQ221" i="5"/>
  <c r="AQ203" i="5"/>
  <c r="AQ185" i="5"/>
  <c r="AQ169" i="5"/>
  <c r="AQ409" i="5"/>
  <c r="AQ388" i="5"/>
  <c r="AQ367" i="5"/>
  <c r="AQ325" i="5"/>
  <c r="AQ288" i="5"/>
  <c r="AQ252" i="5"/>
  <c r="AQ215" i="5"/>
  <c r="AQ180" i="5"/>
  <c r="AQ363" i="5"/>
  <c r="AQ303" i="5"/>
  <c r="AQ248" i="5"/>
  <c r="AQ212" i="5"/>
  <c r="AQ177" i="5"/>
  <c r="AQ396" i="5"/>
  <c r="AQ354" i="5"/>
  <c r="AQ313" i="5"/>
  <c r="AQ277" i="5"/>
  <c r="AQ240" i="5"/>
  <c r="AQ204" i="5"/>
  <c r="AQ411" i="5"/>
  <c r="AQ391" i="5"/>
  <c r="AQ370" i="5"/>
  <c r="AQ348" i="5"/>
  <c r="AQ328" i="5"/>
  <c r="AQ309" i="5"/>
  <c r="AQ291" i="5"/>
  <c r="AQ272" i="5"/>
  <c r="AQ254" i="5"/>
  <c r="AQ236" i="5"/>
  <c r="AQ217" i="5"/>
  <c r="AQ199" i="5"/>
  <c r="AQ182" i="5"/>
  <c r="AQ166" i="5"/>
  <c r="AQ346" i="5"/>
  <c r="AQ307" i="5"/>
  <c r="AQ270" i="5"/>
  <c r="AQ233" i="5"/>
  <c r="AQ197" i="5"/>
  <c r="AQ164" i="5"/>
  <c r="AQ405" i="5"/>
  <c r="AQ384" i="5"/>
  <c r="AQ343" i="5"/>
  <c r="AQ321" i="5"/>
  <c r="AQ285" i="5"/>
  <c r="AQ267" i="5"/>
  <c r="AQ230" i="5"/>
  <c r="AQ193" i="5"/>
  <c r="AQ161" i="5"/>
  <c r="AQ417" i="5"/>
  <c r="AQ375" i="5"/>
  <c r="AQ333" i="5"/>
  <c r="AQ295" i="5"/>
  <c r="AQ259" i="5"/>
  <c r="AQ222" i="5"/>
  <c r="AQ186" i="5"/>
  <c r="AQ170" i="5"/>
  <c r="AQ407" i="5"/>
  <c r="AQ385" i="5"/>
  <c r="AQ364" i="5"/>
  <c r="AQ344" i="5"/>
  <c r="AQ323" i="5"/>
  <c r="AQ304" i="5"/>
  <c r="AQ286" i="5"/>
  <c r="AQ268" i="5"/>
  <c r="AQ249" i="5"/>
  <c r="AQ231" i="5"/>
  <c r="AQ213" i="5"/>
  <c r="AQ195" i="5"/>
  <c r="AQ178" i="5"/>
  <c r="AQ162" i="5"/>
  <c r="AQ421" i="5"/>
  <c r="AQ401" i="5"/>
  <c r="AQ380" i="5"/>
  <c r="AQ360" i="5"/>
  <c r="AQ338" i="5"/>
  <c r="AQ318" i="5"/>
  <c r="AQ300" i="5"/>
  <c r="AQ281" i="5"/>
  <c r="AQ263" i="5"/>
  <c r="AQ245" i="5"/>
  <c r="AQ227" i="5"/>
  <c r="AQ208" i="5"/>
  <c r="AQ190" i="5"/>
  <c r="AQ174" i="5"/>
  <c r="AQ419" i="5"/>
  <c r="AQ399" i="5"/>
  <c r="AQ378" i="5"/>
  <c r="AQ356" i="5"/>
  <c r="AQ336" i="5"/>
  <c r="AQ316" i="5"/>
  <c r="AQ297" i="5"/>
  <c r="AQ279" i="5"/>
  <c r="AQ261" i="5"/>
  <c r="AQ243" i="5"/>
  <c r="AQ224" i="5"/>
  <c r="AQ206" i="5"/>
  <c r="AQ188" i="5"/>
  <c r="AQ172" i="5"/>
  <c r="AQ358" i="5"/>
  <c r="AQ414" i="5"/>
  <c r="AQ350" i="5"/>
  <c r="AF153" i="5"/>
  <c r="AT153" i="5" s="1"/>
  <c r="AE153" i="5"/>
  <c r="AD153" i="5"/>
  <c r="AC153" i="5"/>
  <c r="AB153" i="5"/>
  <c r="AA153" i="5"/>
  <c r="Z153" i="5"/>
  <c r="Y153" i="5"/>
  <c r="X153" i="5"/>
  <c r="W153" i="5"/>
  <c r="V153" i="5"/>
  <c r="U153" i="5"/>
  <c r="T153" i="5"/>
  <c r="S153" i="5"/>
  <c r="R153" i="5"/>
  <c r="Q153" i="5"/>
  <c r="P153" i="5"/>
  <c r="O153" i="5"/>
  <c r="N153" i="5"/>
  <c r="M153" i="5"/>
  <c r="L153" i="5"/>
  <c r="K153" i="5"/>
  <c r="J153" i="5"/>
  <c r="I153" i="5"/>
  <c r="H153" i="5"/>
  <c r="G153" i="5"/>
  <c r="F153" i="5"/>
  <c r="E153" i="5"/>
  <c r="D153" i="5"/>
  <c r="D152" i="5"/>
  <c r="E152" i="5"/>
  <c r="F152" i="5"/>
  <c r="G152" i="5"/>
  <c r="H152" i="5"/>
  <c r="I152" i="5"/>
  <c r="J152" i="5"/>
  <c r="K152" i="5"/>
  <c r="L152" i="5"/>
  <c r="M152" i="5"/>
  <c r="N152" i="5"/>
  <c r="O152" i="5"/>
  <c r="P152" i="5"/>
  <c r="Q152" i="5"/>
  <c r="R152" i="5"/>
  <c r="S152" i="5"/>
  <c r="T152" i="5"/>
  <c r="U152" i="5"/>
  <c r="V152" i="5"/>
  <c r="W152" i="5"/>
  <c r="X152" i="5"/>
  <c r="Y152" i="5"/>
  <c r="Z152" i="5"/>
  <c r="AA152" i="5"/>
  <c r="AB152" i="5"/>
  <c r="AC152" i="5"/>
  <c r="AD152" i="5"/>
  <c r="AE152" i="5"/>
  <c r="AF152" i="5"/>
  <c r="AT152" i="5" s="1"/>
  <c r="D151" i="5"/>
  <c r="E151" i="5"/>
  <c r="F151" i="5"/>
  <c r="G151" i="5"/>
  <c r="H151" i="5"/>
  <c r="I151" i="5"/>
  <c r="J151" i="5"/>
  <c r="K151" i="5"/>
  <c r="L151" i="5"/>
  <c r="M151" i="5"/>
  <c r="N151" i="5"/>
  <c r="O151" i="5"/>
  <c r="P151" i="5"/>
  <c r="Q151" i="5"/>
  <c r="R151" i="5"/>
  <c r="S151" i="5"/>
  <c r="T151" i="5"/>
  <c r="U151" i="5"/>
  <c r="V151" i="5"/>
  <c r="W151" i="5"/>
  <c r="X151" i="5"/>
  <c r="Y151" i="5"/>
  <c r="Z151" i="5"/>
  <c r="AA151" i="5"/>
  <c r="AB151" i="5"/>
  <c r="AC151" i="5"/>
  <c r="AD151" i="5"/>
  <c r="AE151" i="5"/>
  <c r="AT151" i="5" s="1"/>
  <c r="AF151" i="5"/>
  <c r="D150" i="5"/>
  <c r="E150" i="5"/>
  <c r="F150" i="5"/>
  <c r="G150" i="5"/>
  <c r="H150" i="5"/>
  <c r="I150" i="5"/>
  <c r="J150" i="5"/>
  <c r="K150" i="5"/>
  <c r="L150" i="5"/>
  <c r="M150" i="5"/>
  <c r="N150" i="5"/>
  <c r="O150" i="5"/>
  <c r="P150" i="5"/>
  <c r="Q150" i="5"/>
  <c r="R150" i="5"/>
  <c r="S150" i="5"/>
  <c r="T150" i="5"/>
  <c r="U150" i="5"/>
  <c r="V150" i="5"/>
  <c r="W150" i="5"/>
  <c r="X150" i="5"/>
  <c r="Y150" i="5"/>
  <c r="Z150" i="5"/>
  <c r="AA150" i="5"/>
  <c r="AB150" i="5"/>
  <c r="AC150" i="5"/>
  <c r="AD150" i="5"/>
  <c r="AE150" i="5"/>
  <c r="AT150" i="5" s="1"/>
  <c r="AF150" i="5"/>
  <c r="D36" i="5"/>
  <c r="E36" i="5"/>
  <c r="F36" i="5"/>
  <c r="G36" i="5"/>
  <c r="H36" i="5"/>
  <c r="I36" i="5"/>
  <c r="J36" i="5"/>
  <c r="K36" i="5"/>
  <c r="L36" i="5"/>
  <c r="M36" i="5"/>
  <c r="N36" i="5"/>
  <c r="O36" i="5"/>
  <c r="P36" i="5"/>
  <c r="Q36" i="5"/>
  <c r="R36" i="5"/>
  <c r="S36" i="5"/>
  <c r="T36" i="5"/>
  <c r="U36" i="5"/>
  <c r="V36" i="5"/>
  <c r="W36" i="5"/>
  <c r="X36" i="5"/>
  <c r="Y36" i="5"/>
  <c r="Z36" i="5"/>
  <c r="AA36" i="5"/>
  <c r="AB36" i="5"/>
  <c r="AC36" i="5"/>
  <c r="AD36" i="5"/>
  <c r="AE36" i="5"/>
  <c r="AF36" i="5"/>
  <c r="AT36" i="5" s="1"/>
  <c r="D35" i="5"/>
  <c r="E35" i="5"/>
  <c r="F35" i="5"/>
  <c r="G35" i="5"/>
  <c r="H35" i="5"/>
  <c r="I35" i="5"/>
  <c r="J35" i="5"/>
  <c r="K35" i="5"/>
  <c r="L35" i="5"/>
  <c r="M35" i="5"/>
  <c r="N35" i="5"/>
  <c r="O35" i="5"/>
  <c r="P35" i="5"/>
  <c r="Q35" i="5"/>
  <c r="R35" i="5"/>
  <c r="S35" i="5"/>
  <c r="T35" i="5"/>
  <c r="U35" i="5"/>
  <c r="V35" i="5"/>
  <c r="W35" i="5"/>
  <c r="X35" i="5"/>
  <c r="Y35" i="5"/>
  <c r="Z35" i="5"/>
  <c r="AA35" i="5"/>
  <c r="AB35" i="5"/>
  <c r="AC35" i="5"/>
  <c r="AD35" i="5"/>
  <c r="AE35" i="5"/>
  <c r="AT35" i="5" s="1"/>
  <c r="AF35" i="5"/>
  <c r="AK243" i="5" l="1"/>
  <c r="AJ243" i="5"/>
  <c r="AJ281" i="5"/>
  <c r="AK281" i="5"/>
  <c r="AJ304" i="5"/>
  <c r="AK304" i="5"/>
  <c r="AK230" i="5"/>
  <c r="AJ230" i="5"/>
  <c r="AJ217" i="5"/>
  <c r="AK217" i="5"/>
  <c r="AK396" i="5"/>
  <c r="AJ396" i="5"/>
  <c r="AJ353" i="5"/>
  <c r="AK353" i="5"/>
  <c r="AJ269" i="5"/>
  <c r="AK269" i="5"/>
  <c r="AJ345" i="5"/>
  <c r="AK345" i="5"/>
  <c r="AK235" i="5"/>
  <c r="AJ235" i="5"/>
  <c r="AJ389" i="5"/>
  <c r="AK389" i="5"/>
  <c r="AJ200" i="5"/>
  <c r="AK200" i="5"/>
  <c r="AK351" i="5"/>
  <c r="AJ351" i="5"/>
  <c r="AJ160" i="5"/>
  <c r="AK160" i="5"/>
  <c r="AJ229" i="5"/>
  <c r="AK229" i="5"/>
  <c r="AJ302" i="5"/>
  <c r="AK302" i="5"/>
  <c r="AJ218" i="5"/>
  <c r="AK218" i="5"/>
  <c r="AK282" i="5"/>
  <c r="AJ282" i="5"/>
  <c r="AJ349" i="5"/>
  <c r="AK349" i="5"/>
  <c r="AK423" i="5"/>
  <c r="AJ423" i="5"/>
  <c r="AK374" i="5"/>
  <c r="AJ374" i="5"/>
  <c r="AJ261" i="5"/>
  <c r="AK261" i="5"/>
  <c r="AJ233" i="5"/>
  <c r="AK233" i="5"/>
  <c r="AJ373" i="5"/>
  <c r="AK373" i="5"/>
  <c r="AJ244" i="5"/>
  <c r="AK244" i="5"/>
  <c r="AJ361" i="5"/>
  <c r="AK361" i="5"/>
  <c r="AJ393" i="5"/>
  <c r="AK393" i="5"/>
  <c r="AK422" i="5"/>
  <c r="AJ422" i="5"/>
  <c r="AJ414" i="5"/>
  <c r="AK414" i="5"/>
  <c r="AK279" i="5"/>
  <c r="AJ279" i="5"/>
  <c r="AJ174" i="5"/>
  <c r="AK174" i="5"/>
  <c r="AK318" i="5"/>
  <c r="AJ318" i="5"/>
  <c r="AK195" i="5"/>
  <c r="AJ195" i="5"/>
  <c r="AJ344" i="5"/>
  <c r="AK344" i="5"/>
  <c r="AK295" i="5"/>
  <c r="AJ295" i="5"/>
  <c r="AJ285" i="5"/>
  <c r="AK285" i="5"/>
  <c r="AJ270" i="5"/>
  <c r="AK270" i="5"/>
  <c r="AJ254" i="5"/>
  <c r="AK254" i="5"/>
  <c r="AK411" i="5"/>
  <c r="AJ411" i="5"/>
  <c r="AJ212" i="5"/>
  <c r="AK212" i="5"/>
  <c r="AJ325" i="5"/>
  <c r="AK325" i="5"/>
  <c r="AK239" i="5"/>
  <c r="AJ239" i="5"/>
  <c r="AJ394" i="5"/>
  <c r="AK394" i="5"/>
  <c r="AK214" i="5"/>
  <c r="AJ214" i="5"/>
  <c r="AK287" i="5"/>
  <c r="AJ287" i="5"/>
  <c r="AJ365" i="5"/>
  <c r="AK365" i="5"/>
  <c r="AJ181" i="5"/>
  <c r="AK181" i="5"/>
  <c r="AJ253" i="5"/>
  <c r="AK253" i="5"/>
  <c r="AK327" i="5"/>
  <c r="AJ327" i="5"/>
  <c r="AJ410" i="5"/>
  <c r="AK410" i="5"/>
  <c r="AK219" i="5"/>
  <c r="AJ219" i="5"/>
  <c r="AK292" i="5"/>
  <c r="AJ292" i="5"/>
  <c r="AK371" i="5"/>
  <c r="AJ371" i="5"/>
  <c r="AJ176" i="5"/>
  <c r="AK176" i="5"/>
  <c r="AK247" i="5"/>
  <c r="AJ247" i="5"/>
  <c r="AJ320" i="5"/>
  <c r="AK320" i="5"/>
  <c r="AK403" i="5"/>
  <c r="AJ403" i="5"/>
  <c r="AJ234" i="5"/>
  <c r="AK234" i="5"/>
  <c r="AJ298" i="5"/>
  <c r="AK298" i="5"/>
  <c r="AJ368" i="5"/>
  <c r="AK368" i="5"/>
  <c r="AK390" i="5"/>
  <c r="AJ390" i="5"/>
  <c r="AK399" i="5"/>
  <c r="AJ399" i="5"/>
  <c r="AJ222" i="5"/>
  <c r="AK222" i="5"/>
  <c r="AJ197" i="5"/>
  <c r="AK197" i="5"/>
  <c r="AK252" i="5"/>
  <c r="AJ252" i="5"/>
  <c r="AJ196" i="5"/>
  <c r="AK196" i="5"/>
  <c r="AJ165" i="5"/>
  <c r="AK165" i="5"/>
  <c r="AJ273" i="5"/>
  <c r="AK273" i="5"/>
  <c r="AK383" i="5"/>
  <c r="AJ383" i="5"/>
  <c r="AJ350" i="5"/>
  <c r="AK350" i="5"/>
  <c r="AJ300" i="5"/>
  <c r="AK300" i="5"/>
  <c r="AK259" i="5"/>
  <c r="AJ259" i="5"/>
  <c r="AJ236" i="5"/>
  <c r="AK236" i="5"/>
  <c r="AJ288" i="5"/>
  <c r="AK288" i="5"/>
  <c r="AK278" i="5"/>
  <c r="AJ278" i="5"/>
  <c r="AJ173" i="5"/>
  <c r="AK173" i="5"/>
  <c r="AJ209" i="5"/>
  <c r="AK209" i="5"/>
  <c r="AJ168" i="5"/>
  <c r="AK168" i="5"/>
  <c r="AK311" i="5"/>
  <c r="AJ311" i="5"/>
  <c r="AK359" i="5"/>
  <c r="AJ359" i="5"/>
  <c r="AJ190" i="5"/>
  <c r="AK190" i="5"/>
  <c r="AK364" i="5"/>
  <c r="AJ364" i="5"/>
  <c r="AJ321" i="5"/>
  <c r="AK321" i="5"/>
  <c r="AJ204" i="5"/>
  <c r="AK204" i="5"/>
  <c r="AK367" i="5"/>
  <c r="AJ367" i="5"/>
  <c r="AJ416" i="5"/>
  <c r="AK416" i="5"/>
  <c r="AJ376" i="5"/>
  <c r="AK376" i="5"/>
  <c r="AK262" i="5"/>
  <c r="AJ262" i="5"/>
  <c r="AJ337" i="5"/>
  <c r="AK337" i="5"/>
  <c r="AJ228" i="5"/>
  <c r="AK228" i="5"/>
  <c r="AJ381" i="5"/>
  <c r="AK381" i="5"/>
  <c r="AJ256" i="5"/>
  <c r="AK256" i="5"/>
  <c r="AJ330" i="5"/>
  <c r="AK330" i="5"/>
  <c r="AJ242" i="5"/>
  <c r="AK242" i="5"/>
  <c r="AJ306" i="5"/>
  <c r="AK306" i="5"/>
  <c r="AJ377" i="5"/>
  <c r="AK377" i="5"/>
  <c r="AJ334" i="5"/>
  <c r="AK334" i="5"/>
  <c r="AJ172" i="5"/>
  <c r="AK172" i="5"/>
  <c r="AJ208" i="5"/>
  <c r="AK208" i="5"/>
  <c r="AK231" i="5"/>
  <c r="AJ231" i="5"/>
  <c r="AK343" i="5"/>
  <c r="AJ343" i="5"/>
  <c r="AJ240" i="5"/>
  <c r="AK240" i="5"/>
  <c r="AK388" i="5"/>
  <c r="AJ388" i="5"/>
  <c r="AK163" i="5"/>
  <c r="AJ163" i="5"/>
  <c r="AJ305" i="5"/>
  <c r="AK305" i="5"/>
  <c r="AK198" i="5"/>
  <c r="AJ198" i="5"/>
  <c r="AK167" i="5"/>
  <c r="AJ167" i="5"/>
  <c r="AK310" i="5"/>
  <c r="AJ310" i="5"/>
  <c r="AJ192" i="5"/>
  <c r="AK192" i="5"/>
  <c r="AJ265" i="5"/>
  <c r="AK265" i="5"/>
  <c r="AJ425" i="5"/>
  <c r="AK425" i="5"/>
  <c r="AJ250" i="5"/>
  <c r="AK250" i="5"/>
  <c r="AJ386" i="5"/>
  <c r="AK386" i="5"/>
  <c r="AJ398" i="5"/>
  <c r="AK398" i="5"/>
  <c r="AJ188" i="5"/>
  <c r="AK188" i="5"/>
  <c r="AJ336" i="5"/>
  <c r="AK336" i="5"/>
  <c r="AK227" i="5"/>
  <c r="AJ227" i="5"/>
  <c r="AJ380" i="5"/>
  <c r="AK380" i="5"/>
  <c r="AJ249" i="5"/>
  <c r="AK249" i="5"/>
  <c r="AK407" i="5"/>
  <c r="AJ407" i="5"/>
  <c r="AJ417" i="5"/>
  <c r="AK417" i="5"/>
  <c r="AJ384" i="5"/>
  <c r="AK384" i="5"/>
  <c r="AK166" i="5"/>
  <c r="AJ166" i="5"/>
  <c r="AJ309" i="5"/>
  <c r="AK309" i="5"/>
  <c r="AJ277" i="5"/>
  <c r="AK277" i="5"/>
  <c r="AK363" i="5"/>
  <c r="AJ363" i="5"/>
  <c r="AJ409" i="5"/>
  <c r="AK409" i="5"/>
  <c r="AK294" i="5"/>
  <c r="AJ294" i="5"/>
  <c r="AK171" i="5"/>
  <c r="AJ171" i="5"/>
  <c r="AJ241" i="5"/>
  <c r="AK241" i="5"/>
  <c r="AK315" i="5"/>
  <c r="AJ315" i="5"/>
  <c r="AJ397" i="5"/>
  <c r="AK397" i="5"/>
  <c r="AK207" i="5"/>
  <c r="AJ207" i="5"/>
  <c r="AK280" i="5"/>
  <c r="AJ280" i="5"/>
  <c r="AJ357" i="5"/>
  <c r="AK357" i="5"/>
  <c r="AK175" i="5"/>
  <c r="AJ175" i="5"/>
  <c r="AK246" i="5"/>
  <c r="AJ246" i="5"/>
  <c r="AK319" i="5"/>
  <c r="AJ319" i="5"/>
  <c r="AJ402" i="5"/>
  <c r="AK402" i="5"/>
  <c r="AJ201" i="5"/>
  <c r="AK201" i="5"/>
  <c r="AK275" i="5"/>
  <c r="AJ275" i="5"/>
  <c r="AJ352" i="5"/>
  <c r="AK352" i="5"/>
  <c r="AJ194" i="5"/>
  <c r="AK194" i="5"/>
  <c r="AK258" i="5"/>
  <c r="AJ258" i="5"/>
  <c r="AJ322" i="5"/>
  <c r="AK322" i="5"/>
  <c r="AK395" i="5"/>
  <c r="AJ395" i="5"/>
  <c r="AK342" i="5"/>
  <c r="AJ342" i="5"/>
  <c r="AK203" i="5"/>
  <c r="AJ203" i="5"/>
  <c r="AK419" i="5"/>
  <c r="AJ419" i="5"/>
  <c r="AK323" i="5"/>
  <c r="AJ323" i="5"/>
  <c r="AK267" i="5"/>
  <c r="AJ267" i="5"/>
  <c r="AK391" i="5"/>
  <c r="AJ391" i="5"/>
  <c r="AJ221" i="5"/>
  <c r="AK221" i="5"/>
  <c r="AJ205" i="5"/>
  <c r="AK205" i="5"/>
  <c r="AK355" i="5"/>
  <c r="AJ355" i="5"/>
  <c r="AJ400" i="5"/>
  <c r="AK400" i="5"/>
  <c r="AK283" i="5"/>
  <c r="AJ283" i="5"/>
  <c r="AJ238" i="5"/>
  <c r="AK238" i="5"/>
  <c r="AJ226" i="5"/>
  <c r="AK226" i="5"/>
  <c r="AJ290" i="5"/>
  <c r="AK290" i="5"/>
  <c r="AK326" i="5"/>
  <c r="AJ326" i="5"/>
  <c r="AK358" i="5"/>
  <c r="AJ358" i="5"/>
  <c r="AJ213" i="5"/>
  <c r="AK213" i="5"/>
  <c r="AJ272" i="5"/>
  <c r="AK272" i="5"/>
  <c r="AK223" i="5"/>
  <c r="AJ223" i="5"/>
  <c r="AJ301" i="5"/>
  <c r="AK301" i="5"/>
  <c r="AJ360" i="5"/>
  <c r="AK360" i="5"/>
  <c r="AK375" i="5"/>
  <c r="AJ375" i="5"/>
  <c r="AJ346" i="5"/>
  <c r="AK346" i="5"/>
  <c r="AK303" i="5"/>
  <c r="AJ303" i="5"/>
  <c r="AJ232" i="5"/>
  <c r="AK232" i="5"/>
  <c r="AK387" i="5"/>
  <c r="AJ387" i="5"/>
  <c r="AK271" i="5"/>
  <c r="AJ271" i="5"/>
  <c r="AJ237" i="5"/>
  <c r="AK237" i="5"/>
  <c r="AJ392" i="5"/>
  <c r="AK392" i="5"/>
  <c r="AJ341" i="5"/>
  <c r="AK341" i="5"/>
  <c r="AJ314" i="5"/>
  <c r="AK314" i="5"/>
  <c r="AJ206" i="5"/>
  <c r="AK206" i="5"/>
  <c r="AK356" i="5"/>
  <c r="AJ356" i="5"/>
  <c r="AJ245" i="5"/>
  <c r="AK245" i="5"/>
  <c r="AJ401" i="5"/>
  <c r="AK401" i="5"/>
  <c r="AK268" i="5"/>
  <c r="AJ268" i="5"/>
  <c r="AK170" i="5"/>
  <c r="AJ170" i="5"/>
  <c r="AJ161" i="5"/>
  <c r="AK161" i="5"/>
  <c r="AJ405" i="5"/>
  <c r="AK405" i="5"/>
  <c r="AK182" i="5"/>
  <c r="AJ182" i="5"/>
  <c r="AK328" i="5"/>
  <c r="AJ328" i="5"/>
  <c r="AJ313" i="5"/>
  <c r="AK313" i="5"/>
  <c r="AJ180" i="5"/>
  <c r="AK180" i="5"/>
  <c r="AJ169" i="5"/>
  <c r="AK169" i="5"/>
  <c r="AK312" i="5"/>
  <c r="AJ312" i="5"/>
  <c r="AK179" i="5"/>
  <c r="AJ179" i="5"/>
  <c r="AK251" i="5"/>
  <c r="AJ251" i="5"/>
  <c r="AJ324" i="5"/>
  <c r="AK324" i="5"/>
  <c r="AJ408" i="5"/>
  <c r="AK408" i="5"/>
  <c r="AJ216" i="5"/>
  <c r="AK216" i="5"/>
  <c r="AJ289" i="5"/>
  <c r="AK289" i="5"/>
  <c r="AJ369" i="5"/>
  <c r="AK369" i="5"/>
  <c r="AK183" i="5"/>
  <c r="AJ183" i="5"/>
  <c r="AK255" i="5"/>
  <c r="AJ255" i="5"/>
  <c r="AJ329" i="5"/>
  <c r="AK329" i="5"/>
  <c r="AJ412" i="5"/>
  <c r="AK412" i="5"/>
  <c r="AK211" i="5"/>
  <c r="AJ211" i="5"/>
  <c r="AJ284" i="5"/>
  <c r="AK284" i="5"/>
  <c r="AJ362" i="5"/>
  <c r="AK362" i="5"/>
  <c r="AJ202" i="5"/>
  <c r="AK202" i="5"/>
  <c r="AJ266" i="5"/>
  <c r="AK266" i="5"/>
  <c r="AK331" i="5"/>
  <c r="AJ331" i="5"/>
  <c r="AK404" i="5"/>
  <c r="AJ404" i="5"/>
  <c r="AK406" i="5"/>
  <c r="AJ406" i="5"/>
  <c r="AJ162" i="5"/>
  <c r="AK162" i="5"/>
  <c r="AJ370" i="5"/>
  <c r="AK370" i="5"/>
  <c r="AJ308" i="5"/>
  <c r="AK308" i="5"/>
  <c r="AJ178" i="5"/>
  <c r="AK178" i="5"/>
  <c r="AJ177" i="5"/>
  <c r="AK177" i="5"/>
  <c r="AJ317" i="5"/>
  <c r="AK317" i="5"/>
  <c r="AJ297" i="5"/>
  <c r="AK297" i="5"/>
  <c r="AJ338" i="5"/>
  <c r="AK338" i="5"/>
  <c r="AJ333" i="5"/>
  <c r="AK333" i="5"/>
  <c r="AK307" i="5"/>
  <c r="AJ307" i="5"/>
  <c r="AJ248" i="5"/>
  <c r="AK248" i="5"/>
  <c r="AJ257" i="5"/>
  <c r="AK257" i="5"/>
  <c r="AK296" i="5"/>
  <c r="AJ296" i="5"/>
  <c r="AJ189" i="5"/>
  <c r="AK189" i="5"/>
  <c r="AK420" i="5"/>
  <c r="AJ420" i="5"/>
  <c r="AJ184" i="5"/>
  <c r="AK184" i="5"/>
  <c r="AK415" i="5"/>
  <c r="AJ415" i="5"/>
  <c r="AJ316" i="5"/>
  <c r="AK316" i="5"/>
  <c r="AJ385" i="5"/>
  <c r="AK385" i="5"/>
  <c r="AK291" i="5"/>
  <c r="AJ291" i="5"/>
  <c r="AJ276" i="5"/>
  <c r="AK276" i="5"/>
  <c r="AK347" i="5"/>
  <c r="AJ347" i="5"/>
  <c r="AJ224" i="5"/>
  <c r="AK224" i="5"/>
  <c r="AJ378" i="5"/>
  <c r="AK378" i="5"/>
  <c r="AK263" i="5"/>
  <c r="AJ263" i="5"/>
  <c r="AJ421" i="5"/>
  <c r="AK421" i="5"/>
  <c r="AJ286" i="5"/>
  <c r="AK286" i="5"/>
  <c r="AJ186" i="5"/>
  <c r="AK186" i="5"/>
  <c r="AJ193" i="5"/>
  <c r="AK193" i="5"/>
  <c r="AK164" i="5"/>
  <c r="AJ164" i="5"/>
  <c r="AK199" i="5"/>
  <c r="AJ199" i="5"/>
  <c r="AJ348" i="5"/>
  <c r="AK348" i="5"/>
  <c r="AJ354" i="5"/>
  <c r="AK354" i="5"/>
  <c r="AK215" i="5"/>
  <c r="AJ215" i="5"/>
  <c r="AJ185" i="5"/>
  <c r="AK185" i="5"/>
  <c r="AK332" i="5"/>
  <c r="AJ332" i="5"/>
  <c r="AK187" i="5"/>
  <c r="AJ187" i="5"/>
  <c r="AJ260" i="5"/>
  <c r="AK260" i="5"/>
  <c r="AK335" i="5"/>
  <c r="AJ335" i="5"/>
  <c r="AJ418" i="5"/>
  <c r="AK418" i="5"/>
  <c r="AJ225" i="5"/>
  <c r="AK225" i="5"/>
  <c r="AK299" i="5"/>
  <c r="AJ299" i="5"/>
  <c r="AK379" i="5"/>
  <c r="AJ379" i="5"/>
  <c r="AK191" i="5"/>
  <c r="AJ191" i="5"/>
  <c r="AK264" i="5"/>
  <c r="AJ264" i="5"/>
  <c r="AK339" i="5"/>
  <c r="AJ339" i="5"/>
  <c r="AJ424" i="5"/>
  <c r="AK424" i="5"/>
  <c r="AJ220" i="5"/>
  <c r="AK220" i="5"/>
  <c r="AJ293" i="5"/>
  <c r="AK293" i="5"/>
  <c r="AK372" i="5"/>
  <c r="AJ372" i="5"/>
  <c r="AJ210" i="5"/>
  <c r="AK210" i="5"/>
  <c r="AJ274" i="5"/>
  <c r="AK274" i="5"/>
  <c r="AK340" i="5"/>
  <c r="AJ340" i="5"/>
  <c r="AJ413" i="5"/>
  <c r="AK413" i="5"/>
  <c r="AJ366" i="5"/>
  <c r="AK366" i="5"/>
  <c r="AJ154" i="5"/>
  <c r="AK154" i="5"/>
  <c r="AQ462" i="5"/>
  <c r="AQ464" i="5"/>
  <c r="AQ451" i="5"/>
  <c r="AQ439" i="5"/>
  <c r="AQ457" i="5"/>
  <c r="AQ443" i="5"/>
  <c r="AQ456" i="5"/>
  <c r="AQ441" i="5"/>
  <c r="AQ452" i="5"/>
  <c r="AQ436" i="5"/>
  <c r="AQ463" i="5"/>
  <c r="AQ448" i="5"/>
  <c r="AQ433" i="5"/>
  <c r="AQ444" i="5"/>
  <c r="AQ435" i="5"/>
  <c r="AQ447" i="5"/>
  <c r="AQ440" i="5"/>
  <c r="AQ459" i="5"/>
  <c r="AQ431" i="5"/>
  <c r="AQ460" i="5"/>
  <c r="AQ432" i="5"/>
  <c r="AQ455" i="5"/>
  <c r="AQ449" i="5"/>
  <c r="AQ461" i="5"/>
  <c r="AQ458" i="5"/>
  <c r="AQ454" i="5"/>
  <c r="AQ434" i="5"/>
  <c r="AQ430" i="5"/>
  <c r="AQ437" i="5"/>
  <c r="AQ445" i="5"/>
  <c r="AQ453" i="5"/>
  <c r="AQ442" i="5"/>
  <c r="AQ438" i="5"/>
  <c r="AQ450" i="5"/>
  <c r="AQ446" i="5"/>
  <c r="AJ426" i="5" l="1"/>
  <c r="AK426" i="5"/>
  <c r="AJ430" i="5"/>
  <c r="AK430" i="5"/>
  <c r="AJ460" i="5"/>
  <c r="AK460" i="5"/>
  <c r="AJ448" i="5"/>
  <c r="AK448" i="5"/>
  <c r="AJ431" i="5"/>
  <c r="AK431" i="5"/>
  <c r="AJ463" i="5"/>
  <c r="AK463" i="5"/>
  <c r="AJ451" i="5"/>
  <c r="AK451" i="5"/>
  <c r="AJ450" i="5"/>
  <c r="AK450" i="5"/>
  <c r="AJ454" i="5"/>
  <c r="AK454" i="5"/>
  <c r="AJ459" i="5"/>
  <c r="AK459" i="5"/>
  <c r="AJ436" i="5"/>
  <c r="AK436" i="5"/>
  <c r="AJ464" i="5"/>
  <c r="AK464" i="5"/>
  <c r="AJ438" i="5"/>
  <c r="AK438" i="5"/>
  <c r="AJ458" i="5"/>
  <c r="AK458" i="5"/>
  <c r="AJ440" i="5"/>
  <c r="AK440" i="5"/>
  <c r="AJ452" i="5"/>
  <c r="AK452" i="5"/>
  <c r="AJ462" i="5"/>
  <c r="AK462" i="5"/>
  <c r="AK442" i="5"/>
  <c r="AJ442" i="5"/>
  <c r="AJ461" i="5"/>
  <c r="AK461" i="5"/>
  <c r="AJ447" i="5"/>
  <c r="AK447" i="5"/>
  <c r="AK441" i="5"/>
  <c r="AJ441" i="5"/>
  <c r="AJ453" i="5"/>
  <c r="AK453" i="5"/>
  <c r="AJ449" i="5"/>
  <c r="AK449" i="5"/>
  <c r="AJ435" i="5"/>
  <c r="AK435" i="5"/>
  <c r="AJ456" i="5"/>
  <c r="AK456" i="5"/>
  <c r="AJ445" i="5"/>
  <c r="AK445" i="5"/>
  <c r="AJ455" i="5"/>
  <c r="AK455" i="5"/>
  <c r="AJ444" i="5"/>
  <c r="AK444" i="5"/>
  <c r="AJ443" i="5"/>
  <c r="AK443" i="5"/>
  <c r="AJ437" i="5"/>
  <c r="AK437" i="5"/>
  <c r="AJ432" i="5"/>
  <c r="AK432" i="5"/>
  <c r="AK433" i="5"/>
  <c r="AJ433" i="5"/>
  <c r="AJ457" i="5"/>
  <c r="AK457" i="5"/>
  <c r="AK434" i="5"/>
  <c r="AJ434" i="5"/>
  <c r="AJ446" i="5"/>
  <c r="AK446" i="5"/>
  <c r="AJ439" i="5"/>
  <c r="AK439" i="5"/>
  <c r="AQ465" i="5"/>
  <c r="AQ480" i="5"/>
  <c r="AQ472" i="5"/>
  <c r="AJ472" i="5" s="1"/>
  <c r="AQ479" i="5"/>
  <c r="AQ471" i="5"/>
  <c r="AQ476" i="5"/>
  <c r="AJ476" i="5" s="1"/>
  <c r="AQ478" i="5"/>
  <c r="AJ478" i="5" s="1"/>
  <c r="AQ470" i="5"/>
  <c r="AQ477" i="5"/>
  <c r="AJ477" i="5" s="1"/>
  <c r="AQ469" i="5"/>
  <c r="AQ475" i="5"/>
  <c r="AJ475" i="5" s="1"/>
  <c r="AQ474" i="5"/>
  <c r="AJ474" i="5" s="1"/>
  <c r="AQ481" i="5"/>
  <c r="AQ482" i="5"/>
  <c r="AJ482" i="5" s="1"/>
  <c r="AQ473" i="5"/>
  <c r="AJ473" i="5" s="1"/>
  <c r="AE141" i="5"/>
  <c r="AB52" i="5"/>
  <c r="AB51" i="5"/>
  <c r="AB34" i="5"/>
  <c r="AB33" i="5"/>
  <c r="AB32" i="5"/>
  <c r="AB31" i="5"/>
  <c r="AB30" i="5"/>
  <c r="AB29" i="5"/>
  <c r="AB28" i="5"/>
  <c r="AB27" i="5"/>
  <c r="AB26" i="5"/>
  <c r="AB25" i="5"/>
  <c r="AB24" i="5"/>
  <c r="AB23" i="5"/>
  <c r="AB22" i="5"/>
  <c r="AB21" i="5"/>
  <c r="AB20" i="5"/>
  <c r="AB19" i="5"/>
  <c r="AB149" i="5"/>
  <c r="AB148" i="5"/>
  <c r="AB147" i="5"/>
  <c r="AB146" i="5"/>
  <c r="AB145" i="5"/>
  <c r="AB144" i="5"/>
  <c r="AB143" i="5"/>
  <c r="AB142" i="5"/>
  <c r="AB141" i="5"/>
  <c r="AB140" i="5"/>
  <c r="AB139" i="5"/>
  <c r="AB138" i="5"/>
  <c r="AB137" i="5"/>
  <c r="AB136" i="5"/>
  <c r="AB135" i="5"/>
  <c r="AB134" i="5"/>
  <c r="AB133" i="5"/>
  <c r="AB132" i="5"/>
  <c r="AB131" i="5"/>
  <c r="AB130" i="5"/>
  <c r="AB129" i="5"/>
  <c r="AB128" i="5"/>
  <c r="AB127" i="5"/>
  <c r="AB126" i="5"/>
  <c r="AB125" i="5"/>
  <c r="AB124" i="5"/>
  <c r="AB123" i="5"/>
  <c r="AB122" i="5"/>
  <c r="AB121" i="5"/>
  <c r="AB120" i="5"/>
  <c r="AB119" i="5"/>
  <c r="AB118" i="5"/>
  <c r="AB117" i="5"/>
  <c r="AB116" i="5"/>
  <c r="AB115" i="5"/>
  <c r="AB114" i="5"/>
  <c r="AB113" i="5"/>
  <c r="AB112" i="5"/>
  <c r="AB111" i="5"/>
  <c r="AB110" i="5"/>
  <c r="AB109" i="5"/>
  <c r="AB108" i="5"/>
  <c r="AB107" i="5"/>
  <c r="AB106" i="5"/>
  <c r="AB105" i="5"/>
  <c r="AB104" i="5"/>
  <c r="AB103" i="5"/>
  <c r="AB102" i="5"/>
  <c r="AB101" i="5"/>
  <c r="AB100" i="5"/>
  <c r="AB99" i="5"/>
  <c r="AB98" i="5"/>
  <c r="AB97" i="5"/>
  <c r="AB96" i="5"/>
  <c r="AB95" i="5"/>
  <c r="AB94" i="5"/>
  <c r="AB93" i="5"/>
  <c r="AB92" i="5"/>
  <c r="AB91" i="5"/>
  <c r="AB90" i="5"/>
  <c r="AB89" i="5"/>
  <c r="AB88" i="5"/>
  <c r="AB87" i="5"/>
  <c r="AB86" i="5"/>
  <c r="AB85" i="5"/>
  <c r="AB84" i="5"/>
  <c r="AB83" i="5"/>
  <c r="AB82" i="5"/>
  <c r="AB81" i="5"/>
  <c r="AB80" i="5"/>
  <c r="AB79" i="5"/>
  <c r="AB78" i="5"/>
  <c r="AB77" i="5"/>
  <c r="AB76" i="5"/>
  <c r="AB75" i="5"/>
  <c r="AB74" i="5"/>
  <c r="AB73" i="5"/>
  <c r="AB72" i="5"/>
  <c r="AB71" i="5"/>
  <c r="AB70" i="5"/>
  <c r="AB69" i="5"/>
  <c r="AB68" i="5"/>
  <c r="AB67" i="5"/>
  <c r="AB66" i="5"/>
  <c r="AB65" i="5"/>
  <c r="AB64" i="5"/>
  <c r="AB63" i="5"/>
  <c r="AB62" i="5"/>
  <c r="AB61" i="5"/>
  <c r="AB60" i="5"/>
  <c r="AB59" i="5"/>
  <c r="AB58" i="5"/>
  <c r="AB57" i="5"/>
  <c r="AB56" i="5"/>
  <c r="E52" i="5"/>
  <c r="E51" i="5"/>
  <c r="E34" i="5"/>
  <c r="E33" i="5"/>
  <c r="E32" i="5"/>
  <c r="E31" i="5"/>
  <c r="E30" i="5"/>
  <c r="E29" i="5"/>
  <c r="E28" i="5"/>
  <c r="E27" i="5"/>
  <c r="E26" i="5"/>
  <c r="E25" i="5"/>
  <c r="E24" i="5"/>
  <c r="E23" i="5"/>
  <c r="E22" i="5"/>
  <c r="E21" i="5"/>
  <c r="E20" i="5"/>
  <c r="E19"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AF52" i="5"/>
  <c r="AE52" i="5"/>
  <c r="AD52" i="5"/>
  <c r="AC52" i="5"/>
  <c r="AA52" i="5"/>
  <c r="Z52" i="5"/>
  <c r="Y52" i="5"/>
  <c r="X52" i="5"/>
  <c r="W52" i="5"/>
  <c r="V52" i="5"/>
  <c r="U52" i="5"/>
  <c r="T52" i="5"/>
  <c r="S52" i="5"/>
  <c r="R52" i="5"/>
  <c r="Q52" i="5"/>
  <c r="P52" i="5"/>
  <c r="O52" i="5"/>
  <c r="N52" i="5"/>
  <c r="M52" i="5"/>
  <c r="L52" i="5"/>
  <c r="K52" i="5"/>
  <c r="J52" i="5"/>
  <c r="I52" i="5"/>
  <c r="H52" i="5"/>
  <c r="G52" i="5"/>
  <c r="F52" i="5"/>
  <c r="D52" i="5"/>
  <c r="AT52" i="5" s="1"/>
  <c r="AF51" i="5"/>
  <c r="AE51" i="5"/>
  <c r="AD51" i="5"/>
  <c r="AC51" i="5"/>
  <c r="AA51" i="5"/>
  <c r="Z51" i="5"/>
  <c r="Y51" i="5"/>
  <c r="X51" i="5"/>
  <c r="W51" i="5"/>
  <c r="V51" i="5"/>
  <c r="U51" i="5"/>
  <c r="T51" i="5"/>
  <c r="S51" i="5"/>
  <c r="R51" i="5"/>
  <c r="Q51" i="5"/>
  <c r="P51" i="5"/>
  <c r="O51" i="5"/>
  <c r="N51" i="5"/>
  <c r="M51" i="5"/>
  <c r="L51" i="5"/>
  <c r="K51" i="5"/>
  <c r="J51" i="5"/>
  <c r="I51" i="5"/>
  <c r="H51" i="5"/>
  <c r="G51" i="5"/>
  <c r="F51" i="5"/>
  <c r="D51" i="5"/>
  <c r="AT51" i="5" s="1"/>
  <c r="AF34" i="5"/>
  <c r="AT34" i="5" s="1"/>
  <c r="AE34" i="5"/>
  <c r="AD34" i="5"/>
  <c r="AC34" i="5"/>
  <c r="AA34" i="5"/>
  <c r="Z34" i="5"/>
  <c r="Y34" i="5"/>
  <c r="X34" i="5"/>
  <c r="W34" i="5"/>
  <c r="V34" i="5"/>
  <c r="U34" i="5"/>
  <c r="T34" i="5"/>
  <c r="S34" i="5"/>
  <c r="R34" i="5"/>
  <c r="Q34" i="5"/>
  <c r="P34" i="5"/>
  <c r="O34" i="5"/>
  <c r="N34" i="5"/>
  <c r="M34" i="5"/>
  <c r="L34" i="5"/>
  <c r="K34" i="5"/>
  <c r="J34" i="5"/>
  <c r="I34" i="5"/>
  <c r="H34" i="5"/>
  <c r="G34" i="5"/>
  <c r="F34" i="5"/>
  <c r="D34" i="5"/>
  <c r="AF33" i="5"/>
  <c r="AT33" i="5" s="1"/>
  <c r="AE33" i="5"/>
  <c r="AD33" i="5"/>
  <c r="AC33" i="5"/>
  <c r="AA33" i="5"/>
  <c r="Z33" i="5"/>
  <c r="Y33" i="5"/>
  <c r="X33" i="5"/>
  <c r="W33" i="5"/>
  <c r="V33" i="5"/>
  <c r="U33" i="5"/>
  <c r="T33" i="5"/>
  <c r="S33" i="5"/>
  <c r="R33" i="5"/>
  <c r="Q33" i="5"/>
  <c r="P33" i="5"/>
  <c r="O33" i="5"/>
  <c r="N33" i="5"/>
  <c r="M33" i="5"/>
  <c r="L33" i="5"/>
  <c r="K33" i="5"/>
  <c r="J33" i="5"/>
  <c r="I33" i="5"/>
  <c r="H33" i="5"/>
  <c r="G33" i="5"/>
  <c r="F33" i="5"/>
  <c r="D33" i="5"/>
  <c r="AF32" i="5"/>
  <c r="AE32" i="5"/>
  <c r="AT32" i="5" s="1"/>
  <c r="AD32" i="5"/>
  <c r="AC32" i="5"/>
  <c r="AA32" i="5"/>
  <c r="Z32" i="5"/>
  <c r="Y32" i="5"/>
  <c r="X32" i="5"/>
  <c r="W32" i="5"/>
  <c r="V32" i="5"/>
  <c r="U32" i="5"/>
  <c r="T32" i="5"/>
  <c r="S32" i="5"/>
  <c r="R32" i="5"/>
  <c r="Q32" i="5"/>
  <c r="P32" i="5"/>
  <c r="O32" i="5"/>
  <c r="N32" i="5"/>
  <c r="M32" i="5"/>
  <c r="L32" i="5"/>
  <c r="K32" i="5"/>
  <c r="J32" i="5"/>
  <c r="I32" i="5"/>
  <c r="H32" i="5"/>
  <c r="G32" i="5"/>
  <c r="F32" i="5"/>
  <c r="D32" i="5"/>
  <c r="AF31" i="5"/>
  <c r="AE31" i="5"/>
  <c r="AT31" i="5" s="1"/>
  <c r="AD31" i="5"/>
  <c r="AC31" i="5"/>
  <c r="AA31" i="5"/>
  <c r="Z31" i="5"/>
  <c r="Y31" i="5"/>
  <c r="X31" i="5"/>
  <c r="W31" i="5"/>
  <c r="V31" i="5"/>
  <c r="U31" i="5"/>
  <c r="T31" i="5"/>
  <c r="S31" i="5"/>
  <c r="R31" i="5"/>
  <c r="Q31" i="5"/>
  <c r="P31" i="5"/>
  <c r="O31" i="5"/>
  <c r="N31" i="5"/>
  <c r="M31" i="5"/>
  <c r="L31" i="5"/>
  <c r="K31" i="5"/>
  <c r="J31" i="5"/>
  <c r="I31" i="5"/>
  <c r="H31" i="5"/>
  <c r="G31" i="5"/>
  <c r="F31" i="5"/>
  <c r="D31" i="5"/>
  <c r="AF30" i="5"/>
  <c r="AE30" i="5"/>
  <c r="AD30" i="5"/>
  <c r="AC30" i="5"/>
  <c r="AA30" i="5"/>
  <c r="Z30" i="5"/>
  <c r="Y30" i="5"/>
  <c r="AT30" i="5" s="1"/>
  <c r="X30" i="5"/>
  <c r="W30" i="5"/>
  <c r="V30" i="5"/>
  <c r="U30" i="5"/>
  <c r="T30" i="5"/>
  <c r="S30" i="5"/>
  <c r="R30" i="5"/>
  <c r="Q30" i="5"/>
  <c r="P30" i="5"/>
  <c r="O30" i="5"/>
  <c r="N30" i="5"/>
  <c r="M30" i="5"/>
  <c r="L30" i="5"/>
  <c r="K30" i="5"/>
  <c r="J30" i="5"/>
  <c r="I30" i="5"/>
  <c r="H30" i="5"/>
  <c r="G30" i="5"/>
  <c r="F30" i="5"/>
  <c r="D30" i="5"/>
  <c r="AF29" i="5"/>
  <c r="AE29" i="5"/>
  <c r="AD29" i="5"/>
  <c r="AC29" i="5"/>
  <c r="AA29" i="5"/>
  <c r="Z29" i="5"/>
  <c r="Y29" i="5"/>
  <c r="X29" i="5"/>
  <c r="W29" i="5"/>
  <c r="V29" i="5"/>
  <c r="U29" i="5"/>
  <c r="T29" i="5"/>
  <c r="S29" i="5"/>
  <c r="R29" i="5"/>
  <c r="Q29" i="5"/>
  <c r="P29" i="5"/>
  <c r="O29" i="5"/>
  <c r="N29" i="5"/>
  <c r="M29" i="5"/>
  <c r="L29" i="5"/>
  <c r="K29" i="5"/>
  <c r="J29" i="5"/>
  <c r="I29" i="5"/>
  <c r="H29" i="5"/>
  <c r="G29" i="5"/>
  <c r="F29" i="5"/>
  <c r="D29" i="5"/>
  <c r="AF28" i="5"/>
  <c r="AE28" i="5"/>
  <c r="AD28" i="5"/>
  <c r="AC28" i="5"/>
  <c r="AA28" i="5"/>
  <c r="Z28" i="5"/>
  <c r="Y28" i="5"/>
  <c r="X28" i="5"/>
  <c r="W28" i="5"/>
  <c r="V28" i="5"/>
  <c r="U28" i="5"/>
  <c r="T28" i="5"/>
  <c r="S28" i="5"/>
  <c r="R28" i="5"/>
  <c r="Q28" i="5"/>
  <c r="P28" i="5"/>
  <c r="O28" i="5"/>
  <c r="N28" i="5"/>
  <c r="M28" i="5"/>
  <c r="L28" i="5"/>
  <c r="K28" i="5"/>
  <c r="J28" i="5"/>
  <c r="AT28" i="5" s="1"/>
  <c r="I28" i="5"/>
  <c r="H28" i="5"/>
  <c r="G28" i="5"/>
  <c r="F28" i="5"/>
  <c r="D28" i="5"/>
  <c r="AF27" i="5"/>
  <c r="AE27" i="5"/>
  <c r="AD27" i="5"/>
  <c r="AC27" i="5"/>
  <c r="AA27" i="5"/>
  <c r="Z27" i="5"/>
  <c r="Y27" i="5"/>
  <c r="X27" i="5"/>
  <c r="W27" i="5"/>
  <c r="V27" i="5"/>
  <c r="U27" i="5"/>
  <c r="T27" i="5"/>
  <c r="S27" i="5"/>
  <c r="R27" i="5"/>
  <c r="Q27" i="5"/>
  <c r="P27" i="5"/>
  <c r="O27" i="5"/>
  <c r="N27" i="5"/>
  <c r="M27" i="5"/>
  <c r="L27" i="5"/>
  <c r="K27" i="5"/>
  <c r="J27" i="5"/>
  <c r="I27" i="5"/>
  <c r="H27" i="5"/>
  <c r="G27" i="5"/>
  <c r="F27" i="5"/>
  <c r="D27" i="5"/>
  <c r="AF26" i="5"/>
  <c r="AE26" i="5"/>
  <c r="AD26" i="5"/>
  <c r="AC26" i="5"/>
  <c r="AA26" i="5"/>
  <c r="Z26" i="5"/>
  <c r="Y26" i="5"/>
  <c r="X26" i="5"/>
  <c r="W26" i="5"/>
  <c r="V26" i="5"/>
  <c r="U26" i="5"/>
  <c r="T26" i="5"/>
  <c r="S26" i="5"/>
  <c r="R26" i="5"/>
  <c r="Q26" i="5"/>
  <c r="P26" i="5"/>
  <c r="O26" i="5"/>
  <c r="N26" i="5"/>
  <c r="M26" i="5"/>
  <c r="L26" i="5"/>
  <c r="K26" i="5"/>
  <c r="J26" i="5"/>
  <c r="I26" i="5"/>
  <c r="H26" i="5"/>
  <c r="G26" i="5"/>
  <c r="F26" i="5"/>
  <c r="D26" i="5"/>
  <c r="AF25" i="5"/>
  <c r="AE25" i="5"/>
  <c r="AD25" i="5"/>
  <c r="AC25" i="5"/>
  <c r="AA25" i="5"/>
  <c r="Z25" i="5"/>
  <c r="Y25" i="5"/>
  <c r="X25" i="5"/>
  <c r="W25" i="5"/>
  <c r="V25" i="5"/>
  <c r="U25" i="5"/>
  <c r="T25" i="5"/>
  <c r="S25" i="5"/>
  <c r="R25" i="5"/>
  <c r="Q25" i="5"/>
  <c r="P25" i="5"/>
  <c r="O25" i="5"/>
  <c r="N25" i="5"/>
  <c r="M25" i="5"/>
  <c r="L25" i="5"/>
  <c r="K25" i="5"/>
  <c r="J25" i="5"/>
  <c r="I25" i="5"/>
  <c r="H25" i="5"/>
  <c r="G25" i="5"/>
  <c r="F25" i="5"/>
  <c r="D25" i="5"/>
  <c r="AF24" i="5"/>
  <c r="AE24" i="5"/>
  <c r="AD24" i="5"/>
  <c r="AC24" i="5"/>
  <c r="AA24" i="5"/>
  <c r="Z24" i="5"/>
  <c r="Y24" i="5"/>
  <c r="X24" i="5"/>
  <c r="W24" i="5"/>
  <c r="V24" i="5"/>
  <c r="U24" i="5"/>
  <c r="T24" i="5"/>
  <c r="S24" i="5"/>
  <c r="R24" i="5"/>
  <c r="Q24" i="5"/>
  <c r="P24" i="5"/>
  <c r="O24" i="5"/>
  <c r="N24" i="5"/>
  <c r="M24" i="5"/>
  <c r="L24" i="5"/>
  <c r="K24" i="5"/>
  <c r="J24" i="5"/>
  <c r="I24" i="5"/>
  <c r="H24" i="5"/>
  <c r="G24" i="5"/>
  <c r="F24" i="5"/>
  <c r="D24" i="5"/>
  <c r="AF23" i="5"/>
  <c r="AE23" i="5"/>
  <c r="AD23" i="5"/>
  <c r="AC23" i="5"/>
  <c r="AA23" i="5"/>
  <c r="Z23" i="5"/>
  <c r="Y23" i="5"/>
  <c r="X23" i="5"/>
  <c r="W23" i="5"/>
  <c r="V23" i="5"/>
  <c r="U23" i="5"/>
  <c r="T23" i="5"/>
  <c r="S23" i="5"/>
  <c r="R23" i="5"/>
  <c r="Q23" i="5"/>
  <c r="P23" i="5"/>
  <c r="O23" i="5"/>
  <c r="N23" i="5"/>
  <c r="M23" i="5"/>
  <c r="L23" i="5"/>
  <c r="K23" i="5"/>
  <c r="J23" i="5"/>
  <c r="I23" i="5"/>
  <c r="H23" i="5"/>
  <c r="G23" i="5"/>
  <c r="F23" i="5"/>
  <c r="D23" i="5"/>
  <c r="AF22" i="5"/>
  <c r="AE22" i="5"/>
  <c r="AD22" i="5"/>
  <c r="AC22" i="5"/>
  <c r="AA22" i="5"/>
  <c r="Z22" i="5"/>
  <c r="Y22" i="5"/>
  <c r="X22" i="5"/>
  <c r="W22" i="5"/>
  <c r="V22" i="5"/>
  <c r="U22" i="5"/>
  <c r="T22" i="5"/>
  <c r="S22" i="5"/>
  <c r="R22" i="5"/>
  <c r="Q22" i="5"/>
  <c r="P22" i="5"/>
  <c r="O22" i="5"/>
  <c r="N22" i="5"/>
  <c r="M22" i="5"/>
  <c r="L22" i="5"/>
  <c r="K22" i="5"/>
  <c r="J22" i="5"/>
  <c r="I22" i="5"/>
  <c r="H22" i="5"/>
  <c r="G22" i="5"/>
  <c r="F22" i="5"/>
  <c r="D22" i="5"/>
  <c r="AF21" i="5"/>
  <c r="AE21" i="5"/>
  <c r="AD21" i="5"/>
  <c r="AC21" i="5"/>
  <c r="AA21" i="5"/>
  <c r="Z21" i="5"/>
  <c r="Y21" i="5"/>
  <c r="X21" i="5"/>
  <c r="W21" i="5"/>
  <c r="V21" i="5"/>
  <c r="U21" i="5"/>
  <c r="T21" i="5"/>
  <c r="S21" i="5"/>
  <c r="R21" i="5"/>
  <c r="Q21" i="5"/>
  <c r="P21" i="5"/>
  <c r="O21" i="5"/>
  <c r="N21" i="5"/>
  <c r="M21" i="5"/>
  <c r="L21" i="5"/>
  <c r="K21" i="5"/>
  <c r="J21" i="5"/>
  <c r="I21" i="5"/>
  <c r="H21" i="5"/>
  <c r="G21" i="5"/>
  <c r="F21" i="5"/>
  <c r="D21" i="5"/>
  <c r="AF20" i="5"/>
  <c r="AE20" i="5"/>
  <c r="AD20" i="5"/>
  <c r="AC20" i="5"/>
  <c r="AA20" i="5"/>
  <c r="Z20" i="5"/>
  <c r="Y20" i="5"/>
  <c r="X20" i="5"/>
  <c r="W20" i="5"/>
  <c r="V20" i="5"/>
  <c r="U20" i="5"/>
  <c r="T20" i="5"/>
  <c r="S20" i="5"/>
  <c r="R20" i="5"/>
  <c r="Q20" i="5"/>
  <c r="P20" i="5"/>
  <c r="O20" i="5"/>
  <c r="N20" i="5"/>
  <c r="M20" i="5"/>
  <c r="L20" i="5"/>
  <c r="K20" i="5"/>
  <c r="J20" i="5"/>
  <c r="I20" i="5"/>
  <c r="H20" i="5"/>
  <c r="G20" i="5"/>
  <c r="F20" i="5"/>
  <c r="D20" i="5"/>
  <c r="AF19" i="5"/>
  <c r="AE19" i="5"/>
  <c r="AD19" i="5"/>
  <c r="AC19" i="5"/>
  <c r="AA19" i="5"/>
  <c r="Z19" i="5"/>
  <c r="Y19" i="5"/>
  <c r="X19" i="5"/>
  <c r="W19" i="5"/>
  <c r="V19" i="5"/>
  <c r="U19" i="5"/>
  <c r="T19" i="5"/>
  <c r="S19" i="5"/>
  <c r="R19" i="5"/>
  <c r="Q19" i="5"/>
  <c r="P19" i="5"/>
  <c r="O19" i="5"/>
  <c r="N19" i="5"/>
  <c r="M19" i="5"/>
  <c r="L19" i="5"/>
  <c r="K19" i="5"/>
  <c r="J19" i="5"/>
  <c r="I19" i="5"/>
  <c r="H19" i="5"/>
  <c r="G19" i="5"/>
  <c r="F19" i="5"/>
  <c r="D19" i="5"/>
  <c r="AJ469" i="5" l="1"/>
  <c r="AJ470" i="5"/>
  <c r="AJ471" i="5"/>
  <c r="AK470" i="5"/>
  <c r="AK473" i="5"/>
  <c r="AK478" i="5"/>
  <c r="BI469" i="5" s="1"/>
  <c r="BI470" i="5" s="1"/>
  <c r="BI471" i="5" s="1"/>
  <c r="BI472" i="5" s="1"/>
  <c r="BI473" i="5" s="1"/>
  <c r="BI474" i="5" s="1"/>
  <c r="BI475" i="5" s="1"/>
  <c r="AK481" i="5"/>
  <c r="BN469" i="5" s="1"/>
  <c r="BN470" i="5" s="1"/>
  <c r="BN471" i="5" s="1"/>
  <c r="BN472" i="5" s="1"/>
  <c r="BN473" i="5" s="1"/>
  <c r="BN474" i="5" s="1"/>
  <c r="AK471" i="5"/>
  <c r="AK469" i="5"/>
  <c r="BB469" i="5" s="1"/>
  <c r="BB470" i="5" s="1"/>
  <c r="BB471" i="5" s="1"/>
  <c r="BB472" i="5" s="1"/>
  <c r="BB473" i="5" s="1"/>
  <c r="AK477" i="5"/>
  <c r="BH469" i="5" s="1"/>
  <c r="BH470" i="5" s="1"/>
  <c r="BH471" i="5" s="1"/>
  <c r="BH472" i="5" s="1"/>
  <c r="BH473" i="5" s="1"/>
  <c r="BH474" i="5" s="1"/>
  <c r="BH475" i="5" s="1"/>
  <c r="AK482" i="5"/>
  <c r="BJ469" i="5" s="1"/>
  <c r="BJ470" i="5" s="1"/>
  <c r="BJ471" i="5" s="1"/>
  <c r="BJ472" i="5" s="1"/>
  <c r="BJ473" i="5" s="1"/>
  <c r="BJ474" i="5" s="1"/>
  <c r="BJ475" i="5" s="1"/>
  <c r="AK476" i="5"/>
  <c r="BG469" i="5" s="1"/>
  <c r="BG470" i="5" s="1"/>
  <c r="BG471" i="5" s="1"/>
  <c r="BG472" i="5" s="1"/>
  <c r="BG473" i="5" s="1"/>
  <c r="BG474" i="5" s="1"/>
  <c r="BG475" i="5" s="1"/>
  <c r="AK474" i="5"/>
  <c r="AK479" i="5"/>
  <c r="BL469" i="5" s="1"/>
  <c r="BL470" i="5" s="1"/>
  <c r="BL471" i="5" s="1"/>
  <c r="BL472" i="5" s="1"/>
  <c r="BL473" i="5" s="1"/>
  <c r="BL474" i="5" s="1"/>
  <c r="AK480" i="5"/>
  <c r="BM469" i="5" s="1"/>
  <c r="BM470" i="5" s="1"/>
  <c r="BM471" i="5" s="1"/>
  <c r="BM472" i="5" s="1"/>
  <c r="BM473" i="5" s="1"/>
  <c r="BM474" i="5" s="1"/>
  <c r="AK475" i="5"/>
  <c r="BF469" i="5" s="1"/>
  <c r="BF470" i="5" s="1"/>
  <c r="BF471" i="5" s="1"/>
  <c r="BF472" i="5" s="1"/>
  <c r="BF473" i="5" s="1"/>
  <c r="BF474" i="5" s="1"/>
  <c r="BF475" i="5" s="1"/>
  <c r="AK472" i="5"/>
  <c r="BD469" i="5" s="1"/>
  <c r="BD470" i="5" s="1"/>
  <c r="BD471" i="5" s="1"/>
  <c r="BD472" i="5" s="1"/>
  <c r="BD473" i="5" s="1"/>
  <c r="AT29" i="5"/>
  <c r="AT24" i="5"/>
  <c r="AT45" i="5"/>
  <c r="AT40" i="5"/>
  <c r="AT19" i="5"/>
  <c r="AT48" i="5"/>
  <c r="AT27" i="5"/>
  <c r="AT22" i="5"/>
  <c r="AT43" i="5"/>
  <c r="AT25" i="5"/>
  <c r="AT46" i="5"/>
  <c r="AT41" i="5"/>
  <c r="AT20" i="5"/>
  <c r="AT26" i="5"/>
  <c r="AT47" i="5"/>
  <c r="AT23" i="5"/>
  <c r="AT44" i="5"/>
  <c r="AT42" i="5"/>
  <c r="AT21" i="5"/>
  <c r="AJ465" i="5"/>
  <c r="AK465" i="5"/>
  <c r="AQ496" i="5"/>
  <c r="AK496" i="5" s="1"/>
  <c r="AQ495" i="5"/>
  <c r="AK495" i="5" s="1"/>
  <c r="AQ492" i="5"/>
  <c r="AK492" i="5" s="1"/>
  <c r="AQ499" i="5"/>
  <c r="AK499" i="5" s="1"/>
  <c r="AQ491" i="5"/>
  <c r="AK491" i="5" s="1"/>
  <c r="AQ494" i="5"/>
  <c r="AK494" i="5" s="1"/>
  <c r="AQ493" i="5"/>
  <c r="AK493" i="5" s="1"/>
  <c r="AQ498" i="5"/>
  <c r="AK498" i="5" s="1"/>
  <c r="AQ490" i="5"/>
  <c r="AK490" i="5" s="1"/>
  <c r="AQ497" i="5"/>
  <c r="AK497" i="5" s="1"/>
  <c r="AA149" i="5"/>
  <c r="Z149" i="5"/>
  <c r="AA148" i="5"/>
  <c r="Z148" i="5"/>
  <c r="AA147" i="5"/>
  <c r="Z147" i="5"/>
  <c r="AA146" i="5"/>
  <c r="Z146" i="5"/>
  <c r="AA145" i="5"/>
  <c r="Z145" i="5"/>
  <c r="AA144" i="5"/>
  <c r="Z144" i="5"/>
  <c r="AA143" i="5"/>
  <c r="Z143" i="5"/>
  <c r="AA142" i="5"/>
  <c r="Z142" i="5"/>
  <c r="AA141" i="5"/>
  <c r="Z141" i="5"/>
  <c r="AA140" i="5"/>
  <c r="Z140" i="5"/>
  <c r="AA139" i="5"/>
  <c r="Z139" i="5"/>
  <c r="AA138" i="5"/>
  <c r="Z138" i="5"/>
  <c r="AA137" i="5"/>
  <c r="Z137" i="5"/>
  <c r="AA136" i="5"/>
  <c r="Z136" i="5"/>
  <c r="AA135" i="5"/>
  <c r="Z135" i="5"/>
  <c r="AA134" i="5"/>
  <c r="Z134" i="5"/>
  <c r="AA133" i="5"/>
  <c r="Z133" i="5"/>
  <c r="AA132" i="5"/>
  <c r="Z132" i="5"/>
  <c r="AA131" i="5"/>
  <c r="Z131" i="5"/>
  <c r="AA130" i="5"/>
  <c r="Z130" i="5"/>
  <c r="AA129" i="5"/>
  <c r="Z129" i="5"/>
  <c r="AA128" i="5"/>
  <c r="Z128" i="5"/>
  <c r="AA127" i="5"/>
  <c r="Z127" i="5"/>
  <c r="AA126" i="5"/>
  <c r="Z126" i="5"/>
  <c r="AA125" i="5"/>
  <c r="Z125" i="5"/>
  <c r="AA124" i="5"/>
  <c r="Z124" i="5"/>
  <c r="AA123" i="5"/>
  <c r="Z123" i="5"/>
  <c r="AA122" i="5"/>
  <c r="Z122" i="5"/>
  <c r="AA121" i="5"/>
  <c r="Z121" i="5"/>
  <c r="AA120" i="5"/>
  <c r="Z120" i="5"/>
  <c r="AA119" i="5"/>
  <c r="Z119" i="5"/>
  <c r="AA118" i="5"/>
  <c r="Z118" i="5"/>
  <c r="AA117" i="5"/>
  <c r="Z117" i="5"/>
  <c r="AA116" i="5"/>
  <c r="Z116" i="5"/>
  <c r="AA115" i="5"/>
  <c r="Z115" i="5"/>
  <c r="AA114" i="5"/>
  <c r="Z114" i="5"/>
  <c r="AA113" i="5"/>
  <c r="Z113" i="5"/>
  <c r="AA112" i="5"/>
  <c r="Z112" i="5"/>
  <c r="AA111" i="5"/>
  <c r="Z111" i="5"/>
  <c r="AA110" i="5"/>
  <c r="Z110" i="5"/>
  <c r="AA109" i="5"/>
  <c r="Z109" i="5"/>
  <c r="AA108" i="5"/>
  <c r="Z108" i="5"/>
  <c r="AA107" i="5"/>
  <c r="Z107" i="5"/>
  <c r="AA106" i="5"/>
  <c r="Z106" i="5"/>
  <c r="AA105" i="5"/>
  <c r="Z105" i="5"/>
  <c r="AA104" i="5"/>
  <c r="Z104" i="5"/>
  <c r="AA103" i="5"/>
  <c r="Z103" i="5"/>
  <c r="AA102" i="5"/>
  <c r="Z102" i="5"/>
  <c r="AA101" i="5"/>
  <c r="Z101" i="5"/>
  <c r="AA100" i="5"/>
  <c r="Z100" i="5"/>
  <c r="AA99" i="5"/>
  <c r="Z99" i="5"/>
  <c r="AA98" i="5"/>
  <c r="Z98" i="5"/>
  <c r="AA97" i="5"/>
  <c r="Z97" i="5"/>
  <c r="AA96" i="5"/>
  <c r="Z96" i="5"/>
  <c r="AA95" i="5"/>
  <c r="Z95" i="5"/>
  <c r="AA94" i="5"/>
  <c r="Z94" i="5"/>
  <c r="AA93" i="5"/>
  <c r="Z93" i="5"/>
  <c r="AA92" i="5"/>
  <c r="Z92" i="5"/>
  <c r="AA91" i="5"/>
  <c r="Z91" i="5"/>
  <c r="AA90" i="5"/>
  <c r="Z90" i="5"/>
  <c r="AA89" i="5"/>
  <c r="Z89" i="5"/>
  <c r="AA88" i="5"/>
  <c r="Z88" i="5"/>
  <c r="AA87" i="5"/>
  <c r="Z87" i="5"/>
  <c r="AA86" i="5"/>
  <c r="Z86" i="5"/>
  <c r="AA85" i="5"/>
  <c r="Z85" i="5"/>
  <c r="AA84" i="5"/>
  <c r="Z84" i="5"/>
  <c r="AA83" i="5"/>
  <c r="Z83" i="5"/>
  <c r="AA82" i="5"/>
  <c r="Z82" i="5"/>
  <c r="AA81" i="5"/>
  <c r="Z81" i="5"/>
  <c r="AA80" i="5"/>
  <c r="Z80" i="5"/>
  <c r="AA79" i="5"/>
  <c r="Z79" i="5"/>
  <c r="AA78" i="5"/>
  <c r="Z78" i="5"/>
  <c r="AA77" i="5"/>
  <c r="Z77" i="5"/>
  <c r="AA76" i="5"/>
  <c r="Z76" i="5"/>
  <c r="AA75" i="5"/>
  <c r="Z75" i="5"/>
  <c r="AA74" i="5"/>
  <c r="Z74" i="5"/>
  <c r="AA73" i="5"/>
  <c r="Z73" i="5"/>
  <c r="AA72" i="5"/>
  <c r="Z72" i="5"/>
  <c r="AA71" i="5"/>
  <c r="Z71" i="5"/>
  <c r="AA70" i="5"/>
  <c r="Z70" i="5"/>
  <c r="AA69" i="5"/>
  <c r="Z69" i="5"/>
  <c r="AA68" i="5"/>
  <c r="Z68" i="5"/>
  <c r="AA67" i="5"/>
  <c r="Z67" i="5"/>
  <c r="AA66" i="5"/>
  <c r="Z66" i="5"/>
  <c r="AA65" i="5"/>
  <c r="Z65" i="5"/>
  <c r="AA64" i="5"/>
  <c r="Z64" i="5"/>
  <c r="AA63" i="5"/>
  <c r="Z63" i="5"/>
  <c r="AA62" i="5"/>
  <c r="Z62" i="5"/>
  <c r="AA61" i="5"/>
  <c r="Z61" i="5"/>
  <c r="AA60" i="5"/>
  <c r="Z60" i="5"/>
  <c r="AA59" i="5"/>
  <c r="Z59" i="5"/>
  <c r="AA58" i="5"/>
  <c r="Z58" i="5"/>
  <c r="AA57" i="5"/>
  <c r="Z57" i="5"/>
  <c r="AA56" i="5"/>
  <c r="Z56" i="5"/>
  <c r="K64" i="5"/>
  <c r="D57" i="5"/>
  <c r="AT57" i="5" s="1"/>
  <c r="D56" i="5"/>
  <c r="AT56" i="5" s="1"/>
  <c r="F57" i="5"/>
  <c r="G57" i="5"/>
  <c r="H57" i="5"/>
  <c r="I57" i="5"/>
  <c r="J57" i="5"/>
  <c r="K57" i="5"/>
  <c r="L57" i="5"/>
  <c r="M57" i="5"/>
  <c r="N57" i="5"/>
  <c r="O57" i="5"/>
  <c r="P57" i="5"/>
  <c r="Q57" i="5"/>
  <c r="R57" i="5"/>
  <c r="S57" i="5"/>
  <c r="T57" i="5"/>
  <c r="U57" i="5"/>
  <c r="V57" i="5"/>
  <c r="W57" i="5"/>
  <c r="X57" i="5"/>
  <c r="Y57" i="5"/>
  <c r="AC57" i="5"/>
  <c r="AD57" i="5"/>
  <c r="AE57" i="5"/>
  <c r="AF57" i="5"/>
  <c r="AF149" i="5"/>
  <c r="AT149" i="5" s="1"/>
  <c r="AE149" i="5"/>
  <c r="AD149" i="5"/>
  <c r="AC149" i="5"/>
  <c r="Y149" i="5"/>
  <c r="X149" i="5"/>
  <c r="W149" i="5"/>
  <c r="V149" i="5"/>
  <c r="U149" i="5"/>
  <c r="T149" i="5"/>
  <c r="S149" i="5"/>
  <c r="R149" i="5"/>
  <c r="Q149" i="5"/>
  <c r="P149" i="5"/>
  <c r="O149" i="5"/>
  <c r="N149" i="5"/>
  <c r="M149" i="5"/>
  <c r="L149" i="5"/>
  <c r="K149" i="5"/>
  <c r="J149" i="5"/>
  <c r="I149" i="5"/>
  <c r="H149" i="5"/>
  <c r="G149" i="5"/>
  <c r="F149" i="5"/>
  <c r="D149" i="5"/>
  <c r="AF148" i="5"/>
  <c r="AT148" i="5" s="1"/>
  <c r="AE148" i="5"/>
  <c r="AD148" i="5"/>
  <c r="AC148" i="5"/>
  <c r="Y148" i="5"/>
  <c r="X148" i="5"/>
  <c r="W148" i="5"/>
  <c r="V148" i="5"/>
  <c r="U148" i="5"/>
  <c r="T148" i="5"/>
  <c r="S148" i="5"/>
  <c r="R148" i="5"/>
  <c r="Q148" i="5"/>
  <c r="P148" i="5"/>
  <c r="O148" i="5"/>
  <c r="N148" i="5"/>
  <c r="M148" i="5"/>
  <c r="L148" i="5"/>
  <c r="K148" i="5"/>
  <c r="J148" i="5"/>
  <c r="I148" i="5"/>
  <c r="H148" i="5"/>
  <c r="G148" i="5"/>
  <c r="F148" i="5"/>
  <c r="D148" i="5"/>
  <c r="AF147" i="5"/>
  <c r="AT147" i="5" s="1"/>
  <c r="AE147" i="5"/>
  <c r="AD147" i="5"/>
  <c r="AC147" i="5"/>
  <c r="Y147" i="5"/>
  <c r="X147" i="5"/>
  <c r="W147" i="5"/>
  <c r="V147" i="5"/>
  <c r="U147" i="5"/>
  <c r="T147" i="5"/>
  <c r="S147" i="5"/>
  <c r="R147" i="5"/>
  <c r="Q147" i="5"/>
  <c r="P147" i="5"/>
  <c r="O147" i="5"/>
  <c r="N147" i="5"/>
  <c r="M147" i="5"/>
  <c r="L147" i="5"/>
  <c r="K147" i="5"/>
  <c r="J147" i="5"/>
  <c r="I147" i="5"/>
  <c r="H147" i="5"/>
  <c r="G147" i="5"/>
  <c r="F147" i="5"/>
  <c r="D147" i="5"/>
  <c r="AF146" i="5"/>
  <c r="AT146" i="5" s="1"/>
  <c r="AE146" i="5"/>
  <c r="AD146" i="5"/>
  <c r="AC146" i="5"/>
  <c r="Y146" i="5"/>
  <c r="X146" i="5"/>
  <c r="W146" i="5"/>
  <c r="V146" i="5"/>
  <c r="U146" i="5"/>
  <c r="T146" i="5"/>
  <c r="S146" i="5"/>
  <c r="R146" i="5"/>
  <c r="Q146" i="5"/>
  <c r="P146" i="5"/>
  <c r="O146" i="5"/>
  <c r="N146" i="5"/>
  <c r="M146" i="5"/>
  <c r="L146" i="5"/>
  <c r="K146" i="5"/>
  <c r="J146" i="5"/>
  <c r="I146" i="5"/>
  <c r="H146" i="5"/>
  <c r="G146" i="5"/>
  <c r="F146" i="5"/>
  <c r="D146" i="5"/>
  <c r="AF145" i="5"/>
  <c r="AT145" i="5" s="1"/>
  <c r="AE145" i="5"/>
  <c r="AD145" i="5"/>
  <c r="AC145" i="5"/>
  <c r="Y145" i="5"/>
  <c r="X145" i="5"/>
  <c r="W145" i="5"/>
  <c r="V145" i="5"/>
  <c r="U145" i="5"/>
  <c r="T145" i="5"/>
  <c r="S145" i="5"/>
  <c r="R145" i="5"/>
  <c r="Q145" i="5"/>
  <c r="P145" i="5"/>
  <c r="O145" i="5"/>
  <c r="N145" i="5"/>
  <c r="M145" i="5"/>
  <c r="L145" i="5"/>
  <c r="K145" i="5"/>
  <c r="J145" i="5"/>
  <c r="I145" i="5"/>
  <c r="H145" i="5"/>
  <c r="G145" i="5"/>
  <c r="F145" i="5"/>
  <c r="D145" i="5"/>
  <c r="AF144" i="5"/>
  <c r="AT144" i="5" s="1"/>
  <c r="AE144" i="5"/>
  <c r="AD144" i="5"/>
  <c r="AC144" i="5"/>
  <c r="Y144" i="5"/>
  <c r="X144" i="5"/>
  <c r="W144" i="5"/>
  <c r="V144" i="5"/>
  <c r="U144" i="5"/>
  <c r="T144" i="5"/>
  <c r="S144" i="5"/>
  <c r="R144" i="5"/>
  <c r="Q144" i="5"/>
  <c r="P144" i="5"/>
  <c r="O144" i="5"/>
  <c r="N144" i="5"/>
  <c r="M144" i="5"/>
  <c r="L144" i="5"/>
  <c r="K144" i="5"/>
  <c r="J144" i="5"/>
  <c r="I144" i="5"/>
  <c r="H144" i="5"/>
  <c r="G144" i="5"/>
  <c r="F144" i="5"/>
  <c r="D144" i="5"/>
  <c r="AF143" i="5"/>
  <c r="AT143" i="5" s="1"/>
  <c r="AE143" i="5"/>
  <c r="AD143" i="5"/>
  <c r="AC143" i="5"/>
  <c r="Y143" i="5"/>
  <c r="X143" i="5"/>
  <c r="W143" i="5"/>
  <c r="V143" i="5"/>
  <c r="U143" i="5"/>
  <c r="T143" i="5"/>
  <c r="S143" i="5"/>
  <c r="R143" i="5"/>
  <c r="Q143" i="5"/>
  <c r="P143" i="5"/>
  <c r="O143" i="5"/>
  <c r="N143" i="5"/>
  <c r="M143" i="5"/>
  <c r="L143" i="5"/>
  <c r="K143" i="5"/>
  <c r="J143" i="5"/>
  <c r="I143" i="5"/>
  <c r="H143" i="5"/>
  <c r="G143" i="5"/>
  <c r="F143" i="5"/>
  <c r="D143" i="5"/>
  <c r="AF142" i="5"/>
  <c r="AT142" i="5" s="1"/>
  <c r="AE142" i="5"/>
  <c r="AD142" i="5"/>
  <c r="AC142" i="5"/>
  <c r="Y142" i="5"/>
  <c r="X142" i="5"/>
  <c r="W142" i="5"/>
  <c r="V142" i="5"/>
  <c r="U142" i="5"/>
  <c r="T142" i="5"/>
  <c r="S142" i="5"/>
  <c r="R142" i="5"/>
  <c r="Q142" i="5"/>
  <c r="P142" i="5"/>
  <c r="O142" i="5"/>
  <c r="N142" i="5"/>
  <c r="M142" i="5"/>
  <c r="L142" i="5"/>
  <c r="K142" i="5"/>
  <c r="J142" i="5"/>
  <c r="I142" i="5"/>
  <c r="H142" i="5"/>
  <c r="G142" i="5"/>
  <c r="F142" i="5"/>
  <c r="D142" i="5"/>
  <c r="AF141" i="5"/>
  <c r="AT141" i="5" s="1"/>
  <c r="AD141" i="5"/>
  <c r="AC141" i="5"/>
  <c r="Y141" i="5"/>
  <c r="X141" i="5"/>
  <c r="W141" i="5"/>
  <c r="V141" i="5"/>
  <c r="U141" i="5"/>
  <c r="T141" i="5"/>
  <c r="S141" i="5"/>
  <c r="R141" i="5"/>
  <c r="Q141" i="5"/>
  <c r="P141" i="5"/>
  <c r="O141" i="5"/>
  <c r="N141" i="5"/>
  <c r="M141" i="5"/>
  <c r="L141" i="5"/>
  <c r="K141" i="5"/>
  <c r="J141" i="5"/>
  <c r="I141" i="5"/>
  <c r="H141" i="5"/>
  <c r="G141" i="5"/>
  <c r="F141" i="5"/>
  <c r="D141" i="5"/>
  <c r="AF140" i="5"/>
  <c r="AT140" i="5" s="1"/>
  <c r="AE140" i="5"/>
  <c r="AD140" i="5"/>
  <c r="AC140" i="5"/>
  <c r="Y140" i="5"/>
  <c r="X140" i="5"/>
  <c r="W140" i="5"/>
  <c r="V140" i="5"/>
  <c r="U140" i="5"/>
  <c r="T140" i="5"/>
  <c r="S140" i="5"/>
  <c r="R140" i="5"/>
  <c r="Q140" i="5"/>
  <c r="P140" i="5"/>
  <c r="O140" i="5"/>
  <c r="N140" i="5"/>
  <c r="M140" i="5"/>
  <c r="L140" i="5"/>
  <c r="K140" i="5"/>
  <c r="J140" i="5"/>
  <c r="I140" i="5"/>
  <c r="H140" i="5"/>
  <c r="G140" i="5"/>
  <c r="F140" i="5"/>
  <c r="D140" i="5"/>
  <c r="AF139" i="5"/>
  <c r="AE139" i="5"/>
  <c r="AT139" i="5" s="1"/>
  <c r="AD139" i="5"/>
  <c r="AC139" i="5"/>
  <c r="Y139" i="5"/>
  <c r="X139" i="5"/>
  <c r="W139" i="5"/>
  <c r="V139" i="5"/>
  <c r="U139" i="5"/>
  <c r="T139" i="5"/>
  <c r="S139" i="5"/>
  <c r="R139" i="5"/>
  <c r="Q139" i="5"/>
  <c r="P139" i="5"/>
  <c r="O139" i="5"/>
  <c r="N139" i="5"/>
  <c r="M139" i="5"/>
  <c r="L139" i="5"/>
  <c r="K139" i="5"/>
  <c r="J139" i="5"/>
  <c r="I139" i="5"/>
  <c r="H139" i="5"/>
  <c r="G139" i="5"/>
  <c r="F139" i="5"/>
  <c r="D139" i="5"/>
  <c r="AF138" i="5"/>
  <c r="AE138" i="5"/>
  <c r="AT138" i="5" s="1"/>
  <c r="AD138" i="5"/>
  <c r="AC138" i="5"/>
  <c r="Y138" i="5"/>
  <c r="X138" i="5"/>
  <c r="W138" i="5"/>
  <c r="V138" i="5"/>
  <c r="U138" i="5"/>
  <c r="T138" i="5"/>
  <c r="S138" i="5"/>
  <c r="R138" i="5"/>
  <c r="Q138" i="5"/>
  <c r="P138" i="5"/>
  <c r="O138" i="5"/>
  <c r="N138" i="5"/>
  <c r="M138" i="5"/>
  <c r="L138" i="5"/>
  <c r="K138" i="5"/>
  <c r="J138" i="5"/>
  <c r="I138" i="5"/>
  <c r="H138" i="5"/>
  <c r="G138" i="5"/>
  <c r="F138" i="5"/>
  <c r="D138" i="5"/>
  <c r="AF137" i="5"/>
  <c r="AE137" i="5"/>
  <c r="AT137" i="5" s="1"/>
  <c r="AD137" i="5"/>
  <c r="AC137" i="5"/>
  <c r="Y137" i="5"/>
  <c r="X137" i="5"/>
  <c r="W137" i="5"/>
  <c r="V137" i="5"/>
  <c r="U137" i="5"/>
  <c r="T137" i="5"/>
  <c r="S137" i="5"/>
  <c r="R137" i="5"/>
  <c r="Q137" i="5"/>
  <c r="P137" i="5"/>
  <c r="O137" i="5"/>
  <c r="N137" i="5"/>
  <c r="M137" i="5"/>
  <c r="L137" i="5"/>
  <c r="K137" i="5"/>
  <c r="J137" i="5"/>
  <c r="I137" i="5"/>
  <c r="H137" i="5"/>
  <c r="G137" i="5"/>
  <c r="F137" i="5"/>
  <c r="D137" i="5"/>
  <c r="AF136" i="5"/>
  <c r="AE136" i="5"/>
  <c r="AT136" i="5" s="1"/>
  <c r="AD136" i="5"/>
  <c r="AC136" i="5"/>
  <c r="Y136" i="5"/>
  <c r="X136" i="5"/>
  <c r="W136" i="5"/>
  <c r="V136" i="5"/>
  <c r="U136" i="5"/>
  <c r="T136" i="5"/>
  <c r="S136" i="5"/>
  <c r="R136" i="5"/>
  <c r="Q136" i="5"/>
  <c r="P136" i="5"/>
  <c r="O136" i="5"/>
  <c r="N136" i="5"/>
  <c r="M136" i="5"/>
  <c r="L136" i="5"/>
  <c r="K136" i="5"/>
  <c r="J136" i="5"/>
  <c r="I136" i="5"/>
  <c r="H136" i="5"/>
  <c r="G136" i="5"/>
  <c r="F136" i="5"/>
  <c r="D136" i="5"/>
  <c r="AF135" i="5"/>
  <c r="AE135" i="5"/>
  <c r="AT135" i="5" s="1"/>
  <c r="AD135" i="5"/>
  <c r="AC135" i="5"/>
  <c r="Y135" i="5"/>
  <c r="X135" i="5"/>
  <c r="W135" i="5"/>
  <c r="V135" i="5"/>
  <c r="U135" i="5"/>
  <c r="T135" i="5"/>
  <c r="S135" i="5"/>
  <c r="R135" i="5"/>
  <c r="Q135" i="5"/>
  <c r="P135" i="5"/>
  <c r="O135" i="5"/>
  <c r="N135" i="5"/>
  <c r="M135" i="5"/>
  <c r="L135" i="5"/>
  <c r="K135" i="5"/>
  <c r="J135" i="5"/>
  <c r="I135" i="5"/>
  <c r="H135" i="5"/>
  <c r="G135" i="5"/>
  <c r="F135" i="5"/>
  <c r="D135" i="5"/>
  <c r="AF134" i="5"/>
  <c r="AE134" i="5"/>
  <c r="AT134" i="5" s="1"/>
  <c r="AD134" i="5"/>
  <c r="AC134" i="5"/>
  <c r="Y134" i="5"/>
  <c r="X134" i="5"/>
  <c r="W134" i="5"/>
  <c r="V134" i="5"/>
  <c r="U134" i="5"/>
  <c r="T134" i="5"/>
  <c r="S134" i="5"/>
  <c r="R134" i="5"/>
  <c r="Q134" i="5"/>
  <c r="P134" i="5"/>
  <c r="O134" i="5"/>
  <c r="N134" i="5"/>
  <c r="M134" i="5"/>
  <c r="L134" i="5"/>
  <c r="K134" i="5"/>
  <c r="J134" i="5"/>
  <c r="I134" i="5"/>
  <c r="H134" i="5"/>
  <c r="G134" i="5"/>
  <c r="F134" i="5"/>
  <c r="D134" i="5"/>
  <c r="AF133" i="5"/>
  <c r="AE133" i="5"/>
  <c r="AT133" i="5" s="1"/>
  <c r="AD133" i="5"/>
  <c r="AC133" i="5"/>
  <c r="Y133" i="5"/>
  <c r="X133" i="5"/>
  <c r="W133" i="5"/>
  <c r="V133" i="5"/>
  <c r="U133" i="5"/>
  <c r="T133" i="5"/>
  <c r="S133" i="5"/>
  <c r="R133" i="5"/>
  <c r="Q133" i="5"/>
  <c r="P133" i="5"/>
  <c r="O133" i="5"/>
  <c r="N133" i="5"/>
  <c r="M133" i="5"/>
  <c r="L133" i="5"/>
  <c r="K133" i="5"/>
  <c r="J133" i="5"/>
  <c r="I133" i="5"/>
  <c r="H133" i="5"/>
  <c r="G133" i="5"/>
  <c r="F133" i="5"/>
  <c r="D133" i="5"/>
  <c r="AF132" i="5"/>
  <c r="AE132" i="5"/>
  <c r="AT132" i="5" s="1"/>
  <c r="AD132" i="5"/>
  <c r="AC132" i="5"/>
  <c r="Y132" i="5"/>
  <c r="X132" i="5"/>
  <c r="W132" i="5"/>
  <c r="V132" i="5"/>
  <c r="U132" i="5"/>
  <c r="T132" i="5"/>
  <c r="S132" i="5"/>
  <c r="R132" i="5"/>
  <c r="Q132" i="5"/>
  <c r="P132" i="5"/>
  <c r="O132" i="5"/>
  <c r="N132" i="5"/>
  <c r="M132" i="5"/>
  <c r="L132" i="5"/>
  <c r="K132" i="5"/>
  <c r="J132" i="5"/>
  <c r="I132" i="5"/>
  <c r="H132" i="5"/>
  <c r="G132" i="5"/>
  <c r="F132" i="5"/>
  <c r="D132" i="5"/>
  <c r="AF131" i="5"/>
  <c r="AE131" i="5"/>
  <c r="AD131" i="5"/>
  <c r="AC131" i="5"/>
  <c r="AT131" i="5" s="1"/>
  <c r="Y131" i="5"/>
  <c r="X131" i="5"/>
  <c r="W131" i="5"/>
  <c r="V131" i="5"/>
  <c r="U131" i="5"/>
  <c r="T131" i="5"/>
  <c r="S131" i="5"/>
  <c r="R131" i="5"/>
  <c r="Q131" i="5"/>
  <c r="P131" i="5"/>
  <c r="O131" i="5"/>
  <c r="N131" i="5"/>
  <c r="M131" i="5"/>
  <c r="L131" i="5"/>
  <c r="K131" i="5"/>
  <c r="J131" i="5"/>
  <c r="I131" i="5"/>
  <c r="H131" i="5"/>
  <c r="G131" i="5"/>
  <c r="F131" i="5"/>
  <c r="D131" i="5"/>
  <c r="AF130" i="5"/>
  <c r="AE130" i="5"/>
  <c r="AD130" i="5"/>
  <c r="AC130" i="5"/>
  <c r="AT130" i="5" s="1"/>
  <c r="Y130" i="5"/>
  <c r="X130" i="5"/>
  <c r="W130" i="5"/>
  <c r="V130" i="5"/>
  <c r="U130" i="5"/>
  <c r="T130" i="5"/>
  <c r="S130" i="5"/>
  <c r="R130" i="5"/>
  <c r="Q130" i="5"/>
  <c r="P130" i="5"/>
  <c r="O130" i="5"/>
  <c r="N130" i="5"/>
  <c r="M130" i="5"/>
  <c r="L130" i="5"/>
  <c r="K130" i="5"/>
  <c r="J130" i="5"/>
  <c r="I130" i="5"/>
  <c r="H130" i="5"/>
  <c r="G130" i="5"/>
  <c r="F130" i="5"/>
  <c r="D130" i="5"/>
  <c r="AF129" i="5"/>
  <c r="AE129" i="5"/>
  <c r="AD129" i="5"/>
  <c r="AC129" i="5"/>
  <c r="AT129" i="5" s="1"/>
  <c r="Y129" i="5"/>
  <c r="X129" i="5"/>
  <c r="W129" i="5"/>
  <c r="V129" i="5"/>
  <c r="U129" i="5"/>
  <c r="T129" i="5"/>
  <c r="S129" i="5"/>
  <c r="R129" i="5"/>
  <c r="Q129" i="5"/>
  <c r="P129" i="5"/>
  <c r="O129" i="5"/>
  <c r="N129" i="5"/>
  <c r="M129" i="5"/>
  <c r="L129" i="5"/>
  <c r="K129" i="5"/>
  <c r="J129" i="5"/>
  <c r="I129" i="5"/>
  <c r="H129" i="5"/>
  <c r="G129" i="5"/>
  <c r="F129" i="5"/>
  <c r="D129" i="5"/>
  <c r="AF128" i="5"/>
  <c r="AE128" i="5"/>
  <c r="AD128" i="5"/>
  <c r="AC128" i="5"/>
  <c r="AT128" i="5" s="1"/>
  <c r="Y128" i="5"/>
  <c r="X128" i="5"/>
  <c r="W128" i="5"/>
  <c r="V128" i="5"/>
  <c r="U128" i="5"/>
  <c r="T128" i="5"/>
  <c r="S128" i="5"/>
  <c r="R128" i="5"/>
  <c r="Q128" i="5"/>
  <c r="P128" i="5"/>
  <c r="O128" i="5"/>
  <c r="N128" i="5"/>
  <c r="M128" i="5"/>
  <c r="L128" i="5"/>
  <c r="K128" i="5"/>
  <c r="J128" i="5"/>
  <c r="I128" i="5"/>
  <c r="H128" i="5"/>
  <c r="G128" i="5"/>
  <c r="F128" i="5"/>
  <c r="D128" i="5"/>
  <c r="AF127" i="5"/>
  <c r="AE127" i="5"/>
  <c r="AD127" i="5"/>
  <c r="AC127" i="5"/>
  <c r="AT127" i="5" s="1"/>
  <c r="Y127" i="5"/>
  <c r="X127" i="5"/>
  <c r="W127" i="5"/>
  <c r="V127" i="5"/>
  <c r="U127" i="5"/>
  <c r="T127" i="5"/>
  <c r="S127" i="5"/>
  <c r="R127" i="5"/>
  <c r="Q127" i="5"/>
  <c r="P127" i="5"/>
  <c r="O127" i="5"/>
  <c r="N127" i="5"/>
  <c r="M127" i="5"/>
  <c r="L127" i="5"/>
  <c r="K127" i="5"/>
  <c r="J127" i="5"/>
  <c r="I127" i="5"/>
  <c r="H127" i="5"/>
  <c r="G127" i="5"/>
  <c r="F127" i="5"/>
  <c r="D127" i="5"/>
  <c r="AF126" i="5"/>
  <c r="AE126" i="5"/>
  <c r="AD126" i="5"/>
  <c r="AC126" i="5"/>
  <c r="AT126" i="5" s="1"/>
  <c r="Y126" i="5"/>
  <c r="X126" i="5"/>
  <c r="W126" i="5"/>
  <c r="V126" i="5"/>
  <c r="U126" i="5"/>
  <c r="T126" i="5"/>
  <c r="S126" i="5"/>
  <c r="R126" i="5"/>
  <c r="Q126" i="5"/>
  <c r="P126" i="5"/>
  <c r="O126" i="5"/>
  <c r="N126" i="5"/>
  <c r="M126" i="5"/>
  <c r="L126" i="5"/>
  <c r="K126" i="5"/>
  <c r="J126" i="5"/>
  <c r="I126" i="5"/>
  <c r="H126" i="5"/>
  <c r="G126" i="5"/>
  <c r="F126" i="5"/>
  <c r="D126" i="5"/>
  <c r="AF125" i="5"/>
  <c r="AE125" i="5"/>
  <c r="AD125" i="5"/>
  <c r="AC125" i="5"/>
  <c r="Y125" i="5"/>
  <c r="AT125" i="5" s="1"/>
  <c r="X125" i="5"/>
  <c r="W125" i="5"/>
  <c r="V125" i="5"/>
  <c r="U125" i="5"/>
  <c r="T125" i="5"/>
  <c r="S125" i="5"/>
  <c r="R125" i="5"/>
  <c r="Q125" i="5"/>
  <c r="P125" i="5"/>
  <c r="O125" i="5"/>
  <c r="N125" i="5"/>
  <c r="M125" i="5"/>
  <c r="L125" i="5"/>
  <c r="K125" i="5"/>
  <c r="J125" i="5"/>
  <c r="I125" i="5"/>
  <c r="H125" i="5"/>
  <c r="G125" i="5"/>
  <c r="F125" i="5"/>
  <c r="D125" i="5"/>
  <c r="AF124" i="5"/>
  <c r="AE124" i="5"/>
  <c r="AD124" i="5"/>
  <c r="AC124" i="5"/>
  <c r="Y124" i="5"/>
  <c r="AT124" i="5" s="1"/>
  <c r="X124" i="5"/>
  <c r="W124" i="5"/>
  <c r="V124" i="5"/>
  <c r="U124" i="5"/>
  <c r="T124" i="5"/>
  <c r="S124" i="5"/>
  <c r="R124" i="5"/>
  <c r="Q124" i="5"/>
  <c r="P124" i="5"/>
  <c r="O124" i="5"/>
  <c r="N124" i="5"/>
  <c r="M124" i="5"/>
  <c r="L124" i="5"/>
  <c r="K124" i="5"/>
  <c r="J124" i="5"/>
  <c r="I124" i="5"/>
  <c r="H124" i="5"/>
  <c r="G124" i="5"/>
  <c r="F124" i="5"/>
  <c r="D124" i="5"/>
  <c r="AF123" i="5"/>
  <c r="AE123" i="5"/>
  <c r="AD123" i="5"/>
  <c r="AC123" i="5"/>
  <c r="Y123" i="5"/>
  <c r="AT123" i="5" s="1"/>
  <c r="X123" i="5"/>
  <c r="W123" i="5"/>
  <c r="V123" i="5"/>
  <c r="U123" i="5"/>
  <c r="T123" i="5"/>
  <c r="S123" i="5"/>
  <c r="R123" i="5"/>
  <c r="Q123" i="5"/>
  <c r="P123" i="5"/>
  <c r="O123" i="5"/>
  <c r="N123" i="5"/>
  <c r="M123" i="5"/>
  <c r="L123" i="5"/>
  <c r="K123" i="5"/>
  <c r="J123" i="5"/>
  <c r="I123" i="5"/>
  <c r="H123" i="5"/>
  <c r="G123" i="5"/>
  <c r="F123" i="5"/>
  <c r="D123" i="5"/>
  <c r="AF122" i="5"/>
  <c r="AE122" i="5"/>
  <c r="AD122" i="5"/>
  <c r="AC122" i="5"/>
  <c r="Y122" i="5"/>
  <c r="AT122" i="5" s="1"/>
  <c r="X122" i="5"/>
  <c r="W122" i="5"/>
  <c r="V122" i="5"/>
  <c r="U122" i="5"/>
  <c r="T122" i="5"/>
  <c r="S122" i="5"/>
  <c r="R122" i="5"/>
  <c r="Q122" i="5"/>
  <c r="P122" i="5"/>
  <c r="O122" i="5"/>
  <c r="N122" i="5"/>
  <c r="M122" i="5"/>
  <c r="L122" i="5"/>
  <c r="K122" i="5"/>
  <c r="J122" i="5"/>
  <c r="I122" i="5"/>
  <c r="H122" i="5"/>
  <c r="G122" i="5"/>
  <c r="F122" i="5"/>
  <c r="D122" i="5"/>
  <c r="AF121" i="5"/>
  <c r="AE121" i="5"/>
  <c r="AD121" i="5"/>
  <c r="AC121" i="5"/>
  <c r="Y121" i="5"/>
  <c r="X121" i="5"/>
  <c r="W121" i="5"/>
  <c r="V121" i="5"/>
  <c r="U121" i="5"/>
  <c r="T121" i="5"/>
  <c r="S121" i="5"/>
  <c r="R121" i="5"/>
  <c r="Q121" i="5"/>
  <c r="P121" i="5"/>
  <c r="O121" i="5"/>
  <c r="N121" i="5"/>
  <c r="M121" i="5"/>
  <c r="L121" i="5"/>
  <c r="K121" i="5"/>
  <c r="J121" i="5"/>
  <c r="I121" i="5"/>
  <c r="H121" i="5"/>
  <c r="G121" i="5"/>
  <c r="F121" i="5"/>
  <c r="D121" i="5"/>
  <c r="AF120" i="5"/>
  <c r="AE120" i="5"/>
  <c r="AD120" i="5"/>
  <c r="AC120" i="5"/>
  <c r="Y120" i="5"/>
  <c r="X120" i="5"/>
  <c r="AT120" i="5" s="1"/>
  <c r="W120" i="5"/>
  <c r="V120" i="5"/>
  <c r="U120" i="5"/>
  <c r="T120" i="5"/>
  <c r="S120" i="5"/>
  <c r="R120" i="5"/>
  <c r="Q120" i="5"/>
  <c r="P120" i="5"/>
  <c r="O120" i="5"/>
  <c r="N120" i="5"/>
  <c r="M120" i="5"/>
  <c r="L120" i="5"/>
  <c r="K120" i="5"/>
  <c r="J120" i="5"/>
  <c r="I120" i="5"/>
  <c r="H120" i="5"/>
  <c r="G120" i="5"/>
  <c r="F120" i="5"/>
  <c r="D120" i="5"/>
  <c r="AF119" i="5"/>
  <c r="AE119" i="5"/>
  <c r="AD119" i="5"/>
  <c r="AC119" i="5"/>
  <c r="Y119" i="5"/>
  <c r="X119" i="5"/>
  <c r="W119" i="5"/>
  <c r="V119" i="5"/>
  <c r="U119" i="5"/>
  <c r="T119" i="5"/>
  <c r="S119" i="5"/>
  <c r="R119" i="5"/>
  <c r="Q119" i="5"/>
  <c r="P119" i="5"/>
  <c r="O119" i="5"/>
  <c r="N119" i="5"/>
  <c r="M119" i="5"/>
  <c r="L119" i="5"/>
  <c r="K119" i="5"/>
  <c r="J119" i="5"/>
  <c r="I119" i="5"/>
  <c r="H119" i="5"/>
  <c r="G119" i="5"/>
  <c r="F119" i="5"/>
  <c r="D119" i="5"/>
  <c r="AF118" i="5"/>
  <c r="AE118" i="5"/>
  <c r="AD118" i="5"/>
  <c r="AC118" i="5"/>
  <c r="Y118" i="5"/>
  <c r="X118" i="5"/>
  <c r="W118" i="5"/>
  <c r="AT118" i="5" s="1"/>
  <c r="V118" i="5"/>
  <c r="U118" i="5"/>
  <c r="T118" i="5"/>
  <c r="S118" i="5"/>
  <c r="R118" i="5"/>
  <c r="Q118" i="5"/>
  <c r="P118" i="5"/>
  <c r="O118" i="5"/>
  <c r="N118" i="5"/>
  <c r="M118" i="5"/>
  <c r="L118" i="5"/>
  <c r="K118" i="5"/>
  <c r="J118" i="5"/>
  <c r="I118" i="5"/>
  <c r="H118" i="5"/>
  <c r="G118" i="5"/>
  <c r="F118" i="5"/>
  <c r="D118" i="5"/>
  <c r="AF117" i="5"/>
  <c r="AE117" i="5"/>
  <c r="AD117" i="5"/>
  <c r="AC117" i="5"/>
  <c r="Y117" i="5"/>
  <c r="X117" i="5"/>
  <c r="W117" i="5"/>
  <c r="V117" i="5"/>
  <c r="U117" i="5"/>
  <c r="T117" i="5"/>
  <c r="S117" i="5"/>
  <c r="R117" i="5"/>
  <c r="Q117" i="5"/>
  <c r="P117" i="5"/>
  <c r="O117" i="5"/>
  <c r="N117" i="5"/>
  <c r="M117" i="5"/>
  <c r="L117" i="5"/>
  <c r="K117" i="5"/>
  <c r="J117" i="5"/>
  <c r="I117" i="5"/>
  <c r="H117" i="5"/>
  <c r="G117" i="5"/>
  <c r="F117" i="5"/>
  <c r="D117" i="5"/>
  <c r="AF116" i="5"/>
  <c r="AE116" i="5"/>
  <c r="AD116" i="5"/>
  <c r="AC116" i="5"/>
  <c r="Y116" i="5"/>
  <c r="X116" i="5"/>
  <c r="W116" i="5"/>
  <c r="V116" i="5"/>
  <c r="AT116" i="5" s="1"/>
  <c r="U116" i="5"/>
  <c r="T116" i="5"/>
  <c r="S116" i="5"/>
  <c r="R116" i="5"/>
  <c r="Q116" i="5"/>
  <c r="P116" i="5"/>
  <c r="O116" i="5"/>
  <c r="N116" i="5"/>
  <c r="M116" i="5"/>
  <c r="L116" i="5"/>
  <c r="K116" i="5"/>
  <c r="J116" i="5"/>
  <c r="I116" i="5"/>
  <c r="H116" i="5"/>
  <c r="G116" i="5"/>
  <c r="F116" i="5"/>
  <c r="D116" i="5"/>
  <c r="AF115" i="5"/>
  <c r="AE115" i="5"/>
  <c r="AD115" i="5"/>
  <c r="AC115" i="5"/>
  <c r="Y115" i="5"/>
  <c r="X115" i="5"/>
  <c r="W115" i="5"/>
  <c r="V115" i="5"/>
  <c r="U115" i="5"/>
  <c r="T115" i="5"/>
  <c r="S115" i="5"/>
  <c r="R115" i="5"/>
  <c r="Q115" i="5"/>
  <c r="P115" i="5"/>
  <c r="O115" i="5"/>
  <c r="N115" i="5"/>
  <c r="M115" i="5"/>
  <c r="L115" i="5"/>
  <c r="K115" i="5"/>
  <c r="J115" i="5"/>
  <c r="I115" i="5"/>
  <c r="H115" i="5"/>
  <c r="G115" i="5"/>
  <c r="F115" i="5"/>
  <c r="D115" i="5"/>
  <c r="AF114" i="5"/>
  <c r="AE114" i="5"/>
  <c r="AD114" i="5"/>
  <c r="AC114" i="5"/>
  <c r="Y114" i="5"/>
  <c r="X114" i="5"/>
  <c r="W114" i="5"/>
  <c r="V114" i="5"/>
  <c r="U114" i="5"/>
  <c r="AT114" i="5" s="1"/>
  <c r="T114" i="5"/>
  <c r="S114" i="5"/>
  <c r="R114" i="5"/>
  <c r="Q114" i="5"/>
  <c r="P114" i="5"/>
  <c r="O114" i="5"/>
  <c r="N114" i="5"/>
  <c r="M114" i="5"/>
  <c r="L114" i="5"/>
  <c r="K114" i="5"/>
  <c r="J114" i="5"/>
  <c r="I114" i="5"/>
  <c r="H114" i="5"/>
  <c r="G114" i="5"/>
  <c r="F114" i="5"/>
  <c r="D114" i="5"/>
  <c r="AF113" i="5"/>
  <c r="AE113" i="5"/>
  <c r="AD113" i="5"/>
  <c r="AC113" i="5"/>
  <c r="Y113" i="5"/>
  <c r="X113" i="5"/>
  <c r="W113" i="5"/>
  <c r="V113" i="5"/>
  <c r="U113" i="5"/>
  <c r="T113" i="5"/>
  <c r="S113" i="5"/>
  <c r="R113" i="5"/>
  <c r="Q113" i="5"/>
  <c r="P113" i="5"/>
  <c r="O113" i="5"/>
  <c r="N113" i="5"/>
  <c r="M113" i="5"/>
  <c r="L113" i="5"/>
  <c r="K113" i="5"/>
  <c r="J113" i="5"/>
  <c r="I113" i="5"/>
  <c r="H113" i="5"/>
  <c r="G113" i="5"/>
  <c r="F113" i="5"/>
  <c r="D113" i="5"/>
  <c r="AF112" i="5"/>
  <c r="AE112" i="5"/>
  <c r="AD112" i="5"/>
  <c r="AC112" i="5"/>
  <c r="Y112" i="5"/>
  <c r="X112" i="5"/>
  <c r="W112" i="5"/>
  <c r="V112" i="5"/>
  <c r="U112" i="5"/>
  <c r="T112" i="5"/>
  <c r="AT112" i="5" s="1"/>
  <c r="S112" i="5"/>
  <c r="R112" i="5"/>
  <c r="Q112" i="5"/>
  <c r="P112" i="5"/>
  <c r="O112" i="5"/>
  <c r="N112" i="5"/>
  <c r="M112" i="5"/>
  <c r="L112" i="5"/>
  <c r="K112" i="5"/>
  <c r="J112" i="5"/>
  <c r="I112" i="5"/>
  <c r="H112" i="5"/>
  <c r="G112" i="5"/>
  <c r="F112" i="5"/>
  <c r="D112" i="5"/>
  <c r="AF111" i="5"/>
  <c r="AE111" i="5"/>
  <c r="AD111" i="5"/>
  <c r="AC111" i="5"/>
  <c r="Y111" i="5"/>
  <c r="X111" i="5"/>
  <c r="W111" i="5"/>
  <c r="V111" i="5"/>
  <c r="U111" i="5"/>
  <c r="T111" i="5"/>
  <c r="S111" i="5"/>
  <c r="R111" i="5"/>
  <c r="Q111" i="5"/>
  <c r="P111" i="5"/>
  <c r="O111" i="5"/>
  <c r="N111" i="5"/>
  <c r="M111" i="5"/>
  <c r="L111" i="5"/>
  <c r="K111" i="5"/>
  <c r="J111" i="5"/>
  <c r="I111" i="5"/>
  <c r="H111" i="5"/>
  <c r="G111" i="5"/>
  <c r="F111" i="5"/>
  <c r="D111" i="5"/>
  <c r="AF110" i="5"/>
  <c r="AE110" i="5"/>
  <c r="AD110" i="5"/>
  <c r="AC110" i="5"/>
  <c r="Y110" i="5"/>
  <c r="X110" i="5"/>
  <c r="W110" i="5"/>
  <c r="V110" i="5"/>
  <c r="U110" i="5"/>
  <c r="T110" i="5"/>
  <c r="S110" i="5"/>
  <c r="AT110" i="5" s="1"/>
  <c r="R110" i="5"/>
  <c r="Q110" i="5"/>
  <c r="P110" i="5"/>
  <c r="O110" i="5"/>
  <c r="N110" i="5"/>
  <c r="M110" i="5"/>
  <c r="L110" i="5"/>
  <c r="K110" i="5"/>
  <c r="J110" i="5"/>
  <c r="I110" i="5"/>
  <c r="H110" i="5"/>
  <c r="G110" i="5"/>
  <c r="F110" i="5"/>
  <c r="D110" i="5"/>
  <c r="AF109" i="5"/>
  <c r="AE109" i="5"/>
  <c r="AD109" i="5"/>
  <c r="AC109" i="5"/>
  <c r="Y109" i="5"/>
  <c r="X109" i="5"/>
  <c r="W109" i="5"/>
  <c r="V109" i="5"/>
  <c r="U109" i="5"/>
  <c r="T109" i="5"/>
  <c r="S109" i="5"/>
  <c r="R109" i="5"/>
  <c r="Q109" i="5"/>
  <c r="P109" i="5"/>
  <c r="O109" i="5"/>
  <c r="N109" i="5"/>
  <c r="M109" i="5"/>
  <c r="L109" i="5"/>
  <c r="K109" i="5"/>
  <c r="J109" i="5"/>
  <c r="I109" i="5"/>
  <c r="H109" i="5"/>
  <c r="G109" i="5"/>
  <c r="F109" i="5"/>
  <c r="D109" i="5"/>
  <c r="AF108" i="5"/>
  <c r="AE108" i="5"/>
  <c r="AD108" i="5"/>
  <c r="AC108" i="5"/>
  <c r="Y108" i="5"/>
  <c r="X108" i="5"/>
  <c r="W108" i="5"/>
  <c r="V108" i="5"/>
  <c r="U108" i="5"/>
  <c r="T108" i="5"/>
  <c r="S108" i="5"/>
  <c r="R108" i="5"/>
  <c r="AT108" i="5" s="1"/>
  <c r="Q108" i="5"/>
  <c r="P108" i="5"/>
  <c r="O108" i="5"/>
  <c r="N108" i="5"/>
  <c r="M108" i="5"/>
  <c r="L108" i="5"/>
  <c r="K108" i="5"/>
  <c r="J108" i="5"/>
  <c r="I108" i="5"/>
  <c r="H108" i="5"/>
  <c r="G108" i="5"/>
  <c r="F108" i="5"/>
  <c r="D108" i="5"/>
  <c r="AF107" i="5"/>
  <c r="AE107" i="5"/>
  <c r="AD107" i="5"/>
  <c r="AC107" i="5"/>
  <c r="Y107" i="5"/>
  <c r="X107" i="5"/>
  <c r="W107" i="5"/>
  <c r="V107" i="5"/>
  <c r="U107" i="5"/>
  <c r="T107" i="5"/>
  <c r="S107" i="5"/>
  <c r="R107" i="5"/>
  <c r="Q107" i="5"/>
  <c r="P107" i="5"/>
  <c r="O107" i="5"/>
  <c r="N107" i="5"/>
  <c r="M107" i="5"/>
  <c r="L107" i="5"/>
  <c r="K107" i="5"/>
  <c r="J107" i="5"/>
  <c r="I107" i="5"/>
  <c r="H107" i="5"/>
  <c r="G107" i="5"/>
  <c r="F107" i="5"/>
  <c r="D107" i="5"/>
  <c r="AF106" i="5"/>
  <c r="AE106" i="5"/>
  <c r="AD106" i="5"/>
  <c r="AC106" i="5"/>
  <c r="Y106" i="5"/>
  <c r="X106" i="5"/>
  <c r="W106" i="5"/>
  <c r="V106" i="5"/>
  <c r="U106" i="5"/>
  <c r="T106" i="5"/>
  <c r="S106" i="5"/>
  <c r="R106" i="5"/>
  <c r="Q106" i="5"/>
  <c r="AT106" i="5" s="1"/>
  <c r="P106" i="5"/>
  <c r="O106" i="5"/>
  <c r="N106" i="5"/>
  <c r="M106" i="5"/>
  <c r="L106" i="5"/>
  <c r="K106" i="5"/>
  <c r="J106" i="5"/>
  <c r="I106" i="5"/>
  <c r="H106" i="5"/>
  <c r="G106" i="5"/>
  <c r="F106" i="5"/>
  <c r="D106" i="5"/>
  <c r="AF105" i="5"/>
  <c r="AE105" i="5"/>
  <c r="AD105" i="5"/>
  <c r="AC105" i="5"/>
  <c r="Y105" i="5"/>
  <c r="X105" i="5"/>
  <c r="W105" i="5"/>
  <c r="V105" i="5"/>
  <c r="U105" i="5"/>
  <c r="T105" i="5"/>
  <c r="S105" i="5"/>
  <c r="R105" i="5"/>
  <c r="Q105" i="5"/>
  <c r="P105" i="5"/>
  <c r="O105" i="5"/>
  <c r="N105" i="5"/>
  <c r="M105" i="5"/>
  <c r="L105" i="5"/>
  <c r="K105" i="5"/>
  <c r="J105" i="5"/>
  <c r="I105" i="5"/>
  <c r="H105" i="5"/>
  <c r="G105" i="5"/>
  <c r="F105" i="5"/>
  <c r="D105" i="5"/>
  <c r="AF104" i="5"/>
  <c r="AE104" i="5"/>
  <c r="AD104" i="5"/>
  <c r="AC104" i="5"/>
  <c r="Y104" i="5"/>
  <c r="X104" i="5"/>
  <c r="W104" i="5"/>
  <c r="V104" i="5"/>
  <c r="U104" i="5"/>
  <c r="T104" i="5"/>
  <c r="S104" i="5"/>
  <c r="R104" i="5"/>
  <c r="Q104" i="5"/>
  <c r="P104" i="5"/>
  <c r="AT104" i="5" s="1"/>
  <c r="O104" i="5"/>
  <c r="N104" i="5"/>
  <c r="M104" i="5"/>
  <c r="L104" i="5"/>
  <c r="K104" i="5"/>
  <c r="J104" i="5"/>
  <c r="I104" i="5"/>
  <c r="H104" i="5"/>
  <c r="G104" i="5"/>
  <c r="F104" i="5"/>
  <c r="D104" i="5"/>
  <c r="AF103" i="5"/>
  <c r="AE103" i="5"/>
  <c r="AD103" i="5"/>
  <c r="AC103" i="5"/>
  <c r="Y103" i="5"/>
  <c r="X103" i="5"/>
  <c r="W103" i="5"/>
  <c r="V103" i="5"/>
  <c r="U103" i="5"/>
  <c r="T103" i="5"/>
  <c r="S103" i="5"/>
  <c r="R103" i="5"/>
  <c r="Q103" i="5"/>
  <c r="P103" i="5"/>
  <c r="O103" i="5"/>
  <c r="N103" i="5"/>
  <c r="M103" i="5"/>
  <c r="L103" i="5"/>
  <c r="K103" i="5"/>
  <c r="J103" i="5"/>
  <c r="I103" i="5"/>
  <c r="H103" i="5"/>
  <c r="G103" i="5"/>
  <c r="F103" i="5"/>
  <c r="D103" i="5"/>
  <c r="AF102" i="5"/>
  <c r="AE102" i="5"/>
  <c r="AD102" i="5"/>
  <c r="AC102" i="5"/>
  <c r="Y102" i="5"/>
  <c r="X102" i="5"/>
  <c r="W102" i="5"/>
  <c r="V102" i="5"/>
  <c r="U102" i="5"/>
  <c r="T102" i="5"/>
  <c r="S102" i="5"/>
  <c r="R102" i="5"/>
  <c r="Q102" i="5"/>
  <c r="P102" i="5"/>
  <c r="O102" i="5"/>
  <c r="AT102" i="5" s="1"/>
  <c r="N102" i="5"/>
  <c r="M102" i="5"/>
  <c r="L102" i="5"/>
  <c r="K102" i="5"/>
  <c r="J102" i="5"/>
  <c r="I102" i="5"/>
  <c r="H102" i="5"/>
  <c r="G102" i="5"/>
  <c r="F102" i="5"/>
  <c r="D102" i="5"/>
  <c r="AF101" i="5"/>
  <c r="AE101" i="5"/>
  <c r="AD101" i="5"/>
  <c r="AC101" i="5"/>
  <c r="Y101" i="5"/>
  <c r="X101" i="5"/>
  <c r="W101" i="5"/>
  <c r="V101" i="5"/>
  <c r="U101" i="5"/>
  <c r="T101" i="5"/>
  <c r="S101" i="5"/>
  <c r="R101" i="5"/>
  <c r="Q101" i="5"/>
  <c r="P101" i="5"/>
  <c r="O101" i="5"/>
  <c r="N101" i="5"/>
  <c r="M101" i="5"/>
  <c r="L101" i="5"/>
  <c r="K101" i="5"/>
  <c r="J101" i="5"/>
  <c r="I101" i="5"/>
  <c r="H101" i="5"/>
  <c r="G101" i="5"/>
  <c r="F101" i="5"/>
  <c r="D101" i="5"/>
  <c r="AF100" i="5"/>
  <c r="AE100" i="5"/>
  <c r="AD100" i="5"/>
  <c r="AC100" i="5"/>
  <c r="Y100" i="5"/>
  <c r="X100" i="5"/>
  <c r="W100" i="5"/>
  <c r="V100" i="5"/>
  <c r="U100" i="5"/>
  <c r="T100" i="5"/>
  <c r="S100" i="5"/>
  <c r="R100" i="5"/>
  <c r="Q100" i="5"/>
  <c r="P100" i="5"/>
  <c r="O100" i="5"/>
  <c r="N100" i="5"/>
  <c r="AT100" i="5" s="1"/>
  <c r="M100" i="5"/>
  <c r="L100" i="5"/>
  <c r="K100" i="5"/>
  <c r="J100" i="5"/>
  <c r="I100" i="5"/>
  <c r="H100" i="5"/>
  <c r="G100" i="5"/>
  <c r="F100" i="5"/>
  <c r="D100" i="5"/>
  <c r="AF99" i="5"/>
  <c r="AE99" i="5"/>
  <c r="AD99" i="5"/>
  <c r="AC99" i="5"/>
  <c r="Y99" i="5"/>
  <c r="X99" i="5"/>
  <c r="W99" i="5"/>
  <c r="V99" i="5"/>
  <c r="U99" i="5"/>
  <c r="T99" i="5"/>
  <c r="S99" i="5"/>
  <c r="R99" i="5"/>
  <c r="Q99" i="5"/>
  <c r="P99" i="5"/>
  <c r="O99" i="5"/>
  <c r="N99" i="5"/>
  <c r="M99" i="5"/>
  <c r="L99" i="5"/>
  <c r="K99" i="5"/>
  <c r="J99" i="5"/>
  <c r="I99" i="5"/>
  <c r="H99" i="5"/>
  <c r="G99" i="5"/>
  <c r="F99" i="5"/>
  <c r="D99" i="5"/>
  <c r="AF98" i="5"/>
  <c r="AE98" i="5"/>
  <c r="AD98" i="5"/>
  <c r="AC98" i="5"/>
  <c r="Y98" i="5"/>
  <c r="X98" i="5"/>
  <c r="W98" i="5"/>
  <c r="V98" i="5"/>
  <c r="U98" i="5"/>
  <c r="T98" i="5"/>
  <c r="S98" i="5"/>
  <c r="R98" i="5"/>
  <c r="Q98" i="5"/>
  <c r="P98" i="5"/>
  <c r="O98" i="5"/>
  <c r="N98" i="5"/>
  <c r="M98" i="5"/>
  <c r="AT98" i="5" s="1"/>
  <c r="L98" i="5"/>
  <c r="K98" i="5"/>
  <c r="J98" i="5"/>
  <c r="I98" i="5"/>
  <c r="H98" i="5"/>
  <c r="G98" i="5"/>
  <c r="F98" i="5"/>
  <c r="D98" i="5"/>
  <c r="AF97" i="5"/>
  <c r="AE97" i="5"/>
  <c r="AD97" i="5"/>
  <c r="AC97" i="5"/>
  <c r="Y97" i="5"/>
  <c r="X97" i="5"/>
  <c r="W97" i="5"/>
  <c r="V97" i="5"/>
  <c r="U97" i="5"/>
  <c r="T97" i="5"/>
  <c r="S97" i="5"/>
  <c r="R97" i="5"/>
  <c r="Q97" i="5"/>
  <c r="P97" i="5"/>
  <c r="O97" i="5"/>
  <c r="N97" i="5"/>
  <c r="M97" i="5"/>
  <c r="L97" i="5"/>
  <c r="K97" i="5"/>
  <c r="J97" i="5"/>
  <c r="I97" i="5"/>
  <c r="H97" i="5"/>
  <c r="G97" i="5"/>
  <c r="F97" i="5"/>
  <c r="D97" i="5"/>
  <c r="AF96" i="5"/>
  <c r="AE96" i="5"/>
  <c r="AD96" i="5"/>
  <c r="AC96" i="5"/>
  <c r="Y96" i="5"/>
  <c r="X96" i="5"/>
  <c r="W96" i="5"/>
  <c r="V96" i="5"/>
  <c r="U96" i="5"/>
  <c r="T96" i="5"/>
  <c r="S96" i="5"/>
  <c r="R96" i="5"/>
  <c r="Q96" i="5"/>
  <c r="P96" i="5"/>
  <c r="O96" i="5"/>
  <c r="N96" i="5"/>
  <c r="M96" i="5"/>
  <c r="L96" i="5"/>
  <c r="AT96" i="5" s="1"/>
  <c r="K96" i="5"/>
  <c r="J96" i="5"/>
  <c r="I96" i="5"/>
  <c r="H96" i="5"/>
  <c r="G96" i="5"/>
  <c r="F96" i="5"/>
  <c r="D96" i="5"/>
  <c r="AF95" i="5"/>
  <c r="AE95" i="5"/>
  <c r="AD95" i="5"/>
  <c r="AC95" i="5"/>
  <c r="Y95" i="5"/>
  <c r="X95" i="5"/>
  <c r="W95" i="5"/>
  <c r="V95" i="5"/>
  <c r="U95" i="5"/>
  <c r="T95" i="5"/>
  <c r="S95" i="5"/>
  <c r="R95" i="5"/>
  <c r="Q95" i="5"/>
  <c r="P95" i="5"/>
  <c r="O95" i="5"/>
  <c r="N95" i="5"/>
  <c r="M95" i="5"/>
  <c r="L95" i="5"/>
  <c r="K95" i="5"/>
  <c r="J95" i="5"/>
  <c r="I95" i="5"/>
  <c r="H95" i="5"/>
  <c r="G95" i="5"/>
  <c r="F95" i="5"/>
  <c r="D95" i="5"/>
  <c r="AF94" i="5"/>
  <c r="AE94" i="5"/>
  <c r="AD94" i="5"/>
  <c r="AC94" i="5"/>
  <c r="Y94" i="5"/>
  <c r="X94" i="5"/>
  <c r="W94" i="5"/>
  <c r="V94" i="5"/>
  <c r="U94" i="5"/>
  <c r="T94" i="5"/>
  <c r="S94" i="5"/>
  <c r="R94" i="5"/>
  <c r="Q94" i="5"/>
  <c r="P94" i="5"/>
  <c r="O94" i="5"/>
  <c r="N94" i="5"/>
  <c r="M94" i="5"/>
  <c r="L94" i="5"/>
  <c r="K94" i="5"/>
  <c r="AT94" i="5" s="1"/>
  <c r="J94" i="5"/>
  <c r="I94" i="5"/>
  <c r="H94" i="5"/>
  <c r="G94" i="5"/>
  <c r="F94" i="5"/>
  <c r="D94" i="5"/>
  <c r="AF93" i="5"/>
  <c r="AE93" i="5"/>
  <c r="AD93" i="5"/>
  <c r="AC93" i="5"/>
  <c r="Y93" i="5"/>
  <c r="X93" i="5"/>
  <c r="W93" i="5"/>
  <c r="V93" i="5"/>
  <c r="U93" i="5"/>
  <c r="T93" i="5"/>
  <c r="S93" i="5"/>
  <c r="R93" i="5"/>
  <c r="Q93" i="5"/>
  <c r="P93" i="5"/>
  <c r="O93" i="5"/>
  <c r="N93" i="5"/>
  <c r="M93" i="5"/>
  <c r="L93" i="5"/>
  <c r="K93" i="5"/>
  <c r="J93" i="5"/>
  <c r="I93" i="5"/>
  <c r="H93" i="5"/>
  <c r="G93" i="5"/>
  <c r="F93" i="5"/>
  <c r="D93" i="5"/>
  <c r="AF92" i="5"/>
  <c r="AE92" i="5"/>
  <c r="AD92" i="5"/>
  <c r="AC92" i="5"/>
  <c r="Y92" i="5"/>
  <c r="X92" i="5"/>
  <c r="W92" i="5"/>
  <c r="V92" i="5"/>
  <c r="U92" i="5"/>
  <c r="T92" i="5"/>
  <c r="S92" i="5"/>
  <c r="R92" i="5"/>
  <c r="Q92" i="5"/>
  <c r="P92" i="5"/>
  <c r="O92" i="5"/>
  <c r="N92" i="5"/>
  <c r="M92" i="5"/>
  <c r="L92" i="5"/>
  <c r="K92" i="5"/>
  <c r="J92" i="5"/>
  <c r="AT92" i="5" s="1"/>
  <c r="I92" i="5"/>
  <c r="H92" i="5"/>
  <c r="G92" i="5"/>
  <c r="F92" i="5"/>
  <c r="D92" i="5"/>
  <c r="AF91" i="5"/>
  <c r="AE91" i="5"/>
  <c r="AD91" i="5"/>
  <c r="AC91" i="5"/>
  <c r="Y91" i="5"/>
  <c r="X91" i="5"/>
  <c r="W91" i="5"/>
  <c r="V91" i="5"/>
  <c r="U91" i="5"/>
  <c r="T91" i="5"/>
  <c r="S91" i="5"/>
  <c r="R91" i="5"/>
  <c r="Q91" i="5"/>
  <c r="P91" i="5"/>
  <c r="O91" i="5"/>
  <c r="N91" i="5"/>
  <c r="M91" i="5"/>
  <c r="L91" i="5"/>
  <c r="K91" i="5"/>
  <c r="J91" i="5"/>
  <c r="I91" i="5"/>
  <c r="G91" i="5"/>
  <c r="F91" i="5"/>
  <c r="D91" i="5"/>
  <c r="AF90" i="5"/>
  <c r="AE90" i="5"/>
  <c r="AD90" i="5"/>
  <c r="AC90" i="5"/>
  <c r="Y90" i="5"/>
  <c r="X90" i="5"/>
  <c r="W90" i="5"/>
  <c r="V90" i="5"/>
  <c r="U90" i="5"/>
  <c r="T90" i="5"/>
  <c r="S90" i="5"/>
  <c r="R90" i="5"/>
  <c r="Q90" i="5"/>
  <c r="P90" i="5"/>
  <c r="O90" i="5"/>
  <c r="N90" i="5"/>
  <c r="M90" i="5"/>
  <c r="L90" i="5"/>
  <c r="K90" i="5"/>
  <c r="J90" i="5"/>
  <c r="I90" i="5"/>
  <c r="AT90" i="5" s="1"/>
  <c r="H90" i="5"/>
  <c r="G90" i="5"/>
  <c r="F90" i="5"/>
  <c r="D90" i="5"/>
  <c r="AF89" i="5"/>
  <c r="AE89" i="5"/>
  <c r="AD89" i="5"/>
  <c r="AC89" i="5"/>
  <c r="Y89" i="5"/>
  <c r="X89" i="5"/>
  <c r="W89" i="5"/>
  <c r="V89" i="5"/>
  <c r="U89" i="5"/>
  <c r="T89" i="5"/>
  <c r="S89" i="5"/>
  <c r="R89" i="5"/>
  <c r="Q89" i="5"/>
  <c r="P89" i="5"/>
  <c r="O89" i="5"/>
  <c r="N89" i="5"/>
  <c r="M89" i="5"/>
  <c r="L89" i="5"/>
  <c r="K89" i="5"/>
  <c r="J89" i="5"/>
  <c r="I89" i="5"/>
  <c r="AT89" i="5" s="1"/>
  <c r="H89" i="5"/>
  <c r="G89" i="5"/>
  <c r="F89" i="5"/>
  <c r="D89" i="5"/>
  <c r="AF88" i="5"/>
  <c r="AE88" i="5"/>
  <c r="AD88" i="5"/>
  <c r="AC88" i="5"/>
  <c r="Y88" i="5"/>
  <c r="X88" i="5"/>
  <c r="W88" i="5"/>
  <c r="V88" i="5"/>
  <c r="U88" i="5"/>
  <c r="T88" i="5"/>
  <c r="S88" i="5"/>
  <c r="R88" i="5"/>
  <c r="Q88" i="5"/>
  <c r="P88" i="5"/>
  <c r="O88" i="5"/>
  <c r="N88" i="5"/>
  <c r="M88" i="5"/>
  <c r="L88" i="5"/>
  <c r="K88" i="5"/>
  <c r="J88" i="5"/>
  <c r="I88" i="5"/>
  <c r="AT88" i="5" s="1"/>
  <c r="H88" i="5"/>
  <c r="G88" i="5"/>
  <c r="F88" i="5"/>
  <c r="D88" i="5"/>
  <c r="AF87" i="5"/>
  <c r="AE87" i="5"/>
  <c r="AD87" i="5"/>
  <c r="AC87" i="5"/>
  <c r="Y87" i="5"/>
  <c r="X87" i="5"/>
  <c r="W87" i="5"/>
  <c r="V87" i="5"/>
  <c r="U87" i="5"/>
  <c r="T87" i="5"/>
  <c r="S87" i="5"/>
  <c r="R87" i="5"/>
  <c r="Q87" i="5"/>
  <c r="P87" i="5"/>
  <c r="O87" i="5"/>
  <c r="N87" i="5"/>
  <c r="M87" i="5"/>
  <c r="L87" i="5"/>
  <c r="K87" i="5"/>
  <c r="J87" i="5"/>
  <c r="I87" i="5"/>
  <c r="AT87" i="5" s="1"/>
  <c r="H87" i="5"/>
  <c r="G87" i="5"/>
  <c r="F87" i="5"/>
  <c r="D87" i="5"/>
  <c r="AF86" i="5"/>
  <c r="AE86" i="5"/>
  <c r="AD86" i="5"/>
  <c r="AC86" i="5"/>
  <c r="Y86" i="5"/>
  <c r="X86" i="5"/>
  <c r="W86" i="5"/>
  <c r="V86" i="5"/>
  <c r="U86" i="5"/>
  <c r="T86" i="5"/>
  <c r="S86" i="5"/>
  <c r="R86" i="5"/>
  <c r="Q86" i="5"/>
  <c r="P86" i="5"/>
  <c r="O86" i="5"/>
  <c r="N86" i="5"/>
  <c r="M86" i="5"/>
  <c r="L86" i="5"/>
  <c r="K86" i="5"/>
  <c r="J86" i="5"/>
  <c r="I86" i="5"/>
  <c r="H86" i="5"/>
  <c r="AT86" i="5" s="1"/>
  <c r="G86" i="5"/>
  <c r="F86" i="5"/>
  <c r="D86" i="5"/>
  <c r="AF85" i="5"/>
  <c r="AE85" i="5"/>
  <c r="AD85" i="5"/>
  <c r="AC85" i="5"/>
  <c r="Y85" i="5"/>
  <c r="X85" i="5"/>
  <c r="W85" i="5"/>
  <c r="V85" i="5"/>
  <c r="U85" i="5"/>
  <c r="T85" i="5"/>
  <c r="S85" i="5"/>
  <c r="R85" i="5"/>
  <c r="Q85" i="5"/>
  <c r="P85" i="5"/>
  <c r="O85" i="5"/>
  <c r="N85" i="5"/>
  <c r="M85" i="5"/>
  <c r="L85" i="5"/>
  <c r="K85" i="5"/>
  <c r="J85" i="5"/>
  <c r="I85" i="5"/>
  <c r="H85" i="5"/>
  <c r="AT85" i="5" s="1"/>
  <c r="G85" i="5"/>
  <c r="F85" i="5"/>
  <c r="D85" i="5"/>
  <c r="AF84" i="5"/>
  <c r="AE84" i="5"/>
  <c r="AD84" i="5"/>
  <c r="AC84" i="5"/>
  <c r="Y84" i="5"/>
  <c r="X84" i="5"/>
  <c r="W84" i="5"/>
  <c r="V84" i="5"/>
  <c r="U84" i="5"/>
  <c r="T84" i="5"/>
  <c r="S84" i="5"/>
  <c r="R84" i="5"/>
  <c r="Q84" i="5"/>
  <c r="P84" i="5"/>
  <c r="O84" i="5"/>
  <c r="N84" i="5"/>
  <c r="M84" i="5"/>
  <c r="L84" i="5"/>
  <c r="K84" i="5"/>
  <c r="J84" i="5"/>
  <c r="I84" i="5"/>
  <c r="H84" i="5"/>
  <c r="AT84" i="5" s="1"/>
  <c r="G84" i="5"/>
  <c r="F84" i="5"/>
  <c r="D84" i="5"/>
  <c r="AF83" i="5"/>
  <c r="AE83" i="5"/>
  <c r="AD83" i="5"/>
  <c r="AC83" i="5"/>
  <c r="Y83" i="5"/>
  <c r="X83" i="5"/>
  <c r="W83" i="5"/>
  <c r="V83" i="5"/>
  <c r="U83" i="5"/>
  <c r="T83" i="5"/>
  <c r="S83" i="5"/>
  <c r="R83" i="5"/>
  <c r="Q83" i="5"/>
  <c r="P83" i="5"/>
  <c r="O83" i="5"/>
  <c r="N83" i="5"/>
  <c r="M83" i="5"/>
  <c r="L83" i="5"/>
  <c r="K83" i="5"/>
  <c r="J83" i="5"/>
  <c r="I83" i="5"/>
  <c r="H83" i="5"/>
  <c r="G83" i="5"/>
  <c r="F83" i="5"/>
  <c r="D83" i="5"/>
  <c r="AF82" i="5"/>
  <c r="AE82" i="5"/>
  <c r="AD82" i="5"/>
  <c r="AC82" i="5"/>
  <c r="Y82" i="5"/>
  <c r="X82" i="5"/>
  <c r="W82" i="5"/>
  <c r="V82" i="5"/>
  <c r="U82" i="5"/>
  <c r="T82" i="5"/>
  <c r="S82" i="5"/>
  <c r="R82" i="5"/>
  <c r="Q82" i="5"/>
  <c r="P82" i="5"/>
  <c r="O82" i="5"/>
  <c r="N82" i="5"/>
  <c r="M82" i="5"/>
  <c r="L82" i="5"/>
  <c r="K82" i="5"/>
  <c r="J82" i="5"/>
  <c r="I82" i="5"/>
  <c r="H82" i="5"/>
  <c r="G82" i="5"/>
  <c r="AT82" i="5" s="1"/>
  <c r="F82" i="5"/>
  <c r="D82" i="5"/>
  <c r="AF81" i="5"/>
  <c r="AE81" i="5"/>
  <c r="AD81" i="5"/>
  <c r="AC81" i="5"/>
  <c r="Y81" i="5"/>
  <c r="X81" i="5"/>
  <c r="W81" i="5"/>
  <c r="V81" i="5"/>
  <c r="U81" i="5"/>
  <c r="T81" i="5"/>
  <c r="S81" i="5"/>
  <c r="R81" i="5"/>
  <c r="Q81" i="5"/>
  <c r="P81" i="5"/>
  <c r="O81" i="5"/>
  <c r="N81" i="5"/>
  <c r="M81" i="5"/>
  <c r="L81" i="5"/>
  <c r="K81" i="5"/>
  <c r="J81" i="5"/>
  <c r="I81" i="5"/>
  <c r="H81" i="5"/>
  <c r="G81" i="5"/>
  <c r="AT81" i="5" s="1"/>
  <c r="F81" i="5"/>
  <c r="D81" i="5"/>
  <c r="AF80" i="5"/>
  <c r="AE80" i="5"/>
  <c r="AD80" i="5"/>
  <c r="AC80" i="5"/>
  <c r="Y80" i="5"/>
  <c r="X80" i="5"/>
  <c r="W80" i="5"/>
  <c r="V80" i="5"/>
  <c r="U80" i="5"/>
  <c r="T80" i="5"/>
  <c r="S80" i="5"/>
  <c r="R80" i="5"/>
  <c r="Q80" i="5"/>
  <c r="P80" i="5"/>
  <c r="O80" i="5"/>
  <c r="N80" i="5"/>
  <c r="M80" i="5"/>
  <c r="L80" i="5"/>
  <c r="K80" i="5"/>
  <c r="J80" i="5"/>
  <c r="I80" i="5"/>
  <c r="H80" i="5"/>
  <c r="G80" i="5"/>
  <c r="AT80" i="5" s="1"/>
  <c r="F80" i="5"/>
  <c r="D80" i="5"/>
  <c r="AF79" i="5"/>
  <c r="AE79" i="5"/>
  <c r="AD79" i="5"/>
  <c r="AC79" i="5"/>
  <c r="Y79" i="5"/>
  <c r="X79" i="5"/>
  <c r="W79" i="5"/>
  <c r="V79" i="5"/>
  <c r="U79" i="5"/>
  <c r="T79" i="5"/>
  <c r="S79" i="5"/>
  <c r="R79" i="5"/>
  <c r="Q79" i="5"/>
  <c r="P79" i="5"/>
  <c r="O79" i="5"/>
  <c r="N79" i="5"/>
  <c r="M79" i="5"/>
  <c r="L79" i="5"/>
  <c r="K79" i="5"/>
  <c r="J79" i="5"/>
  <c r="I79" i="5"/>
  <c r="H79" i="5"/>
  <c r="G79" i="5"/>
  <c r="AT79" i="5" s="1"/>
  <c r="F79" i="5"/>
  <c r="D79" i="5"/>
  <c r="AF78" i="5"/>
  <c r="AE78" i="5"/>
  <c r="AD78" i="5"/>
  <c r="AC78" i="5"/>
  <c r="Y78" i="5"/>
  <c r="X78" i="5"/>
  <c r="W78" i="5"/>
  <c r="V78" i="5"/>
  <c r="U78" i="5"/>
  <c r="T78" i="5"/>
  <c r="S78" i="5"/>
  <c r="R78" i="5"/>
  <c r="Q78" i="5"/>
  <c r="P78" i="5"/>
  <c r="O78" i="5"/>
  <c r="N78" i="5"/>
  <c r="M78" i="5"/>
  <c r="L78" i="5"/>
  <c r="K78" i="5"/>
  <c r="J78" i="5"/>
  <c r="I78" i="5"/>
  <c r="H78" i="5"/>
  <c r="G78" i="5"/>
  <c r="AT78" i="5" s="1"/>
  <c r="F78" i="5"/>
  <c r="D78" i="5"/>
  <c r="AF77" i="5"/>
  <c r="AE77" i="5"/>
  <c r="AD77" i="5"/>
  <c r="AC77" i="5"/>
  <c r="Y77" i="5"/>
  <c r="X77" i="5"/>
  <c r="W77" i="5"/>
  <c r="V77" i="5"/>
  <c r="U77" i="5"/>
  <c r="T77" i="5"/>
  <c r="S77" i="5"/>
  <c r="R77" i="5"/>
  <c r="Q77" i="5"/>
  <c r="P77" i="5"/>
  <c r="O77" i="5"/>
  <c r="N77" i="5"/>
  <c r="M77" i="5"/>
  <c r="L77" i="5"/>
  <c r="K77" i="5"/>
  <c r="J77" i="5"/>
  <c r="I77" i="5"/>
  <c r="H77" i="5"/>
  <c r="G77" i="5"/>
  <c r="F77" i="5"/>
  <c r="AT77" i="5" s="1"/>
  <c r="D77" i="5"/>
  <c r="AF76" i="5"/>
  <c r="AE76" i="5"/>
  <c r="AD76" i="5"/>
  <c r="AC76" i="5"/>
  <c r="Y76" i="5"/>
  <c r="X76" i="5"/>
  <c r="W76" i="5"/>
  <c r="V76" i="5"/>
  <c r="U76" i="5"/>
  <c r="T76" i="5"/>
  <c r="S76" i="5"/>
  <c r="R76" i="5"/>
  <c r="Q76" i="5"/>
  <c r="P76" i="5"/>
  <c r="O76" i="5"/>
  <c r="N76" i="5"/>
  <c r="M76" i="5"/>
  <c r="L76" i="5"/>
  <c r="K76" i="5"/>
  <c r="J76" i="5"/>
  <c r="I76" i="5"/>
  <c r="H76" i="5"/>
  <c r="G76" i="5"/>
  <c r="F76" i="5"/>
  <c r="AT76" i="5" s="1"/>
  <c r="D76" i="5"/>
  <c r="AF75" i="5"/>
  <c r="AE75" i="5"/>
  <c r="AD75" i="5"/>
  <c r="AC75" i="5"/>
  <c r="Y75" i="5"/>
  <c r="X75" i="5"/>
  <c r="W75" i="5"/>
  <c r="V75" i="5"/>
  <c r="U75" i="5"/>
  <c r="T75" i="5"/>
  <c r="S75" i="5"/>
  <c r="R75" i="5"/>
  <c r="Q75" i="5"/>
  <c r="P75" i="5"/>
  <c r="O75" i="5"/>
  <c r="N75" i="5"/>
  <c r="M75" i="5"/>
  <c r="L75" i="5"/>
  <c r="K75" i="5"/>
  <c r="J75" i="5"/>
  <c r="I75" i="5"/>
  <c r="H75" i="5"/>
  <c r="G75" i="5"/>
  <c r="F75" i="5"/>
  <c r="AT75" i="5" s="1"/>
  <c r="D75" i="5"/>
  <c r="AF74" i="5"/>
  <c r="AE74" i="5"/>
  <c r="AD74" i="5"/>
  <c r="AC74" i="5"/>
  <c r="Y74" i="5"/>
  <c r="X74" i="5"/>
  <c r="W74" i="5"/>
  <c r="V74" i="5"/>
  <c r="U74" i="5"/>
  <c r="T74" i="5"/>
  <c r="S74" i="5"/>
  <c r="R74" i="5"/>
  <c r="Q74" i="5"/>
  <c r="P74" i="5"/>
  <c r="O74" i="5"/>
  <c r="N74" i="5"/>
  <c r="M74" i="5"/>
  <c r="L74" i="5"/>
  <c r="K74" i="5"/>
  <c r="J74" i="5"/>
  <c r="I74" i="5"/>
  <c r="H74" i="5"/>
  <c r="G74" i="5"/>
  <c r="F74" i="5"/>
  <c r="AT74" i="5" s="1"/>
  <c r="D74" i="5"/>
  <c r="AF73" i="5"/>
  <c r="AE73" i="5"/>
  <c r="AD73" i="5"/>
  <c r="AC73" i="5"/>
  <c r="Y73" i="5"/>
  <c r="X73" i="5"/>
  <c r="W73" i="5"/>
  <c r="V73" i="5"/>
  <c r="U73" i="5"/>
  <c r="T73" i="5"/>
  <c r="S73" i="5"/>
  <c r="R73" i="5"/>
  <c r="Q73" i="5"/>
  <c r="P73" i="5"/>
  <c r="O73" i="5"/>
  <c r="N73" i="5"/>
  <c r="M73" i="5"/>
  <c r="L73" i="5"/>
  <c r="K73" i="5"/>
  <c r="J73" i="5"/>
  <c r="I73" i="5"/>
  <c r="H73" i="5"/>
  <c r="G73" i="5"/>
  <c r="F73" i="5"/>
  <c r="AT73" i="5" s="1"/>
  <c r="D73" i="5"/>
  <c r="AF72" i="5"/>
  <c r="AE72" i="5"/>
  <c r="AD72" i="5"/>
  <c r="AC72" i="5"/>
  <c r="Y72" i="5"/>
  <c r="X72" i="5"/>
  <c r="W72" i="5"/>
  <c r="V72" i="5"/>
  <c r="U72" i="5"/>
  <c r="T72" i="5"/>
  <c r="S72" i="5"/>
  <c r="R72" i="5"/>
  <c r="Q72" i="5"/>
  <c r="P72" i="5"/>
  <c r="O72" i="5"/>
  <c r="N72" i="5"/>
  <c r="M72" i="5"/>
  <c r="L72" i="5"/>
  <c r="K72" i="5"/>
  <c r="J72" i="5"/>
  <c r="I72" i="5"/>
  <c r="H72" i="5"/>
  <c r="G72" i="5"/>
  <c r="F72" i="5"/>
  <c r="AT72" i="5" s="1"/>
  <c r="D72" i="5"/>
  <c r="AF71" i="5"/>
  <c r="AE71" i="5"/>
  <c r="AD71" i="5"/>
  <c r="AC71" i="5"/>
  <c r="Y71" i="5"/>
  <c r="X71" i="5"/>
  <c r="W71" i="5"/>
  <c r="V71" i="5"/>
  <c r="U71" i="5"/>
  <c r="T71" i="5"/>
  <c r="S71" i="5"/>
  <c r="R71" i="5"/>
  <c r="Q71" i="5"/>
  <c r="P71" i="5"/>
  <c r="O71" i="5"/>
  <c r="N71" i="5"/>
  <c r="M71" i="5"/>
  <c r="L71" i="5"/>
  <c r="K71" i="5"/>
  <c r="J71" i="5"/>
  <c r="I71" i="5"/>
  <c r="H71" i="5"/>
  <c r="G71" i="5"/>
  <c r="F71" i="5"/>
  <c r="D71" i="5"/>
  <c r="AT71" i="5" s="1"/>
  <c r="AF70" i="5"/>
  <c r="AE70" i="5"/>
  <c r="AD70" i="5"/>
  <c r="AC70" i="5"/>
  <c r="Y70" i="5"/>
  <c r="X70" i="5"/>
  <c r="W70" i="5"/>
  <c r="V70" i="5"/>
  <c r="U70" i="5"/>
  <c r="T70" i="5"/>
  <c r="S70" i="5"/>
  <c r="R70" i="5"/>
  <c r="Q70" i="5"/>
  <c r="P70" i="5"/>
  <c r="O70" i="5"/>
  <c r="N70" i="5"/>
  <c r="M70" i="5"/>
  <c r="L70" i="5"/>
  <c r="K70" i="5"/>
  <c r="J70" i="5"/>
  <c r="I70" i="5"/>
  <c r="H70" i="5"/>
  <c r="G70" i="5"/>
  <c r="F70" i="5"/>
  <c r="D70" i="5"/>
  <c r="AT70" i="5" s="1"/>
  <c r="AF69" i="5"/>
  <c r="AE69" i="5"/>
  <c r="AD69" i="5"/>
  <c r="AC69" i="5"/>
  <c r="Y69" i="5"/>
  <c r="X69" i="5"/>
  <c r="W69" i="5"/>
  <c r="V69" i="5"/>
  <c r="U69" i="5"/>
  <c r="T69" i="5"/>
  <c r="S69" i="5"/>
  <c r="R69" i="5"/>
  <c r="Q69" i="5"/>
  <c r="P69" i="5"/>
  <c r="O69" i="5"/>
  <c r="N69" i="5"/>
  <c r="M69" i="5"/>
  <c r="L69" i="5"/>
  <c r="K69" i="5"/>
  <c r="J69" i="5"/>
  <c r="I69" i="5"/>
  <c r="H69" i="5"/>
  <c r="G69" i="5"/>
  <c r="F69" i="5"/>
  <c r="D69" i="5"/>
  <c r="AT69" i="5" s="1"/>
  <c r="AF68" i="5"/>
  <c r="AE68" i="5"/>
  <c r="AD68" i="5"/>
  <c r="AC68" i="5"/>
  <c r="Y68" i="5"/>
  <c r="X68" i="5"/>
  <c r="W68" i="5"/>
  <c r="V68" i="5"/>
  <c r="U68" i="5"/>
  <c r="T68" i="5"/>
  <c r="S68" i="5"/>
  <c r="R68" i="5"/>
  <c r="Q68" i="5"/>
  <c r="P68" i="5"/>
  <c r="O68" i="5"/>
  <c r="N68" i="5"/>
  <c r="M68" i="5"/>
  <c r="L68" i="5"/>
  <c r="K68" i="5"/>
  <c r="J68" i="5"/>
  <c r="I68" i="5"/>
  <c r="H68" i="5"/>
  <c r="G68" i="5"/>
  <c r="F68" i="5"/>
  <c r="D68" i="5"/>
  <c r="AT68" i="5" s="1"/>
  <c r="AF67" i="5"/>
  <c r="AE67" i="5"/>
  <c r="AD67" i="5"/>
  <c r="AC67" i="5"/>
  <c r="Y67" i="5"/>
  <c r="X67" i="5"/>
  <c r="W67" i="5"/>
  <c r="V67" i="5"/>
  <c r="U67" i="5"/>
  <c r="T67" i="5"/>
  <c r="S67" i="5"/>
  <c r="R67" i="5"/>
  <c r="Q67" i="5"/>
  <c r="P67" i="5"/>
  <c r="O67" i="5"/>
  <c r="N67" i="5"/>
  <c r="M67" i="5"/>
  <c r="L67" i="5"/>
  <c r="K67" i="5"/>
  <c r="J67" i="5"/>
  <c r="I67" i="5"/>
  <c r="H67" i="5"/>
  <c r="G67" i="5"/>
  <c r="F67" i="5"/>
  <c r="D67" i="5"/>
  <c r="AT67" i="5" s="1"/>
  <c r="AF66" i="5"/>
  <c r="AE66" i="5"/>
  <c r="AD66" i="5"/>
  <c r="AC66" i="5"/>
  <c r="Y66" i="5"/>
  <c r="X66" i="5"/>
  <c r="W66" i="5"/>
  <c r="V66" i="5"/>
  <c r="U66" i="5"/>
  <c r="T66" i="5"/>
  <c r="S66" i="5"/>
  <c r="R66" i="5"/>
  <c r="Q66" i="5"/>
  <c r="P66" i="5"/>
  <c r="O66" i="5"/>
  <c r="N66" i="5"/>
  <c r="M66" i="5"/>
  <c r="L66" i="5"/>
  <c r="K66" i="5"/>
  <c r="J66" i="5"/>
  <c r="I66" i="5"/>
  <c r="H66" i="5"/>
  <c r="G66" i="5"/>
  <c r="F66" i="5"/>
  <c r="D66" i="5"/>
  <c r="AT66" i="5" s="1"/>
  <c r="AF65" i="5"/>
  <c r="AE65" i="5"/>
  <c r="AD65" i="5"/>
  <c r="AC65" i="5"/>
  <c r="Y65" i="5"/>
  <c r="X65" i="5"/>
  <c r="W65" i="5"/>
  <c r="V65" i="5"/>
  <c r="U65" i="5"/>
  <c r="T65" i="5"/>
  <c r="S65" i="5"/>
  <c r="R65" i="5"/>
  <c r="Q65" i="5"/>
  <c r="P65" i="5"/>
  <c r="O65" i="5"/>
  <c r="N65" i="5"/>
  <c r="M65" i="5"/>
  <c r="L65" i="5"/>
  <c r="K65" i="5"/>
  <c r="J65" i="5"/>
  <c r="I65" i="5"/>
  <c r="H65" i="5"/>
  <c r="G65" i="5"/>
  <c r="F65" i="5"/>
  <c r="D65" i="5"/>
  <c r="AT65" i="5" s="1"/>
  <c r="AF64" i="5"/>
  <c r="AE64" i="5"/>
  <c r="AD64" i="5"/>
  <c r="AC64" i="5"/>
  <c r="Y64" i="5"/>
  <c r="X64" i="5"/>
  <c r="W64" i="5"/>
  <c r="V64" i="5"/>
  <c r="U64" i="5"/>
  <c r="T64" i="5"/>
  <c r="S64" i="5"/>
  <c r="R64" i="5"/>
  <c r="Q64" i="5"/>
  <c r="P64" i="5"/>
  <c r="O64" i="5"/>
  <c r="N64" i="5"/>
  <c r="M64" i="5"/>
  <c r="L64" i="5"/>
  <c r="J64" i="5"/>
  <c r="I64" i="5"/>
  <c r="H64" i="5"/>
  <c r="G64" i="5"/>
  <c r="F64" i="5"/>
  <c r="D64" i="5"/>
  <c r="AT64" i="5" s="1"/>
  <c r="AF63" i="5"/>
  <c r="AE63" i="5"/>
  <c r="AD63" i="5"/>
  <c r="AC63" i="5"/>
  <c r="Y63" i="5"/>
  <c r="X63" i="5"/>
  <c r="W63" i="5"/>
  <c r="V63" i="5"/>
  <c r="U63" i="5"/>
  <c r="T63" i="5"/>
  <c r="S63" i="5"/>
  <c r="R63" i="5"/>
  <c r="Q63" i="5"/>
  <c r="P63" i="5"/>
  <c r="O63" i="5"/>
  <c r="N63" i="5"/>
  <c r="M63" i="5"/>
  <c r="L63" i="5"/>
  <c r="K63" i="5"/>
  <c r="J63" i="5"/>
  <c r="I63" i="5"/>
  <c r="H63" i="5"/>
  <c r="G63" i="5"/>
  <c r="F63" i="5"/>
  <c r="D63" i="5"/>
  <c r="AT63" i="5" s="1"/>
  <c r="AF62" i="5"/>
  <c r="AE62" i="5"/>
  <c r="AD62" i="5"/>
  <c r="AC62" i="5"/>
  <c r="Y62" i="5"/>
  <c r="X62" i="5"/>
  <c r="W62" i="5"/>
  <c r="V62" i="5"/>
  <c r="U62" i="5"/>
  <c r="T62" i="5"/>
  <c r="S62" i="5"/>
  <c r="R62" i="5"/>
  <c r="Q62" i="5"/>
  <c r="P62" i="5"/>
  <c r="O62" i="5"/>
  <c r="N62" i="5"/>
  <c r="M62" i="5"/>
  <c r="L62" i="5"/>
  <c r="K62" i="5"/>
  <c r="J62" i="5"/>
  <c r="I62" i="5"/>
  <c r="H62" i="5"/>
  <c r="G62" i="5"/>
  <c r="F62" i="5"/>
  <c r="D62" i="5"/>
  <c r="AT62" i="5" s="1"/>
  <c r="AF61" i="5"/>
  <c r="AE61" i="5"/>
  <c r="AD61" i="5"/>
  <c r="AC61" i="5"/>
  <c r="Y61" i="5"/>
  <c r="X61" i="5"/>
  <c r="W61" i="5"/>
  <c r="V61" i="5"/>
  <c r="U61" i="5"/>
  <c r="T61" i="5"/>
  <c r="S61" i="5"/>
  <c r="R61" i="5"/>
  <c r="Q61" i="5"/>
  <c r="P61" i="5"/>
  <c r="O61" i="5"/>
  <c r="N61" i="5"/>
  <c r="M61" i="5"/>
  <c r="L61" i="5"/>
  <c r="K61" i="5"/>
  <c r="J61" i="5"/>
  <c r="I61" i="5"/>
  <c r="H61" i="5"/>
  <c r="G61" i="5"/>
  <c r="F61" i="5"/>
  <c r="D61" i="5"/>
  <c r="AT61" i="5" s="1"/>
  <c r="AF60" i="5"/>
  <c r="AE60" i="5"/>
  <c r="AD60" i="5"/>
  <c r="AC60" i="5"/>
  <c r="Y60" i="5"/>
  <c r="X60" i="5"/>
  <c r="W60" i="5"/>
  <c r="V60" i="5"/>
  <c r="U60" i="5"/>
  <c r="T60" i="5"/>
  <c r="S60" i="5"/>
  <c r="R60" i="5"/>
  <c r="Q60" i="5"/>
  <c r="P60" i="5"/>
  <c r="O60" i="5"/>
  <c r="N60" i="5"/>
  <c r="M60" i="5"/>
  <c r="L60" i="5"/>
  <c r="K60" i="5"/>
  <c r="J60" i="5"/>
  <c r="I60" i="5"/>
  <c r="H60" i="5"/>
  <c r="G60" i="5"/>
  <c r="F60" i="5"/>
  <c r="D60" i="5"/>
  <c r="AT60" i="5" s="1"/>
  <c r="AF59" i="5"/>
  <c r="AE59" i="5"/>
  <c r="AD59" i="5"/>
  <c r="AC59" i="5"/>
  <c r="Y59" i="5"/>
  <c r="X59" i="5"/>
  <c r="W59" i="5"/>
  <c r="V59" i="5"/>
  <c r="U59" i="5"/>
  <c r="T59" i="5"/>
  <c r="S59" i="5"/>
  <c r="R59" i="5"/>
  <c r="Q59" i="5"/>
  <c r="P59" i="5"/>
  <c r="O59" i="5"/>
  <c r="N59" i="5"/>
  <c r="M59" i="5"/>
  <c r="L59" i="5"/>
  <c r="K59" i="5"/>
  <c r="J59" i="5"/>
  <c r="I59" i="5"/>
  <c r="H59" i="5"/>
  <c r="G59" i="5"/>
  <c r="F59" i="5"/>
  <c r="D59" i="5"/>
  <c r="AT59" i="5" s="1"/>
  <c r="AF58" i="5"/>
  <c r="AE58" i="5"/>
  <c r="AD58" i="5"/>
  <c r="AC58" i="5"/>
  <c r="Y58" i="5"/>
  <c r="X58" i="5"/>
  <c r="W58" i="5"/>
  <c r="V58" i="5"/>
  <c r="U58" i="5"/>
  <c r="T58" i="5"/>
  <c r="S58" i="5"/>
  <c r="R58" i="5"/>
  <c r="Q58" i="5"/>
  <c r="P58" i="5"/>
  <c r="O58" i="5"/>
  <c r="N58" i="5"/>
  <c r="M58" i="5"/>
  <c r="L58" i="5"/>
  <c r="K58" i="5"/>
  <c r="J58" i="5"/>
  <c r="I58" i="5"/>
  <c r="H58" i="5"/>
  <c r="G58" i="5"/>
  <c r="F58" i="5"/>
  <c r="D58" i="5"/>
  <c r="AT58" i="5" s="1"/>
  <c r="AF56" i="5"/>
  <c r="AE56" i="5"/>
  <c r="AD56" i="5"/>
  <c r="AC56" i="5"/>
  <c r="Y56" i="5"/>
  <c r="X56" i="5"/>
  <c r="W56" i="5"/>
  <c r="V56" i="5"/>
  <c r="U56" i="5"/>
  <c r="T56" i="5"/>
  <c r="S56" i="5"/>
  <c r="R56" i="5"/>
  <c r="Q56" i="5"/>
  <c r="P56" i="5"/>
  <c r="O56" i="5"/>
  <c r="N56" i="5"/>
  <c r="M56" i="5"/>
  <c r="L56" i="5"/>
  <c r="K56" i="5"/>
  <c r="J56" i="5"/>
  <c r="I56" i="5"/>
  <c r="H56" i="5"/>
  <c r="G56" i="5"/>
  <c r="F56" i="5"/>
  <c r="AT99" i="5" l="1"/>
  <c r="AT115" i="5"/>
  <c r="AT95" i="5"/>
  <c r="AT111" i="5"/>
  <c r="AT117" i="5"/>
  <c r="AT105" i="5"/>
  <c r="AT121" i="5"/>
  <c r="AT113" i="5"/>
  <c r="AT97" i="5"/>
  <c r="AT119" i="5"/>
  <c r="AT83" i="5"/>
  <c r="AT101" i="5"/>
  <c r="AT91" i="5"/>
  <c r="AT107" i="5"/>
  <c r="AT103" i="5"/>
  <c r="AT93" i="5"/>
  <c r="AT109" i="5"/>
  <c r="AQ532" i="5"/>
  <c r="AK532" i="5" s="1"/>
  <c r="AQ523" i="5"/>
  <c r="AK523" i="5" s="1"/>
  <c r="AQ539" i="5"/>
  <c r="AQ541" i="5"/>
  <c r="AQ531" i="5"/>
  <c r="AK531" i="5" s="1"/>
  <c r="AQ537" i="5"/>
  <c r="AK537" i="5" s="1"/>
  <c r="AQ540" i="5"/>
  <c r="AQ530" i="5"/>
  <c r="AK530" i="5" s="1"/>
  <c r="AQ529" i="5"/>
  <c r="AQ528" i="5"/>
  <c r="AQ536" i="5"/>
  <c r="AK536" i="5" s="1"/>
  <c r="AQ527" i="5"/>
  <c r="AQ535" i="5"/>
  <c r="AK535" i="5" s="1"/>
  <c r="AQ526" i="5"/>
  <c r="AQ534" i="5"/>
  <c r="AK534" i="5" s="1"/>
  <c r="AK540" i="5" l="1"/>
  <c r="AJ540" i="5"/>
  <c r="AK539" i="5"/>
  <c r="AJ539" i="5"/>
  <c r="AK527" i="5"/>
  <c r="AJ527" i="5"/>
  <c r="AK541" i="5"/>
  <c r="BB542" i="5"/>
  <c r="AJ541" i="5"/>
  <c r="BB541" i="5"/>
  <c r="AK528" i="5"/>
  <c r="AJ528" i="5"/>
  <c r="AK526" i="5"/>
  <c r="AJ526" i="5"/>
  <c r="AK529" i="5"/>
  <c r="AJ529" i="5"/>
</calcChain>
</file>

<file path=xl/sharedStrings.xml><?xml version="1.0" encoding="utf-8"?>
<sst xmlns="http://schemas.openxmlformats.org/spreadsheetml/2006/main" count="6232" uniqueCount="1900">
  <si>
    <t>BCM</t>
  </si>
  <si>
    <t>LBM</t>
  </si>
  <si>
    <t>Patch panel, MPS</t>
  </si>
  <si>
    <t>Empty</t>
  </si>
  <si>
    <t>LEBT-010:PBI-EMU-001</t>
  </si>
  <si>
    <t>MEBT-010:PBI-LBM-001</t>
  </si>
  <si>
    <t>LEBT-010:PBI-NPM-001</t>
  </si>
  <si>
    <t>MEBT-010:PBI-NPM-001</t>
  </si>
  <si>
    <t>LEBT-010:PBI-NPM-002</t>
  </si>
  <si>
    <t>MEBT-010:PBI-NPM-002</t>
  </si>
  <si>
    <t>LEBT-010:PBI-FC-001</t>
  </si>
  <si>
    <t>MEBT-010:PBI-FC-001</t>
  </si>
  <si>
    <t>MEBT-010:PBI-EMU-001</t>
  </si>
  <si>
    <t>LEBT-010:PBI-DPL-001</t>
  </si>
  <si>
    <t>MEBT-010:PBI-BPM-001</t>
  </si>
  <si>
    <t>MEBT-010:PBI-BPM-002</t>
  </si>
  <si>
    <t>MEBT-010:PBI-BPM-003</t>
  </si>
  <si>
    <t>MEBT-010:PBI-BPM-005</t>
  </si>
  <si>
    <t>MEBT-010:PBI-BPM-006</t>
  </si>
  <si>
    <t>MEBT-010:PBI-BPM-007</t>
  </si>
  <si>
    <t>MEBT-010:PBI-BPM-008</t>
  </si>
  <si>
    <t>DTL-010:PBI-BPM-001</t>
  </si>
  <si>
    <t>DTL-010:PBI-BPM-002</t>
  </si>
  <si>
    <t>DTL-010:PBI-BPM-003</t>
  </si>
  <si>
    <t>DTL-020:PBI-BPM-003</t>
  </si>
  <si>
    <t>DTL-020:PBI-BPM-001</t>
  </si>
  <si>
    <t>DTL-020:PBI-BPM-002</t>
  </si>
  <si>
    <t>DTL-030:PBI-BPM-001</t>
  </si>
  <si>
    <t>DTL-030:PBI-BPM-002</t>
  </si>
  <si>
    <t>DTL-040:PBI-BPM-001</t>
  </si>
  <si>
    <t>DTL-040:PBI-BPM-002</t>
  </si>
  <si>
    <t>DTL-050:PBI-BPM-001</t>
  </si>
  <si>
    <t>LEBT-010:PBI-BCM-001</t>
  </si>
  <si>
    <t>RFQ-010:PBI-BCM-001</t>
  </si>
  <si>
    <t>MEBT-010:PBI-BCM-001</t>
  </si>
  <si>
    <t>MEBT-010:PBI-BCM-002</t>
  </si>
  <si>
    <t>DTL-010:PBI-BCM-001</t>
  </si>
  <si>
    <t>DTL-020:PBI-BCM-001</t>
  </si>
  <si>
    <t>DTL-030:PBI-BCM-001</t>
  </si>
  <si>
    <t>DTL-040:PBI-BCM-001</t>
  </si>
  <si>
    <t>DTL-050:PBI-BCM-001</t>
  </si>
  <si>
    <t>MEBT-010:PBI-BPM-004</t>
  </si>
  <si>
    <t>DTL-020:PBI-FC-001</t>
  </si>
  <si>
    <t>DTL-040:PBI-FC-001</t>
  </si>
  <si>
    <t>DTL-050:PBI-BPM-002</t>
  </si>
  <si>
    <t>SPK-010LWU:PBI-BPM-001</t>
  </si>
  <si>
    <t>SPK-020LWU:PBI-BPM-001</t>
  </si>
  <si>
    <t>SPK-030LWU:PBI-BPM-001</t>
  </si>
  <si>
    <t>SPK-040LWU:PBI-BPM-001</t>
  </si>
  <si>
    <t>SPK-050LWU:PBI-BPM-001</t>
  </si>
  <si>
    <t>SPK-060LWU:PBI-BPM-001</t>
  </si>
  <si>
    <t>SPK-070LWU:PBI-BPM-001</t>
  </si>
  <si>
    <t>SPK-080LWU:PBI-BPM-001</t>
  </si>
  <si>
    <t>SPK-090LWU:PBI-BPM-001</t>
  </si>
  <si>
    <t>SPK-100LWU:PBI-BPM-001</t>
  </si>
  <si>
    <t>SPK-110LWU:PBI-BPM-001</t>
  </si>
  <si>
    <t>SPK-120LWU:PBI-BPM-001</t>
  </si>
  <si>
    <t>SPK-130LWU:PBI-BPM-001</t>
  </si>
  <si>
    <t>MBL-010LWU:PBI-BPM-001</t>
  </si>
  <si>
    <t>MBL-020LWU:PBI-BPM-001</t>
  </si>
  <si>
    <t>MBL-030LWU:PBI-BPM-001</t>
  </si>
  <si>
    <t>MBL-040LWU:PBI-BPM-001</t>
  </si>
  <si>
    <t>SPK-010LWU:PBI-IBS-001</t>
  </si>
  <si>
    <t>SPK-060LWU:PBI-IBS-001</t>
  </si>
  <si>
    <t>SPK-020LWU:PBI-WS-001</t>
  </si>
  <si>
    <t>SPK-040LWU:PBI-WS-001</t>
  </si>
  <si>
    <t>SPK-050LWU:PBI-WS-001</t>
  </si>
  <si>
    <t>SPK NPM HV</t>
  </si>
  <si>
    <t>MBL-050LWU:PBI-BPM-001</t>
  </si>
  <si>
    <t>MBL-060LWU:PBI-BPM-001</t>
  </si>
  <si>
    <t>MBL-070LWU:PBI-BPM-001</t>
  </si>
  <si>
    <t>MBL-080LWU:PBI-BPM-001</t>
  </si>
  <si>
    <t>MBL-090LWU:PBI-BPM-001</t>
  </si>
  <si>
    <t>HBL-010LWU:PBI-BPM-001</t>
  </si>
  <si>
    <t>HBL-020LWU:PBI-BPM-001</t>
  </si>
  <si>
    <t>HBL-030LWU:PBI-BPM-001</t>
  </si>
  <si>
    <t>WS</t>
  </si>
  <si>
    <t>MBL-010LWU:PBI-BCM-001</t>
  </si>
  <si>
    <t>MBL-020LWU:PBI-WS-001</t>
  </si>
  <si>
    <t>MBL-040LWU:PBI-WS-001</t>
  </si>
  <si>
    <t>MBL-050LWU:PBI-WS-001</t>
  </si>
  <si>
    <t>MBL-060LWU:PBI-IBS-001</t>
  </si>
  <si>
    <t>SPK-020LWU:PBI-NPM-001</t>
  </si>
  <si>
    <t xml:space="preserve">Room for LBM </t>
  </si>
  <si>
    <t>MBL-020LWU:PBI-NPM-001</t>
  </si>
  <si>
    <t>MBL-040LWU:PBI-NPM-001</t>
  </si>
  <si>
    <t>MBL-050LWU:PBI-NPM-001</t>
  </si>
  <si>
    <t>HBL-010LWU:PBI-BCM-001</t>
  </si>
  <si>
    <t>HBL NPM HV</t>
  </si>
  <si>
    <t>Instrument names</t>
  </si>
  <si>
    <t>HBL-040LWU:PBI-BPM-001</t>
  </si>
  <si>
    <t>HBL-050LWU:PBI-BPM-001</t>
  </si>
  <si>
    <t>HBL-060LWU:PBI-BPM-001</t>
  </si>
  <si>
    <t>HBL-070LWU:PBI-BPM-001</t>
  </si>
  <si>
    <t>HBL-080LWU:PBI-BPM-001</t>
  </si>
  <si>
    <t>HBL-090LWU:PBI-BPM-001</t>
  </si>
  <si>
    <t>HBL-100LWU:PBI-BPM-001</t>
  </si>
  <si>
    <t>HBL-110LWU:PBI-BPM-001</t>
  </si>
  <si>
    <t>HBL-020LWU:PBI-NPM-001</t>
  </si>
  <si>
    <t>HBL-020LWU:PBI-WS-001</t>
  </si>
  <si>
    <t>Shelf</t>
  </si>
  <si>
    <t>MEBT-010:PBI-WS-001</t>
  </si>
  <si>
    <t>MEBT-010:PBI-WS-002</t>
  </si>
  <si>
    <t>MEBT-010:PBI-WS-003</t>
  </si>
  <si>
    <t>SPK-010LWU:PBI-LBM-001</t>
  </si>
  <si>
    <t>MBL-010LWU:PBI-LBM-001</t>
  </si>
  <si>
    <t>MBL NPM HV, 3</t>
  </si>
  <si>
    <t>HEBT-010LWU:PBI-LBM-001</t>
  </si>
  <si>
    <t>HBL-120LWU:PBI-BPM-001</t>
  </si>
  <si>
    <t>HBL-130LWU:PBI-BPM-001</t>
  </si>
  <si>
    <t>HBL-140LWU:PBI-BPM-001</t>
  </si>
  <si>
    <t>HEBT-050LWU:PBI-BPM-001</t>
  </si>
  <si>
    <t>A2T-010LWU:PBI-BPM-001</t>
  </si>
  <si>
    <t>A2T-020LWU:PBI-BPM-001</t>
  </si>
  <si>
    <t>HEBT-120LWU:PBI-BPM-001</t>
  </si>
  <si>
    <t>HBL-150LWU:PBI-BPM-001</t>
  </si>
  <si>
    <t>HBL-160LWU:PBI-BPM-001</t>
  </si>
  <si>
    <t>HBL-170LWU:PBI-BPM-001</t>
  </si>
  <si>
    <t>HBL-180LWU:PBI-BPM-001</t>
  </si>
  <si>
    <t>HBL-190LWU:PBI-BPM-001</t>
  </si>
  <si>
    <t>HBL-200LWU:PBI-BPM-001</t>
  </si>
  <si>
    <t>HBL-210LWU:PBI-BPM-001</t>
  </si>
  <si>
    <t>A2T-030LWU:PBI-BPM-001</t>
  </si>
  <si>
    <t>A2T-040LWU:PBI-BPM-001</t>
  </si>
  <si>
    <t>A2T-050LWU:PBI-BPM-001</t>
  </si>
  <si>
    <t>A2T-060LWU:PBI-BPM-001</t>
  </si>
  <si>
    <t>A2T-080LWU:PBI-BPM-001</t>
  </si>
  <si>
    <t>A2T-090LWU:PBI-BPM-001</t>
  </si>
  <si>
    <t>A2T-120LWU:PBI-BPM-001</t>
  </si>
  <si>
    <t>A2T-120LWU:PBI-BPM-002</t>
  </si>
  <si>
    <t>A2T-130DRF:PBI-BPM-001</t>
  </si>
  <si>
    <t>HEBT-110LWU:PBI-BPM-001</t>
  </si>
  <si>
    <t>HEBT-060LWU:PBI-BPM-001</t>
  </si>
  <si>
    <t>HEBT-070LWU:PBI-BPM-001</t>
  </si>
  <si>
    <t>HEBT-130LWU:PBI-BPM-001</t>
  </si>
  <si>
    <t>HEBT-080LWU:PBI-BPM-001</t>
  </si>
  <si>
    <t>HEBT-140LWU:PBI-BPM-001</t>
  </si>
  <si>
    <t>HEBT-090LWU:PBI-BPM-001</t>
  </si>
  <si>
    <t>HEBT-150LWU:PBI-BPM-001</t>
  </si>
  <si>
    <t>HEBT-100LWU:PBI-BPM-001</t>
  </si>
  <si>
    <t>HEBT-160LWU:PBI-BPM-001</t>
  </si>
  <si>
    <t>HEBT-040LWU:PBI-BPM-001</t>
  </si>
  <si>
    <t>HEBT-010LWU:PBI-BPM-001</t>
  </si>
  <si>
    <t>HEBT-020LWU:PBI-BPM-001</t>
  </si>
  <si>
    <t>HEBT-030LWU:PBI-BPM-001</t>
  </si>
  <si>
    <t>DTL-010:PBI-BPM-004</t>
  </si>
  <si>
    <t>DTL-010:PBI-BPM-005</t>
  </si>
  <si>
    <t>DTL-010:PBI-BPM-006</t>
  </si>
  <si>
    <t>BPM</t>
  </si>
  <si>
    <t>Position</t>
  </si>
  <si>
    <t>FEB</t>
  </si>
  <si>
    <t>ACC_STUB_110</t>
  </si>
  <si>
    <t>ACC_STUB_120</t>
  </si>
  <si>
    <t>ACC_STUB_130</t>
  </si>
  <si>
    <t>ACC_STUB_140</t>
  </si>
  <si>
    <t>ACC_STUB_150</t>
  </si>
  <si>
    <t>ACC_STUB_160</t>
  </si>
  <si>
    <t>ACC_STUB_170</t>
  </si>
  <si>
    <t>ACC_STUB_180</t>
  </si>
  <si>
    <t>ACC_STUB_190</t>
  </si>
  <si>
    <t>ACC_STUB_200</t>
  </si>
  <si>
    <t>ACC_STUB_210</t>
  </si>
  <si>
    <t>ACC_STUB_220</t>
  </si>
  <si>
    <t>ACC_STUB_230</t>
  </si>
  <si>
    <t>ACC_STUB_240</t>
  </si>
  <si>
    <t>ACC_STUB_250</t>
  </si>
  <si>
    <t>ACC_STUB_260</t>
  </si>
  <si>
    <t>ACC_STUB_270</t>
  </si>
  <si>
    <t>ACC_STUB_280</t>
  </si>
  <si>
    <t>ACC_STUB_290</t>
  </si>
  <si>
    <t>ACC_STUB_300</t>
  </si>
  <si>
    <t>ACC_STUB_340</t>
  </si>
  <si>
    <t>ACC_STUB_350</t>
  </si>
  <si>
    <t>ACC_STUB_360</t>
  </si>
  <si>
    <t>A2T</t>
  </si>
  <si>
    <t>STUB</t>
  </si>
  <si>
    <t>Rack</t>
  </si>
  <si>
    <t>DTL-030ROW</t>
  </si>
  <si>
    <t>DTL-03 / SPK-01</t>
  </si>
  <si>
    <t>SPK-02 / SPK-03</t>
  </si>
  <si>
    <t>MBL-05 / MBL-06</t>
  </si>
  <si>
    <t>MBL-09 / HBL-01</t>
  </si>
  <si>
    <t>HBL-04 / HBL-05</t>
  </si>
  <si>
    <t>HBL-08 / HBL-09</t>
  </si>
  <si>
    <t>HBL-12 / HBL-13</t>
  </si>
  <si>
    <t>HBL-16 / HBL-17</t>
  </si>
  <si>
    <t>HBL-20 / HBL-21</t>
  </si>
  <si>
    <t>HEBT-01</t>
  </si>
  <si>
    <t>HBL-010LWU:PBI-BLM-001</t>
  </si>
  <si>
    <t>HBL-010LWU:PBI-BLM-002</t>
  </si>
  <si>
    <t>HBL-010LWU:PBI-BLM-003</t>
  </si>
  <si>
    <t>DTL-010:PBI-BLM-001</t>
  </si>
  <si>
    <t>HBL-010CRM:PBI-BLM-001</t>
  </si>
  <si>
    <t>DTL-020:PBI-BLM-001</t>
  </si>
  <si>
    <t>HBL-020LWU:PBI-BLM-001</t>
  </si>
  <si>
    <t>DTL-030:PBI-BLM-001</t>
  </si>
  <si>
    <t>HBL-020LWU:PBI-BLM-002</t>
  </si>
  <si>
    <t>DTL-040:PBI-BLM-001</t>
  </si>
  <si>
    <t>HBL-020LWU:PBI-BLM-003</t>
  </si>
  <si>
    <t>A2T-070DV:PBI-BLM-001</t>
  </si>
  <si>
    <t>DTL-050:PBI-BLM-001</t>
  </si>
  <si>
    <t>HBL-020CRM:PBI-BLM-001</t>
  </si>
  <si>
    <t>A2T-080DRF:PBI-BLM-001</t>
  </si>
  <si>
    <t>A2T-080LWU:PBI-BLM-001</t>
  </si>
  <si>
    <t>A2T-080LWU:PBI-BLM-002</t>
  </si>
  <si>
    <t>A2T-090DRF:PBI-BLM-001</t>
  </si>
  <si>
    <t>A2T-090LWU:PBI-BLM-001</t>
  </si>
  <si>
    <t>SPK-010LWU:PBI-BLM-001</t>
  </si>
  <si>
    <t>A2T-090LWU:PBI-BLM-002</t>
  </si>
  <si>
    <t>SPK-010LWU:PBI-BLM-002</t>
  </si>
  <si>
    <t>HEBT-010LWU:PBI-BLM-001</t>
  </si>
  <si>
    <t>A2T-100DRF:PBI-BLM-001</t>
  </si>
  <si>
    <t>SPK-010LWU:PBI-BLM-003</t>
  </si>
  <si>
    <t>HEBT-010LWU:PBI-BLM-002</t>
  </si>
  <si>
    <t>A2T-100DRF:PBI-BLM-002</t>
  </si>
  <si>
    <t>SPK-010CRM:PBI-BLM-001</t>
  </si>
  <si>
    <t>HEBT-010LWU:PBI-BLM-003</t>
  </si>
  <si>
    <t>HEBT-170DV:PBI-BLM-001</t>
  </si>
  <si>
    <t>A2T-120DRF:PBI-BLM-001</t>
  </si>
  <si>
    <t>A2T-120DRF:PBI-BLM-002</t>
  </si>
  <si>
    <t>A2T-120DRF:PBI-BLM-003</t>
  </si>
  <si>
    <t>A2T-120LWU:PBI-BLM-001</t>
  </si>
  <si>
    <t>A2T-120LWU:PBI-BLM-002</t>
  </si>
  <si>
    <t>A2T-120LWU:PBI-BLM-003</t>
  </si>
  <si>
    <t>A2T-130DRF:PBI-BLM-001</t>
  </si>
  <si>
    <t>HEBT-010LWU:PBI-BCM-001</t>
  </si>
  <si>
    <t>HEBT-150LWU:PBI-BCM-001</t>
  </si>
  <si>
    <t>A2T-010LWU:PBI-BCM-001</t>
  </si>
  <si>
    <t>DMPL-010DRF:PBI-BCM-001</t>
  </si>
  <si>
    <t>DMPL-040DRF:PBI-BCM-001</t>
  </si>
  <si>
    <t>DMPL-010QC:PBI-BPM-001</t>
  </si>
  <si>
    <t>DMPL-020QC:PBI-BPM-001</t>
  </si>
  <si>
    <t>DMPL-030QC:PBI-BPM-001</t>
  </si>
  <si>
    <t>DMPL-050DRF:PBI-BPM-001</t>
  </si>
  <si>
    <t>DMPL-010QC:PBI-BLM-001</t>
  </si>
  <si>
    <t>DMPL-010QC:PBI-BLM-002</t>
  </si>
  <si>
    <t>DMPL-020QC:PBI-BLM-001</t>
  </si>
  <si>
    <t>DMPL-020QC:PBI-BLM-002</t>
  </si>
  <si>
    <t>DMPL-030QC:PBI-BLM-001</t>
  </si>
  <si>
    <t>DMPL-030QC:PBI-BLM-002</t>
  </si>
  <si>
    <t>APTM HV</t>
  </si>
  <si>
    <t>GRD HV</t>
  </si>
  <si>
    <t>SPK-040LWU:PBI-BLM-003</t>
  </si>
  <si>
    <t>SPK-020LWU:PBI-BLM-001</t>
  </si>
  <si>
    <t>SPK-020LWU:PBI-BLM-002</t>
  </si>
  <si>
    <t>SPK-020LWU:PBI-BLM-003</t>
  </si>
  <si>
    <t>SPK-020CRM:PBI-BLM-001</t>
  </si>
  <si>
    <t>SPK-030LWU:PBI-BLM-001</t>
  </si>
  <si>
    <t>SPK-030LWU:PBI-BLM-002</t>
  </si>
  <si>
    <t>SPK-030LWU:PBI-BLM-003</t>
  </si>
  <si>
    <t>SPK-030CRM:PBI-BLM-001</t>
  </si>
  <si>
    <t>SPK-040LWU:PBI-BLM-001</t>
  </si>
  <si>
    <t>SPK-040LWU:PBI-BLM-002</t>
  </si>
  <si>
    <t>SPK-040CRM:PBI-BLM-001</t>
  </si>
  <si>
    <t>SPK-050LWU:PBI-BLM-001</t>
  </si>
  <si>
    <t>SPK-050LWU:PBI-BLM-002</t>
  </si>
  <si>
    <t>SPK-050LWU:PBI-BLM-003</t>
  </si>
  <si>
    <t>SPK-050CRM:PBI-BLM-001</t>
  </si>
  <si>
    <t>SPK-060LWU:PBI-BLM-001</t>
  </si>
  <si>
    <t>SPK-060LWU:PBI-BLM-002</t>
  </si>
  <si>
    <t>SPK-060LWU:PBI-BLM-003</t>
  </si>
  <si>
    <t>SPK-060CRM:PBI-BLM-001</t>
  </si>
  <si>
    <t>MBL-020LWU:PBI-BLM-001</t>
  </si>
  <si>
    <t>MBL-020LWU:PBI-BLM-002</t>
  </si>
  <si>
    <t>HBL-090LWU:PBI-BLM-001</t>
  </si>
  <si>
    <t>MBL-020LWU:PBI-BLM-003</t>
  </si>
  <si>
    <t>HBL-090LWU:PBI-BLM-002</t>
  </si>
  <si>
    <t>MBL-020CRM:PBI-BLM-001</t>
  </si>
  <si>
    <t>HBL-090LWU:PBI-BLM-003</t>
  </si>
  <si>
    <t>MBL-030LWU:PBI-BLM-001</t>
  </si>
  <si>
    <t>HBL-090CRM:PBI-BLM-001</t>
  </si>
  <si>
    <t>MBL-030LWU:PBI-BLM-002</t>
  </si>
  <si>
    <t>MBL-030LWU:PBI-BLM-003</t>
  </si>
  <si>
    <t>MBL-030CRM:PBI-BLM-001</t>
  </si>
  <si>
    <t>MBL-040LWU:PBI-BLM-001</t>
  </si>
  <si>
    <t>HBL-030LWU:PBI-BLM-001</t>
  </si>
  <si>
    <t>MBL-040LWU:PBI-BLM-002</t>
  </si>
  <si>
    <t>HBL-030LWU:PBI-BLM-002</t>
  </si>
  <si>
    <t>MBL-040LWU:PBI-BLM-003</t>
  </si>
  <si>
    <t>HBL-030LWU:PBI-BLM-003</t>
  </si>
  <si>
    <t>MBL-040CRM:PBI-BLM-001</t>
  </si>
  <si>
    <t>HBL-030CRM:PBI-BLM-001</t>
  </si>
  <si>
    <t>MBL-050LWU:PBI-BLM-001</t>
  </si>
  <si>
    <t>HBL-040LWU:PBI-BLM-001</t>
  </si>
  <si>
    <t>MBL-050LWU:PBI-BLM-002</t>
  </si>
  <si>
    <t>HBL-040LWU:PBI-BLM-002</t>
  </si>
  <si>
    <t>MBL-050LWU:PBI-BLM-003</t>
  </si>
  <si>
    <t>HBL-040LWU:PBI-BLM-003</t>
  </si>
  <si>
    <t>MBL-050CRM:PBI-BLM-001</t>
  </si>
  <si>
    <t>HBL-040CRM:PBI-BLM-001</t>
  </si>
  <si>
    <t>MBL-060LWU:PBI-BLM-001</t>
  </si>
  <si>
    <t>HBL-050LWU:PBI-BLM-001</t>
  </si>
  <si>
    <t>MBL-060LWU:PBI-BLM-002</t>
  </si>
  <si>
    <t>HBL-050LWU:PBI-BLM-002</t>
  </si>
  <si>
    <t>MBL-060LWU:PBI-BLM-003</t>
  </si>
  <si>
    <t>HBL-050LWU:PBI-BLM-003</t>
  </si>
  <si>
    <t>MBL-060CRM:PBI-BLM-001</t>
  </si>
  <si>
    <t>HBL-050CRM:PBI-BLM-001</t>
  </si>
  <si>
    <t>MBL-070LWU:PBI-BLM-001</t>
  </si>
  <si>
    <t>HBL-060LWU:PBI-BLM-001</t>
  </si>
  <si>
    <t>MBL-070LWU:PBI-BLM-002</t>
  </si>
  <si>
    <t>HBL-060LWU:PBI-BLM-002</t>
  </si>
  <si>
    <t>MBL-070LWU:PBI-BLM-003</t>
  </si>
  <si>
    <t>HBL-060LWU:PBI-BLM-003</t>
  </si>
  <si>
    <t>MBL-070CRM:PBI-BLM-001</t>
  </si>
  <si>
    <t>HBL-060CRM:PBI-BLM-001</t>
  </si>
  <si>
    <t>MBL-080LWU:PBI-BLM-001</t>
  </si>
  <si>
    <t>HBL-070LWU:PBI-BLM-001</t>
  </si>
  <si>
    <t>MBL-080LWU:PBI-BLM-002</t>
  </si>
  <si>
    <t>HBL-070LWU:PBI-BLM-002</t>
  </si>
  <si>
    <t>MBL-080LWU:PBI-BLM-003</t>
  </si>
  <si>
    <t>HBL-070LWU:PBI-BLM-003</t>
  </si>
  <si>
    <t>MBL-080CRM:PBI-BLM-001</t>
  </si>
  <si>
    <t>HBL-070CRM:PBI-BLM-001</t>
  </si>
  <si>
    <t>MBL-090LWU:PBI-BLM-001</t>
  </si>
  <si>
    <t>HBL-080LWU:PBI-BLM-001</t>
  </si>
  <si>
    <t>MBL-090LWU:PBI-BLM-002</t>
  </si>
  <si>
    <t>HBL-080LWU:PBI-BLM-002</t>
  </si>
  <si>
    <t>MBL-090LWU:PBI-BLM-003</t>
  </si>
  <si>
    <t>HBL-080LWU:PBI-BLM-003</t>
  </si>
  <si>
    <t>MBL-090CRM:PBI-BLM-001</t>
  </si>
  <si>
    <t>HBL-080CRM:PBI-BLM-001</t>
  </si>
  <si>
    <t>HBL-100LWU:PBI-BLM-001</t>
  </si>
  <si>
    <t>HBL-100LWU:PBI-BLM-002</t>
  </si>
  <si>
    <t>HBL-100LWU:PBI-BLM-003</t>
  </si>
  <si>
    <t>HBL-110LWU:PBI-BLM-001</t>
  </si>
  <si>
    <t>HBL-110LWU:PBI-BLM-002</t>
  </si>
  <si>
    <t>HBL-110LWU:PBI-BLM-003</t>
  </si>
  <si>
    <t>HBL-120LWU:PBI-BLM-001</t>
  </si>
  <si>
    <t>HBL-120LWU:PBI-BLM-002</t>
  </si>
  <si>
    <t>HBL-120LWU:PBI-BLM-003</t>
  </si>
  <si>
    <t>HBL-130LWU:PBI-BLM-001</t>
  </si>
  <si>
    <t>HBL-130LWU:PBI-BLM-002</t>
  </si>
  <si>
    <t>HBL-130LWU:PBI-BLM-003</t>
  </si>
  <si>
    <t>HBL-140LWU:PBI-BLM-001</t>
  </si>
  <si>
    <t>HBL-140LWU:PBI-BLM-002</t>
  </si>
  <si>
    <t>HBL-140LWU:PBI-BLM-003</t>
  </si>
  <si>
    <t>HBL-150LWU:PBI-BLM-001</t>
  </si>
  <si>
    <t>HBL-150LWU:PBI-BLM-002</t>
  </si>
  <si>
    <t>HBL-150LWU:PBI-BLM-003</t>
  </si>
  <si>
    <t>HBL-160LWU:PBI-BLM-001</t>
  </si>
  <si>
    <t>HBL-160LWU:PBI-BLM-002</t>
  </si>
  <si>
    <t>HBL-160LWU:PBI-BLM-003</t>
  </si>
  <si>
    <t>HBL-170LWU:PBI-BLM-001</t>
  </si>
  <si>
    <t>HBL-170LWU:PBI-BLM-002</t>
  </si>
  <si>
    <t>HBL-170LWU:PBI-BLM-003</t>
  </si>
  <si>
    <t>HBL-180LWU:PBI-BLM-001</t>
  </si>
  <si>
    <t>HBL-180LWU:PBI-BLM-002</t>
  </si>
  <si>
    <t>HBL-180LWU:PBI-BLM-003</t>
  </si>
  <si>
    <t>HBL-190LWU:PBI-BLM-001</t>
  </si>
  <si>
    <t>HBL-190LWU:PBI-BLM-002</t>
  </si>
  <si>
    <t>HBL-190LWU:PBI-BLM-003</t>
  </si>
  <si>
    <t>HBL-200LWU:PBI-BLM-001</t>
  </si>
  <si>
    <t>HBL-200LWU:PBI-BLM-002</t>
  </si>
  <si>
    <t>HBL-200LWU:PBI-BLM-003</t>
  </si>
  <si>
    <t>HBL-210LWU:PBI-BLM-001</t>
  </si>
  <si>
    <t>HBL-210LWU:PBI-BLM-002</t>
  </si>
  <si>
    <t>HBL-210LWU:PBI-BLM-003</t>
  </si>
  <si>
    <t>HEBT-020LWU:PBI-BLM-001</t>
  </si>
  <si>
    <t>HEBT-020LWU:PBI-BLM-002</t>
  </si>
  <si>
    <t>HEBT-020LWU:PBI-BLM-003</t>
  </si>
  <si>
    <t>HEBT-030LWU:PBI-BLM-001</t>
  </si>
  <si>
    <t>HEBT-030LWU:PBI-BLM-002</t>
  </si>
  <si>
    <t>HEBT-030LWU:PBI-BLM-003</t>
  </si>
  <si>
    <t>HEBT-040LWU:PBI-BLM-001</t>
  </si>
  <si>
    <t>HEBT-040LWU:PBI-BLM-002</t>
  </si>
  <si>
    <t>HEBT-040LWU:PBI-BLM-003</t>
  </si>
  <si>
    <t>HEBT-050LWU:PBI-BLM-001</t>
  </si>
  <si>
    <t>HEBT-050LWU:PBI-BLM-002</t>
  </si>
  <si>
    <t>HEBT-050LWU:PBI-BLM-003</t>
  </si>
  <si>
    <t>HEBT-060LWU:PBI-BLM-001</t>
  </si>
  <si>
    <t>HEBT-060LWU:PBI-BLM-002</t>
  </si>
  <si>
    <t>HEBT-060LWU:PBI-BLM-003</t>
  </si>
  <si>
    <t>HEBT-070LWU:PBI-BLM-001</t>
  </si>
  <si>
    <t>HEBT-070LWU:PBI-BLM-002</t>
  </si>
  <si>
    <t>HEBT-070LWU:PBI-BLM-003</t>
  </si>
  <si>
    <t>HEBT-080LWU:PBI-BLM-001</t>
  </si>
  <si>
    <t>HEBT-080LWU:PBI-BLM-002</t>
  </si>
  <si>
    <t>HEBT-080LWU:PBI-BLM-003</t>
  </si>
  <si>
    <t>HEBT-090LWU:PBI-BLM-001</t>
  </si>
  <si>
    <t>HEBT-090LWU:PBI-BLM-002</t>
  </si>
  <si>
    <t>HEBT-090LWU:PBI-BLM-003</t>
  </si>
  <si>
    <t>HEBT-100LWU:PBI-BLM-001</t>
  </si>
  <si>
    <t>HEBT-100LWU:PBI-BLM-002</t>
  </si>
  <si>
    <t>HEBT-100LWU:PBI-BLM-003</t>
  </si>
  <si>
    <t>HEBT-110LWU:PBI-BLM-001</t>
  </si>
  <si>
    <t>HEBT-110LWU:PBI-BLM-002</t>
  </si>
  <si>
    <t>HEBT-110LWU:PBI-BLM-003</t>
  </si>
  <si>
    <t>HEBT-120LWU:PBI-BLM-001</t>
  </si>
  <si>
    <t>HEBT-120LWU:PBI-BLM-002</t>
  </si>
  <si>
    <t>HEBT-120LWU:PBI-BLM-003</t>
  </si>
  <si>
    <t>HEBT-130LWU:PBI-BLM-001</t>
  </si>
  <si>
    <t>HEBT-130LWU:PBI-BLM-002</t>
  </si>
  <si>
    <t>HEBT-130LWU:PBI-BLM-003</t>
  </si>
  <si>
    <t>HEBT-140LWU:PBI-BLM-001</t>
  </si>
  <si>
    <t>HEBT-140LWU:PBI-BLM-002</t>
  </si>
  <si>
    <t>HEBT-140LWU:PBI-BLM-003</t>
  </si>
  <si>
    <t>HEBT-150LWU:PBI-BLM-001</t>
  </si>
  <si>
    <t>HEBT-150LWU:PBI-BLM-002</t>
  </si>
  <si>
    <t>HEBT-150LWU:PBI-BLM-003</t>
  </si>
  <si>
    <t>HEBT-160LWU:PBI-BLM-001</t>
  </si>
  <si>
    <t>HEBT-160LWU:PBI-BLM-002</t>
  </si>
  <si>
    <t>HEBT-160LWU:PBI-BLM-003</t>
  </si>
  <si>
    <t>A2T-010LWU:PBI-BLM-001</t>
  </si>
  <si>
    <t>A2T-010LWU:PBI-BLM-002</t>
  </si>
  <si>
    <t>A2T-010LWU:PBI-BLM-003</t>
  </si>
  <si>
    <t>A2T-020LWU:PBI-BLM-001</t>
  </si>
  <si>
    <t>A2T-020LWU:PBI-BLM-002</t>
  </si>
  <si>
    <t>A2T-020LWU:PBI-BLM-003</t>
  </si>
  <si>
    <t>A2T-030LWU:PBI-BLM-001</t>
  </si>
  <si>
    <t>A2T-030LWU:PBI-BLM-002</t>
  </si>
  <si>
    <t>A2T-030LWU:PBI-BLM-003</t>
  </si>
  <si>
    <t>A2T-040LWU:PBI-BLM-001</t>
  </si>
  <si>
    <t>A2T-040LWU:PBI-BLM-002</t>
  </si>
  <si>
    <t>A2T-040LWU:PBI-BLM-003</t>
  </si>
  <si>
    <t>A2T-050LWU:PBI-BLM-001</t>
  </si>
  <si>
    <t>A2T-050LWU:PBI-BLM-002</t>
  </si>
  <si>
    <t>A2T-050LWU:PBI-BLM-003</t>
  </si>
  <si>
    <t>A2T-060LWU:PBI-BLM-001</t>
  </si>
  <si>
    <t>A2T-060LWU:PBI-BLM-002</t>
  </si>
  <si>
    <t>A2T-060LWU:PBI-BLM-003</t>
  </si>
  <si>
    <t>HBL-100CRM:PBI-BLM-001</t>
  </si>
  <si>
    <t>HBL-110CRM:PBI-BLM-001</t>
  </si>
  <si>
    <t>HBL-120CRM:PBI-BLM-001</t>
  </si>
  <si>
    <t>HBL-130CRM:PBI-BLM-001</t>
  </si>
  <si>
    <t>HBL-140CRM:PBI-BLM-001</t>
  </si>
  <si>
    <t>HBL-150CRM:PBI-BLM-001</t>
  </si>
  <si>
    <t>HBL-160CRM:PBI-BLM-001</t>
  </si>
  <si>
    <t>HBL-170CRM:PBI-BLM-001</t>
  </si>
  <si>
    <t>HBL-180CRM:PBI-BLM-001</t>
  </si>
  <si>
    <t>HBL-190CRM:PBI-BLM-001</t>
  </si>
  <si>
    <t>HBL-200CRM:PBI-BLM-001</t>
  </si>
  <si>
    <t>HBL-210CRM:PBI-BLM-001</t>
  </si>
  <si>
    <t>NPM</t>
  </si>
  <si>
    <t>MBL-010LWU:PBI-BLM-004</t>
  </si>
  <si>
    <t>MEBT-010:PBI-BLM-001</t>
  </si>
  <si>
    <t>MEBT-010:PBI-BLM-002</t>
  </si>
  <si>
    <t>MEBT-010:PBI-BLM-003</t>
  </si>
  <si>
    <t>MEBT-010:PBI-BLM-004</t>
  </si>
  <si>
    <t>MEBT-010:PBI-BLM-005</t>
  </si>
  <si>
    <t>DTL-010:PBI-BLM-002</t>
  </si>
  <si>
    <t>DTL-010:PBI-BLM-003</t>
  </si>
  <si>
    <t>DTL-010:PBI-BLM-004</t>
  </si>
  <si>
    <t>DTL-020:PBI-BLM-002</t>
  </si>
  <si>
    <t>DTL-020:PBI-BLM-003</t>
  </si>
  <si>
    <t>DTL-030:PBI-BLM-002</t>
  </si>
  <si>
    <t>DTL-030:PBI-BLM-003</t>
  </si>
  <si>
    <t>DTL-040:PBI-BLM-002</t>
  </si>
  <si>
    <t>DTL-040:PBI-BLM-003</t>
  </si>
  <si>
    <t>DTL-050:PBI-BLM-002</t>
  </si>
  <si>
    <t>DTL-050:PBI-BLM-003</t>
  </si>
  <si>
    <t>MBL-050LWU:PBI-BLM-004</t>
  </si>
  <si>
    <t>MBL-090LWU:PBI-BLM-004</t>
  </si>
  <si>
    <t>HBL-110LWU:PBI-BLM-004</t>
  </si>
  <si>
    <t>HBL-210LWU:PBI-BLM-004</t>
  </si>
  <si>
    <t>HEBT-170DV:PBI-BLM-002</t>
  </si>
  <si>
    <t>HEBT-080DRF:PBI-WS-001</t>
  </si>
  <si>
    <t>HEBT-110DRF:PBI-WS-001</t>
  </si>
  <si>
    <t>HEBT-140DRF:PBI-WS-001</t>
  </si>
  <si>
    <t>Mnlt-PBDPlg:PBI-APTM-001</t>
  </si>
  <si>
    <t>Mnlt-PBDPlg:PBI-IMG-001</t>
  </si>
  <si>
    <t>Mnlt-PBDPlg:PBI-IMG-002</t>
  </si>
  <si>
    <t>Mnlt-PBDPlg:PBI-GRD-001</t>
  </si>
  <si>
    <t>PBW-Plg:PBI-APTM-001</t>
  </si>
  <si>
    <t>A2T-110DRF:PBI-WS-001</t>
  </si>
  <si>
    <t>A2T-110DRF:PBI-NPM-001</t>
  </si>
  <si>
    <t>DMPL-050DRF:PBI-APTM-001</t>
  </si>
  <si>
    <t>DMPL-050DRF:PBI-IMG-001</t>
  </si>
  <si>
    <t>ACC_STUB_310</t>
  </si>
  <si>
    <t>ACC_STUB_320</t>
  </si>
  <si>
    <t>SPK-010LWU:PBI-BLM-004</t>
  </si>
  <si>
    <t>SPK-020LWU:PBI-BLM-004</t>
  </si>
  <si>
    <t>SPK-030LWU:PBI-BLM-004</t>
  </si>
  <si>
    <t>SPK-040LWU:PBI-BLM-004</t>
  </si>
  <si>
    <t>SPK-050LWU:PBI-BLM-004</t>
  </si>
  <si>
    <t>SPK-060LWU:PBI-BLM-004</t>
  </si>
  <si>
    <t>NPM design not done.</t>
  </si>
  <si>
    <t>Comments</t>
  </si>
  <si>
    <t>DTL FC3 FC PLC</t>
  </si>
  <si>
    <t>DTL FC3 FC PS</t>
  </si>
  <si>
    <t>DTL FC3 FC EtherCAT I/O</t>
  </si>
  <si>
    <t>DTL FC4 PLC</t>
  </si>
  <si>
    <t>DTL FC4 PS</t>
  </si>
  <si>
    <t>DTL FC4 EtherCAT I/O</t>
  </si>
  <si>
    <t>DTL NPM 1 IPC</t>
  </si>
  <si>
    <t>DTL NPM 2 IPC</t>
  </si>
  <si>
    <t>DTL NPM 3 IPC</t>
  </si>
  <si>
    <t>DTL NPM 4 IPC</t>
  </si>
  <si>
    <t>NPM Motion Control</t>
  </si>
  <si>
    <t>DTL WS1 BE SEM</t>
  </si>
  <si>
    <t>DTL WS2 BE SEM</t>
  </si>
  <si>
    <t>DTL WS3 BE SEM</t>
  </si>
  <si>
    <t>DTL WS PLC
4 x WS</t>
  </si>
  <si>
    <t>WS Motion Control</t>
  </si>
  <si>
    <t>DTL Contingency, FEB or DTL-03/SPK-01</t>
  </si>
  <si>
    <t>These instruments will not be present at comissioning, but we should be prepared so that they can be installed.</t>
  </si>
  <si>
    <t>Original
20160517</t>
  </si>
  <si>
    <t>SPK-04 / SPK-05</t>
  </si>
  <si>
    <t>SPK-06 / SPK-07</t>
  </si>
  <si>
    <t>MBL-01 / MBL-02</t>
  </si>
  <si>
    <t>MBL-03 / MBL-04</t>
  </si>
  <si>
    <t>MBL-07 / MBL-08</t>
  </si>
  <si>
    <t>HBL-02 / HBL-03</t>
  </si>
  <si>
    <t>HBL-06 / HBL-07</t>
  </si>
  <si>
    <t>HBL-10 / HBL-11</t>
  </si>
  <si>
    <t>HBL-14 / HBL-15</t>
  </si>
  <si>
    <t>HBL-18/ HBL-19</t>
  </si>
  <si>
    <t>HBL-20/ HBL-21</t>
  </si>
  <si>
    <t>HEBT-01-03</t>
  </si>
  <si>
    <t>Sum</t>
  </si>
  <si>
    <t>RTL extra</t>
  </si>
  <si>
    <t>SPK-130LWU:PBI-BLM-004</t>
  </si>
  <si>
    <t>Confirmed 20160929</t>
  </si>
  <si>
    <t>Meeting 20160928</t>
  </si>
  <si>
    <t>SPK-010LWU:PBI-BPM-002</t>
  </si>
  <si>
    <t>FEB-030ROW:CNPW-U-005</t>
  </si>
  <si>
    <t>FEB-030ROW:CNPW-U-006</t>
  </si>
  <si>
    <t>FEB-030ROW:CNPW-U-007</t>
  </si>
  <si>
    <t>FEB-030ROW:CNPW-U-008</t>
  </si>
  <si>
    <t>FEB-030ROW:CNPW-U-009</t>
  </si>
  <si>
    <t>FEB-030ROW:CNPW-U-010</t>
  </si>
  <si>
    <t>FEB-050ROW:CNPW-U-001</t>
  </si>
  <si>
    <t>FEB-050ROW:CNPW-U-002</t>
  </si>
  <si>
    <t>DTL-030ROW:CNPW-U-018</t>
  </si>
  <si>
    <t>SPK-010ROW:CNPW-U-018</t>
  </si>
  <si>
    <t>SPK-020ROW:CNPW-U-018</t>
  </si>
  <si>
    <t>SPK-030ROW:CNPW-U-018</t>
  </si>
  <si>
    <t>SPK-040ROW:CNPW-U-018</t>
  </si>
  <si>
    <t>SPK-070LWU:PBI-BLM-004</t>
  </si>
  <si>
    <t>SPK-080LWU:PBI-BLM-004</t>
  </si>
  <si>
    <t>SPK-090LWU:PBI-BLM-004</t>
  </si>
  <si>
    <t>SPK-100LWU:PBI-BLM-004</t>
  </si>
  <si>
    <t>SPK-110LWU:PBI-BLM-004</t>
  </si>
  <si>
    <t>SPK-120LWU:PBI-BLM-004</t>
  </si>
  <si>
    <t>SPK-070LWU:PBI-BLM-001</t>
  </si>
  <si>
    <t>SPK-070LWU:PBI-BLM-002</t>
  </si>
  <si>
    <t>SPK-070LWU:PBI-BLM-003</t>
  </si>
  <si>
    <t>SPK-070CRM:PBI-BLM-001</t>
  </si>
  <si>
    <t>SPK-080LWU:PBI-BLM-001</t>
  </si>
  <si>
    <t>SPK-080LWU:PBI-BLM-002</t>
  </si>
  <si>
    <t>SPK-080LWU:PBI-BLM-003</t>
  </si>
  <si>
    <t>SPK-080CRM:PBI-BLM-001</t>
  </si>
  <si>
    <t>SPK-090LWU:PBI-BLM-001</t>
  </si>
  <si>
    <t>SPK-090LWU:PBI-BLM-002</t>
  </si>
  <si>
    <t>SPK-090LWU:PBI-BLM-003</t>
  </si>
  <si>
    <t>SPK-090CRM:PBI-BLM-001</t>
  </si>
  <si>
    <t>SPK-100LWU:PBI-BLM-001</t>
  </si>
  <si>
    <t>SPK-100LWU:PBI-BLM-002</t>
  </si>
  <si>
    <t>SPK-100LWU:PBI-BLM-003</t>
  </si>
  <si>
    <t>SPK-100CRM:PBI-BLM-001</t>
  </si>
  <si>
    <t>SPK-110LWU:PBI-BLM-001</t>
  </si>
  <si>
    <t>SPK-110LWU:PBI-BLM-002</t>
  </si>
  <si>
    <t>SPK-110LWU:PBI-BLM-003</t>
  </si>
  <si>
    <t>SPK-110CRM:PBI-BLM-001</t>
  </si>
  <si>
    <t>SPK-120LWU:PBI-BLM-001</t>
  </si>
  <si>
    <t>SPK-120LWU:PBI-BLM-002</t>
  </si>
  <si>
    <t>SPK-120LWU:PBI-BLM-003</t>
  </si>
  <si>
    <t>SPK-120CRM:PBI-BLM-001</t>
  </si>
  <si>
    <t>SPK-130LWU:PBI-BLM-001</t>
  </si>
  <si>
    <t>SPK-130LWU:PBI-BLM-002</t>
  </si>
  <si>
    <t>SPK-130LWU:PBI-BLM-003</t>
  </si>
  <si>
    <t>SPK-130CRM:PBI-BLM-001</t>
  </si>
  <si>
    <t>MBL-010LWU:PBI-BLM-001</t>
  </si>
  <si>
    <t>MBL-010LWU:PBI-BLM-002</t>
  </si>
  <si>
    <t>MBL-010LWU:PBI-BLM-003</t>
  </si>
  <si>
    <t>MBL-010CRM:PBI-BLM-001</t>
  </si>
  <si>
    <t>ICBLM</t>
  </si>
  <si>
    <t>nBLM</t>
  </si>
  <si>
    <t>FEB: LEBT - DTL-030</t>
  </si>
  <si>
    <t>DTL WS LAN switch</t>
  </si>
  <si>
    <t>DTL WS2 LAN switch</t>
  </si>
  <si>
    <t>DTL WS4 BE SEM</t>
  </si>
  <si>
    <t>MBL-030ROW:CNPW-U-018</t>
  </si>
  <si>
    <t>HBL-030ROW:CNPW-U-018</t>
  </si>
  <si>
    <t>HBL-210ROW:CNPW-U-018</t>
  </si>
  <si>
    <t>DTL-030ROW:CNPW-U-017</t>
  </si>
  <si>
    <t>SPK-050ROW:CNPW-U-018</t>
  </si>
  <si>
    <t>MBL-010ROW:CNPW-U-018</t>
  </si>
  <si>
    <t>MBL-020ROW:CNPW-U-018</t>
  </si>
  <si>
    <t>MBL-030ROW:CNPW-U-017</t>
  </si>
  <si>
    <t>MBL-040ROW:CNPW-U-018</t>
  </si>
  <si>
    <t>MBL-050ROW:CNPW-U-018</t>
  </si>
  <si>
    <t>MBL-090ROW:CNPW-U-018</t>
  </si>
  <si>
    <t>HBL-020ROW:CNPW-U-018</t>
  </si>
  <si>
    <t>HBL-120ROW:CNPW-U-018</t>
  </si>
  <si>
    <t>HBL-160ROW:CNPW-U-018</t>
  </si>
  <si>
    <t>HBL-200ROW:CNPW-U-018</t>
  </si>
  <si>
    <t>A2T-010ROW:CNPW-U-004</t>
  </si>
  <si>
    <t>A2T-010ROW:CNPW-U-005</t>
  </si>
  <si>
    <t>A2T-010ROW:CNPW-U-006</t>
  </si>
  <si>
    <t>A2T-010ROW:CNPW-U-007</t>
  </si>
  <si>
    <t>HBL-090ROW:CNPW-U-018</t>
  </si>
  <si>
    <t>Index</t>
  </si>
  <si>
    <t>MEBT-010:PBI-BCM-001F</t>
  </si>
  <si>
    <t>ACC_STUB_100</t>
  </si>
  <si>
    <t>ACC_STUB_330</t>
  </si>
  <si>
    <t>SPK-020ROW</t>
  </si>
  <si>
    <t>HBL-020ROW</t>
  </si>
  <si>
    <t>A2T-010ROW</t>
  </si>
  <si>
    <t>BPM and BMC rack allocation, optimized on minimizing cable lengths</t>
  </si>
  <si>
    <t>PBI Rack list</t>
  </si>
  <si>
    <t>ESS-0063364</t>
  </si>
  <si>
    <t>Rack names</t>
  </si>
  <si>
    <t>HV</t>
  </si>
  <si>
    <t>BLMs to DMPL</t>
  </si>
  <si>
    <t>Board</t>
  </si>
  <si>
    <t>HEBT-02</t>
  </si>
  <si>
    <t>Locations, rack aisles</t>
  </si>
  <si>
    <t>U#</t>
  </si>
  <si>
    <t>Suitable height range for shelf</t>
  </si>
  <si>
    <t>Rack row</t>
  </si>
  <si>
    <t>Crate</t>
  </si>
  <si>
    <t>Fast BCM &amp; BPM4</t>
  </si>
  <si>
    <t>Stubs</t>
  </si>
  <si>
    <t>Rack count</t>
  </si>
  <si>
    <t>Index start</t>
  </si>
  <si>
    <t>FE crate</t>
  </si>
  <si>
    <t>Other BPM crates</t>
  </si>
  <si>
    <t>Redundacy for FEB BCMs</t>
  </si>
  <si>
    <t>Stub index</t>
  </si>
  <si>
    <t>Extra cable legth, Stubs</t>
  </si>
  <si>
    <t>Extra cable length, FEB</t>
  </si>
  <si>
    <t>Length/m</t>
  </si>
  <si>
    <t>Device</t>
  </si>
  <si>
    <t>ID</t>
  </si>
  <si>
    <t>FEB-030ROW</t>
  </si>
  <si>
    <t>Cable lengths are without the stub inserts</t>
  </si>
  <si>
    <t>Main control crate</t>
  </si>
  <si>
    <t>Ctrl index</t>
  </si>
  <si>
    <t>Ctrl count</t>
  </si>
  <si>
    <t>N/A</t>
  </si>
  <si>
    <t>NPM1</t>
  </si>
  <si>
    <t>NPM2</t>
  </si>
  <si>
    <t>IPC</t>
  </si>
  <si>
    <t>A2T-130DRF:PBI-APTM-001</t>
  </si>
  <si>
    <t>Other</t>
  </si>
  <si>
    <t>TGT</t>
  </si>
  <si>
    <t>ID series</t>
  </si>
  <si>
    <t>MBL-040ROW</t>
  </si>
  <si>
    <t>FC/IBS</t>
  </si>
  <si>
    <t>AMPT,IMG</t>
  </si>
  <si>
    <t>DPL,EMU</t>
  </si>
  <si>
    <t>MBL-020LWU:PBI-WS-001FE</t>
  </si>
  <si>
    <t>MEBT-010:PBI-WS-001FE</t>
  </si>
  <si>
    <t>MEBT-010:PBI-WS-002FE</t>
  </si>
  <si>
    <t>MEBT-010:PBI-WS-003FE</t>
  </si>
  <si>
    <t>Full naming structrure, Fast WS</t>
  </si>
  <si>
    <t>Sec-sub:PBI-LOD-XXX20</t>
  </si>
  <si>
    <t>PLC</t>
  </si>
  <si>
    <t>Illumination source control</t>
  </si>
  <si>
    <t>LO Distribution</t>
  </si>
  <si>
    <t>Comment</t>
  </si>
  <si>
    <t>Tot 31 axes</t>
  </si>
  <si>
    <t>SCOPE</t>
  </si>
  <si>
    <t>Other information</t>
  </si>
  <si>
    <t>BLM</t>
  </si>
  <si>
    <t>MISC</t>
  </si>
  <si>
    <t>Discipline</t>
  </si>
  <si>
    <t>Device, name</t>
  </si>
  <si>
    <t>PBI</t>
  </si>
  <si>
    <t>uTCA crate</t>
  </si>
  <si>
    <t>Front end unit</t>
  </si>
  <si>
    <t>FE</t>
  </si>
  <si>
    <t>Back end unit</t>
  </si>
  <si>
    <t>BE</t>
  </si>
  <si>
    <t>High voltage supply</t>
  </si>
  <si>
    <t>Power supply</t>
  </si>
  <si>
    <t>PS</t>
  </si>
  <si>
    <t>LOD</t>
  </si>
  <si>
    <t>Oscilloscope</t>
  </si>
  <si>
    <t>Spectrometer</t>
  </si>
  <si>
    <t>SPECT</t>
  </si>
  <si>
    <t>ILLUM</t>
  </si>
  <si>
    <t>Programmable logic controller</t>
  </si>
  <si>
    <t>Industrial PC</t>
  </si>
  <si>
    <t>CTRL</t>
  </si>
  <si>
    <t>Unique:</t>
  </si>
  <si>
    <t>Reserved space</t>
  </si>
  <si>
    <t>DPL</t>
  </si>
  <si>
    <t>PBI electronics naming convention</t>
  </si>
  <si>
    <t>System</t>
  </si>
  <si>
    <t>Spare indices</t>
  </si>
  <si>
    <t>Misc</t>
  </si>
  <si>
    <t>Equipment for a given rack system will be added in incremental order.</t>
  </si>
  <si>
    <t>210100-</t>
  </si>
  <si>
    <t>250100-</t>
  </si>
  <si>
    <t>260100-</t>
  </si>
  <si>
    <t>Exemples</t>
  </si>
  <si>
    <t>DTL-030ROW:CTRL-CRATE-212100</t>
  </si>
  <si>
    <t>Discipline: CTRL</t>
  </si>
  <si>
    <t>Rack row: DTL-030ROW</t>
  </si>
  <si>
    <t>CRATE</t>
  </si>
  <si>
    <t>Instrument group: 121</t>
  </si>
  <si>
    <t>PBI: 2</t>
  </si>
  <si>
    <t>DTL-030ROW:PBI-FE-212101</t>
  </si>
  <si>
    <t>Discipline: PBI</t>
  </si>
  <si>
    <t>Device: FE (front end unit)</t>
  </si>
  <si>
    <t>Device: CRATE (uTCA crate)</t>
  </si>
  <si>
    <t>Index: 00</t>
  </si>
  <si>
    <t>Index: 01</t>
  </si>
  <si>
    <t>uTCA crate in row DTL-030ROW</t>
  </si>
  <si>
    <t>Front end unit connected to uTCA crate 212100</t>
  </si>
  <si>
    <t>See below for series. Crates always end with 00.</t>
  </si>
  <si>
    <t>PBI system</t>
  </si>
  <si>
    <t>Section</t>
  </si>
  <si>
    <t>Subsection</t>
  </si>
  <si>
    <t>Device Type</t>
  </si>
  <si>
    <t>Instance Index</t>
  </si>
  <si>
    <t>Description/Comment</t>
  </si>
  <si>
    <t>LEBT NPM-001V , IPC-240200</t>
  </si>
  <si>
    <t>LEBT NPM-002H , IPC-240300</t>
  </si>
  <si>
    <t>LEBT NPM-002V , IPC-240400</t>
  </si>
  <si>
    <t>MEBT NPM-001H , IPC-240500</t>
  </si>
  <si>
    <t>MEBT NPM-001V , IPC-240600</t>
  </si>
  <si>
    <t>MEBT NPM-002H , IPC-240700</t>
  </si>
  <si>
    <t>MEBT NPM-002V , IPC-240800</t>
  </si>
  <si>
    <t>SPK NPM-001H, IPC-241100</t>
  </si>
  <si>
    <t>SPK NPM-001V, IPC-241200</t>
  </si>
  <si>
    <t>MBL-020LWU NPM, IPC-241300</t>
  </si>
  <si>
    <t>MBL-020LWU NPM, IPC-241400</t>
  </si>
  <si>
    <t>MBL-040LWU NPM, IPC-241500</t>
  </si>
  <si>
    <t>MBL-040LWU NPM, IPC-241600</t>
  </si>
  <si>
    <t>MBL-050LWU NPM, IPC-241700</t>
  </si>
  <si>
    <t>MBL-050LWU NPM, IPC-241800</t>
  </si>
  <si>
    <t>Rack count 
20161121</t>
  </si>
  <si>
    <t>HBL NPM µTCA , IPC-241900</t>
  </si>
  <si>
    <t>HBL NPM µTCA , IPC-242000</t>
  </si>
  <si>
    <t>A2T NPM-001V, IPC-240900</t>
  </si>
  <si>
    <t>A2T NPM-001H, IPC-241000</t>
  </si>
  <si>
    <t>Motion control, ECATIO</t>
  </si>
  <si>
    <t>DTL-010:PBI-NPM-001</t>
  </si>
  <si>
    <t>DTL-020:PBI-NPM-001</t>
  </si>
  <si>
    <t>DTL-030:PBI-NPM-001</t>
  </si>
  <si>
    <t>DTL-040:PBI-NPM-001</t>
  </si>
  <si>
    <t>SPK-040LWU:PBI-NPM-001</t>
  </si>
  <si>
    <t>SPK-050LWU:PBI-NPM-001</t>
  </si>
  <si>
    <t>BPM LO Distribution, LOD-212220</t>
  </si>
  <si>
    <t>BPM LO Distribution, LOD-212120</t>
  </si>
  <si>
    <t>DTL</t>
  </si>
  <si>
    <t>SPK</t>
  </si>
  <si>
    <t>MBL</t>
  </si>
  <si>
    <t>HBL</t>
  </si>
  <si>
    <t>HEBT</t>
  </si>
  <si>
    <t>Full name</t>
  </si>
  <si>
    <t>PRL tap (prel.)</t>
  </si>
  <si>
    <t>Prel tap name (short)</t>
  </si>
  <si>
    <t>Rack count 
20161125</t>
  </si>
  <si>
    <t>TAA</t>
  </si>
  <si>
    <t>SPK-010</t>
  </si>
  <si>
    <t>SPK-050</t>
  </si>
  <si>
    <t>SPK-060</t>
  </si>
  <si>
    <t>SPK-090</t>
  </si>
  <si>
    <t>SPK-100</t>
  </si>
  <si>
    <t>SPK-130</t>
  </si>
  <si>
    <t>MBL-010</t>
  </si>
  <si>
    <t>MBL-020</t>
  </si>
  <si>
    <t>MBL-030</t>
  </si>
  <si>
    <t>MBL-040</t>
  </si>
  <si>
    <t>MBL-050</t>
  </si>
  <si>
    <t>MBL-060</t>
  </si>
  <si>
    <t>MBL-070</t>
  </si>
  <si>
    <t>MBL-080</t>
  </si>
  <si>
    <t>MBL-090</t>
  </si>
  <si>
    <t>HBL-010</t>
  </si>
  <si>
    <t>HBL-020</t>
  </si>
  <si>
    <t>HBL-030</t>
  </si>
  <si>
    <t>HBL-040</t>
  </si>
  <si>
    <t>HBL-050</t>
  </si>
  <si>
    <t>HBL-060</t>
  </si>
  <si>
    <t>HBL-070</t>
  </si>
  <si>
    <t>HBL-080</t>
  </si>
  <si>
    <t>HBL-090</t>
  </si>
  <si>
    <t>HBL-100</t>
  </si>
  <si>
    <t>HBL-110</t>
  </si>
  <si>
    <t>HBL-120</t>
  </si>
  <si>
    <t>HBL-130</t>
  </si>
  <si>
    <t>HBL-140</t>
  </si>
  <si>
    <t>HBL-150</t>
  </si>
  <si>
    <t>HBL-160</t>
  </si>
  <si>
    <t>HBL-170</t>
  </si>
  <si>
    <t>HBL-180</t>
  </si>
  <si>
    <t>HBL-190</t>
  </si>
  <si>
    <t>HBL-200</t>
  </si>
  <si>
    <t>HBL-210</t>
  </si>
  <si>
    <t>LWU</t>
  </si>
  <si>
    <t>Stub</t>
  </si>
  <si>
    <t>DTL-03/SPK-01</t>
  </si>
  <si>
    <t>MBL-09/HBL-01</t>
  </si>
  <si>
    <t>General routing scheme, cold linac</t>
  </si>
  <si>
    <t>SPK-04/SPK-05</t>
  </si>
  <si>
    <t>MBL-01/MBL-03</t>
  </si>
  <si>
    <t>MBL-05/MBL-06</t>
  </si>
  <si>
    <t>HBL-04/HBL-05</t>
  </si>
  <si>
    <t>HBL-08/HBL-09</t>
  </si>
  <si>
    <t>HBL-12/HBL-13</t>
  </si>
  <si>
    <t>HBL-16/HBL-17</t>
  </si>
  <si>
    <t>HBL-20/HBL-21</t>
  </si>
  <si>
    <t>HEBT-010</t>
  </si>
  <si>
    <t>HEBT-040</t>
  </si>
  <si>
    <t>HEBT-050</t>
  </si>
  <si>
    <t>HEBT-100</t>
  </si>
  <si>
    <t>HEBT-110</t>
  </si>
  <si>
    <t>HEBT-120</t>
  </si>
  <si>
    <t>A2T-020</t>
  </si>
  <si>
    <t>A2T-030</t>
  </si>
  <si>
    <t>GSA</t>
  </si>
  <si>
    <t>SEARCH</t>
  </si>
  <si>
    <t>These stubs are not used by PBI</t>
  </si>
  <si>
    <t>Selected stub</t>
  </si>
  <si>
    <t>Distance table formatting</t>
  </si>
  <si>
    <t>Distance is below 10 m</t>
  </si>
  <si>
    <t>Highest index</t>
  </si>
  <si>
    <t>BLM, FE-216301</t>
  </si>
  <si>
    <t>BLM, FE-216302</t>
  </si>
  <si>
    <t>BLM, FE-216401</t>
  </si>
  <si>
    <t>BLM, FE-216402</t>
  </si>
  <si>
    <t>BLM, FE-216501</t>
  </si>
  <si>
    <t>BLM, FE-216502</t>
  </si>
  <si>
    <t>BLM, FE-216201</t>
  </si>
  <si>
    <t>BLM, FE-216202</t>
  </si>
  <si>
    <t>BLM, FE-216101</t>
  </si>
  <si>
    <t>BLM, FE-216102</t>
  </si>
  <si>
    <t>BLM, FE-216001</t>
  </si>
  <si>
    <t>BLM, FE-216002</t>
  </si>
  <si>
    <t>BLM, FE-215901</t>
  </si>
  <si>
    <t>BLM, FE-215902</t>
  </si>
  <si>
    <t>BLM, FE-215801</t>
  </si>
  <si>
    <t>BLM, FE-215802</t>
  </si>
  <si>
    <t>BLM, FE-215701</t>
  </si>
  <si>
    <t>BLM, FE-215702</t>
  </si>
  <si>
    <t>BLM, FE-215601</t>
  </si>
  <si>
    <t>BLM, FE-215602</t>
  </si>
  <si>
    <t>BLM, FE-215501</t>
  </si>
  <si>
    <t>BLM, FE-215502</t>
  </si>
  <si>
    <t>BLM, FE-215401</t>
  </si>
  <si>
    <t>BLM, FE-215402</t>
  </si>
  <si>
    <t>BLM, FE-215301</t>
  </si>
  <si>
    <t>BLM, FE-215302</t>
  </si>
  <si>
    <t>BLM, FE-215201</t>
  </si>
  <si>
    <t>BLM, FE-215202</t>
  </si>
  <si>
    <t>BLM, FE-215101</t>
  </si>
  <si>
    <t>BLM, FE-215102</t>
  </si>
  <si>
    <t>BPM, FE-2-212102</t>
  </si>
  <si>
    <t>BPM, FE-2-212106</t>
  </si>
  <si>
    <t>BPM, FE-212101</t>
  </si>
  <si>
    <t>BPM, FE-212103</t>
  </si>
  <si>
    <t>BPM, FE-212104</t>
  </si>
  <si>
    <t>BPM, FE-212105</t>
  </si>
  <si>
    <t>BPM, FE-212107</t>
  </si>
  <si>
    <t>BPM, FE-212108</t>
  </si>
  <si>
    <t>BPM, FE-212201</t>
  </si>
  <si>
    <t>BPM, FE-212203</t>
  </si>
  <si>
    <t>BPM, FE-212202</t>
  </si>
  <si>
    <t>BPM, FE-212204</t>
  </si>
  <si>
    <t>BPM, FE-212205</t>
  </si>
  <si>
    <t>BPM, FE-212206</t>
  </si>
  <si>
    <t>BPM, FE-212301</t>
  </si>
  <si>
    <t>BPM, FE-212302</t>
  </si>
  <si>
    <t>BPM, FE-212303</t>
  </si>
  <si>
    <t>BPM, FE-212304</t>
  </si>
  <si>
    <t>BPM, FE-212401</t>
  </si>
  <si>
    <t>BPM, FE-212402</t>
  </si>
  <si>
    <t>BPM, FE-212501</t>
  </si>
  <si>
    <t>BPM, FE-212502</t>
  </si>
  <si>
    <t>BPM, FE-212601</t>
  </si>
  <si>
    <t>BPM, FE-212602</t>
  </si>
  <si>
    <t>BPM, FE-212701</t>
  </si>
  <si>
    <t>BPM, FE-212702</t>
  </si>
  <si>
    <t>BPM, FE-212801</t>
  </si>
  <si>
    <t>BPM, FE-212802</t>
  </si>
  <si>
    <t>BPM, FE-212901</t>
  </si>
  <si>
    <t>BPM, FE-212902</t>
  </si>
  <si>
    <t>BPM, FE-213001</t>
  </si>
  <si>
    <t>BPM, FE-213002</t>
  </si>
  <si>
    <t>BPM, FE-213101</t>
  </si>
  <si>
    <t>BPM, FE-213202</t>
  </si>
  <si>
    <t>BPM, FE-213103</t>
  </si>
  <si>
    <t>BPM, FE-213102</t>
  </si>
  <si>
    <t>BPM, FE-213201</t>
  </si>
  <si>
    <t>BPM, FE-213203</t>
  </si>
  <si>
    <t>BPM, FE-213301</t>
  </si>
  <si>
    <t>BPM, FE-213302</t>
  </si>
  <si>
    <t>BPM, FE-213204</t>
  </si>
  <si>
    <t>BPM, FE-213205</t>
  </si>
  <si>
    <t>BPM, FE-213401</t>
  </si>
  <si>
    <t>BPM, FE-213402</t>
  </si>
  <si>
    <t>BPM, FE-213403</t>
  </si>
  <si>
    <t>BPM, FE-213404</t>
  </si>
  <si>
    <t>BPM, FE-213405</t>
  </si>
  <si>
    <t>BPM, FE-213406</t>
  </si>
  <si>
    <t>nBLM, FE-218101</t>
  </si>
  <si>
    <t>nBLM, FE-218201</t>
  </si>
  <si>
    <t>nBLM, FE-218301</t>
  </si>
  <si>
    <t>DTL-01/DTL-02</t>
  </si>
  <si>
    <t>Rack count, spreadsheet october</t>
  </si>
  <si>
    <t>MBL-040ROW:CNPW-U-017</t>
  </si>
  <si>
    <t>HBL-010ROW:CNPW-U-018</t>
  </si>
  <si>
    <t>HBL-200ROW:CNPW-U-017</t>
  </si>
  <si>
    <t>nBLM, FE-218501</t>
  </si>
  <si>
    <t>nBLM, FE-218601</t>
  </si>
  <si>
    <t>nBLM, FE-218701</t>
  </si>
  <si>
    <t>nBLM, FE-218801</t>
  </si>
  <si>
    <t>nBLM, FE-218901</t>
  </si>
  <si>
    <t>MEBT WS, LAN-220101</t>
  </si>
  <si>
    <t>MEBT EMU, LAN-223301</t>
  </si>
  <si>
    <t>SPK WS, LAN-220201</t>
  </si>
  <si>
    <t>MBL-020 WS, LAN-220301</t>
  </si>
  <si>
    <t>MBL-040 WS, LAN-220401</t>
  </si>
  <si>
    <t>MBL-050 WS, LAN-220501</t>
  </si>
  <si>
    <t>HBL WS, LAN-220601</t>
  </si>
  <si>
    <t>WS, LAN-220701</t>
  </si>
  <si>
    <t>WS, LAN-220801</t>
  </si>
  <si>
    <t>WS, LAN-220901</t>
  </si>
  <si>
    <t>MEBT WS, BE-220102</t>
  </si>
  <si>
    <t>MEBT WS, BE-220103</t>
  </si>
  <si>
    <t>MEBT WS, BE-220104</t>
  </si>
  <si>
    <t>SPK-020 WS, BE-220202</t>
  </si>
  <si>
    <t>SPK-040 WS, BE-220203</t>
  </si>
  <si>
    <t>SPK-050 WS, BE-220204</t>
  </si>
  <si>
    <t>MBL-020 WS SEM, BE-220302</t>
  </si>
  <si>
    <t>MBL-020 WS OPT1, BE-220303</t>
  </si>
  <si>
    <t>MBL-020 WS OPT2, BE-220304</t>
  </si>
  <si>
    <t>MBL-020 WS OPT1, FE-220305</t>
  </si>
  <si>
    <t>MBL-020 WS OPT2, FE-220306</t>
  </si>
  <si>
    <t>MBL-040 WS SEM, BE-220402</t>
  </si>
  <si>
    <t>MBL-040 WS OPT1, BE-220403</t>
  </si>
  <si>
    <t>MBL-040 WS OPT2, BE-220404</t>
  </si>
  <si>
    <t>MBL-040 WS OPT1, FE-220405</t>
  </si>
  <si>
    <t>MBL-040 WS OPT2, FE-220406</t>
  </si>
  <si>
    <t>MBL-050 WS SEM, BE-220502</t>
  </si>
  <si>
    <t>MBL-050 WS OPT1, BE-220503</t>
  </si>
  <si>
    <t>MBL-050 WS OPT2, BE-220504</t>
  </si>
  <si>
    <t>MBL-050 WS OPT1, FE-220505</t>
  </si>
  <si>
    <t>MBL-050 WS OPT2, FE-220506</t>
  </si>
  <si>
    <t>HBL WS SEM, BE-220602</t>
  </si>
  <si>
    <t>HBL WS OPT1, BE-220603</t>
  </si>
  <si>
    <t>HBL WS OPT2, BE-220604</t>
  </si>
  <si>
    <t>HBL WS OPT1, FE-220605</t>
  </si>
  <si>
    <t>HBL WS OPT1, FE-220606</t>
  </si>
  <si>
    <t>WS OPT1, BE-220702</t>
  </si>
  <si>
    <t>WS OPT2, BE-220703</t>
  </si>
  <si>
    <t>WS OPT1, FE-220704</t>
  </si>
  <si>
    <t>WS OPT2, FE-220705</t>
  </si>
  <si>
    <t>WS OPT1, BE-220802</t>
  </si>
  <si>
    <t>WS OPT1, BE-220902</t>
  </si>
  <si>
    <t>WS OPT2, BE-220803</t>
  </si>
  <si>
    <t>WS OPT2, BE-220903</t>
  </si>
  <si>
    <t>WS OPT1, FE-220804</t>
  </si>
  <si>
    <t>WS OPT1, FE-220904</t>
  </si>
  <si>
    <t>WS OPT2, FE-220805</t>
  </si>
  <si>
    <t>WS OPT2, FE-220905</t>
  </si>
  <si>
    <t>WS OPT1, BE-221003</t>
  </si>
  <si>
    <t>WS OPT2, BE-221004</t>
  </si>
  <si>
    <t>WS OPT1, FE-221005</t>
  </si>
  <si>
    <t>WS OPT2, FE-221006</t>
  </si>
  <si>
    <t>WS SEM, BE-221002</t>
  </si>
  <si>
    <t>WS, LAN-221001</t>
  </si>
  <si>
    <t>BCM, FE-210101</t>
  </si>
  <si>
    <t>LEBT NPM: 1 ax/camera (4)</t>
  </si>
  <si>
    <t>MEBT NPM 5 ax/camera (20)</t>
  </si>
  <si>
    <t>MEBT EMU, 4 axes (4)</t>
  </si>
  <si>
    <t xml:space="preserve">NPM design not done. </t>
  </si>
  <si>
    <t>Might be possible to reduce to two WS racks.</t>
  </si>
  <si>
    <t>BPM-4, SCOPE-244100</t>
  </si>
  <si>
    <t>BPM-4, FE-244101</t>
  </si>
  <si>
    <t>Fast BCM, SCOPE-244200</t>
  </si>
  <si>
    <t>nBLM, PS-218102</t>
  </si>
  <si>
    <t>nBLM, PS-218202</t>
  </si>
  <si>
    <t>nBLM, PS-218302</t>
  </si>
  <si>
    <t>nBLM, FE-218401</t>
  </si>
  <si>
    <t>nBLM, PS-218402</t>
  </si>
  <si>
    <t>nBLM, PS-218502</t>
  </si>
  <si>
    <t>nBLM, PS-218602</t>
  </si>
  <si>
    <t>nBLM, PS-218702</t>
  </si>
  <si>
    <t>nBLM, PS-218802</t>
  </si>
  <si>
    <t>nBLM, PS-218902</t>
  </si>
  <si>
    <t>BCM, FE-210301</t>
  </si>
  <si>
    <t>BCM, FE-210501</t>
  </si>
  <si>
    <t>BCM, FE-210601</t>
  </si>
  <si>
    <t>BCM, FE-210701</t>
  </si>
  <si>
    <t>MEBT FC, PS-223401</t>
  </si>
  <si>
    <t>LEBT FC, PS-223501</t>
  </si>
  <si>
    <t>DTL FC2, PS-223701</t>
  </si>
  <si>
    <t>DTL FC1, PS-223601</t>
  </si>
  <si>
    <t>BPM LO Distribution, LOD-212320</t>
  </si>
  <si>
    <t>BPM LO Distribution, LOD-212420</t>
  </si>
  <si>
    <t>BPM LO Distribution, LOD-212520</t>
  </si>
  <si>
    <t>BPM LO Distribution, LOD-212620</t>
  </si>
  <si>
    <t>BPM LO Distribution, LOD-212720</t>
  </si>
  <si>
    <t>BPM LO Distribution, LOD-212820</t>
  </si>
  <si>
    <t>BPM LO Distribution, LOD-212920</t>
  </si>
  <si>
    <t>BPM LO Distribution, LOD-213020</t>
  </si>
  <si>
    <t>BPM LO Distribution, LOD-213220</t>
  </si>
  <si>
    <t>BPM LO Distribution, LOD-213120</t>
  </si>
  <si>
    <t>BPM LO Distribution, LOD-213320</t>
  </si>
  <si>
    <t>BPM LO Distribution, LOD-213420</t>
  </si>
  <si>
    <t>IMG, FE-224801</t>
  </si>
  <si>
    <t>IMG, SPECT-224802</t>
  </si>
  <si>
    <t>IMG, FE-224901</t>
  </si>
  <si>
    <t>IMG, SPECT-224902</t>
  </si>
  <si>
    <t>IMG, SPECT-225002</t>
  </si>
  <si>
    <t>IMG, FE-225001</t>
  </si>
  <si>
    <t>APTM, FE-224501</t>
  </si>
  <si>
    <t>APTM, FE-224601</t>
  </si>
  <si>
    <t>APTM, FE-224701</t>
  </si>
  <si>
    <t>IMG, ILLUM-224803</t>
  </si>
  <si>
    <t>IMG, ILLUM-224903</t>
  </si>
  <si>
    <t>IMG, ILLUM-225003</t>
  </si>
  <si>
    <t>Fast BPM</t>
  </si>
  <si>
    <t>Fast BCM</t>
  </si>
  <si>
    <t>MCU</t>
  </si>
  <si>
    <t>EtherCAT Motion control</t>
  </si>
  <si>
    <t>MEBT EMU, BE-223302</t>
  </si>
  <si>
    <t>MEBT EMU, BE-223303</t>
  </si>
  <si>
    <t>FEB-050ROW:PBI-SCOPE-244100</t>
  </si>
  <si>
    <t>FEB-050ROW:PBI-SCOPE-244200</t>
  </si>
  <si>
    <t>LEBT NPM-001H, IPC-240100</t>
  </si>
  <si>
    <t>FEB-050ROW:PBI-FE-210101</t>
  </si>
  <si>
    <t>FEB-050ROW:PBI-FE-244101</t>
  </si>
  <si>
    <t>FEB-050ROW:PBI-FE-244201</t>
  </si>
  <si>
    <t>FEB-050ROW:PBI-FE-212101</t>
  </si>
  <si>
    <t>FEB-050ROW:PBI-FE-212102</t>
  </si>
  <si>
    <t>FEB-050ROW:PBI-FE-212103</t>
  </si>
  <si>
    <t>FEB-050ROW:PBI-FE-212104</t>
  </si>
  <si>
    <t>FEB-050ROW:PBI-FE-212105</t>
  </si>
  <si>
    <t>FEB-050ROW:PBI-FE-212106</t>
  </si>
  <si>
    <t>FEB-050ROW:PBI-FE-212107</t>
  </si>
  <si>
    <t>FEB-050ROW:PBI-FE-212108</t>
  </si>
  <si>
    <t>DTL-030ROW:PBI-FE-212201</t>
  </si>
  <si>
    <t>DTL-030ROW:PBI-FE-212202</t>
  </si>
  <si>
    <t>DTL-030ROW:PBI-FE-212203</t>
  </si>
  <si>
    <t>DTL-030ROW:PBI-FE-212204</t>
  </si>
  <si>
    <t>DTL-030ROW:PBI-FE-212205</t>
  </si>
  <si>
    <t>DTL-030ROW:PBI-FE-212206</t>
  </si>
  <si>
    <t>SPK-040ROW:PBI-FE-212301</t>
  </si>
  <si>
    <t>SPK-040ROW:PBI-FE-212302</t>
  </si>
  <si>
    <t>SPK-040ROW:PBI-FE-212303</t>
  </si>
  <si>
    <t>SPK-040ROW:PBI-FE-212304</t>
  </si>
  <si>
    <t>MBL-010ROW:PBI-FE-212401</t>
  </si>
  <si>
    <t>MBL-010ROW:PBI-FE-212402</t>
  </si>
  <si>
    <t>MBL-050ROW:PBI-FE-212501</t>
  </si>
  <si>
    <t>MBL-050ROW:PBI-FE-212502</t>
  </si>
  <si>
    <t>MBL-090ROW:PBI-FE-212601</t>
  </si>
  <si>
    <t>MBL-090ROW:PBI-FE-212602</t>
  </si>
  <si>
    <t>HBL-090ROW:PBI-FE-212801</t>
  </si>
  <si>
    <t>HBL-090ROW:PBI-FE-212802</t>
  </si>
  <si>
    <t>HBL-120ROW:PBI-FE-212901</t>
  </si>
  <si>
    <t>HBL-120ROW:PBI-FE-212902</t>
  </si>
  <si>
    <t>HBL-160ROW:PBI-FE-213001</t>
  </si>
  <si>
    <t>HBL-160ROW:PBI-FE-213002</t>
  </si>
  <si>
    <t>HBL-210ROW:PBI-FE-213101</t>
  </si>
  <si>
    <t>HBL-210ROW:PBI-FE-213102</t>
  </si>
  <si>
    <t>HBL-210ROW:PBI-FE-213103</t>
  </si>
  <si>
    <t>HEBT-010ROW:PBI-FE-213201</t>
  </si>
  <si>
    <t>HEBT-010ROW:PBI-FE-213202</t>
  </si>
  <si>
    <t>HEBT-010ROW:PBI-FE-213203</t>
  </si>
  <si>
    <t>A2T-010ROW:PBI-FE-213401</t>
  </si>
  <si>
    <t>A2T-010ROW:PBI-FE-213402</t>
  </si>
  <si>
    <t>A2T-010ROW:PBI-FE-213403</t>
  </si>
  <si>
    <t>A2T-010ROW:PBI-FE-213404</t>
  </si>
  <si>
    <t>A2T-010ROW:PBI-FE-213405</t>
  </si>
  <si>
    <t>A2T-010ROW:PBI-FE-213406</t>
  </si>
  <si>
    <t>A2T-010ROW:PBI-FE-213407</t>
  </si>
  <si>
    <t>FEB-050ROW:PBI-FE-215101</t>
  </si>
  <si>
    <t>FEB-050ROW:PBI-FE-215102</t>
  </si>
  <si>
    <t>DTL-030ROW:PBI-FE-215201</t>
  </si>
  <si>
    <t>DTL-030ROW:PBI-FE-215202</t>
  </si>
  <si>
    <t>SPK-040ROW:PBI-FE-215301</t>
  </si>
  <si>
    <t>SPK-040ROW:PBI-FE-215302</t>
  </si>
  <si>
    <t>MBL-010ROW:PBI-FE-215401</t>
  </si>
  <si>
    <t>MBL-010ROW:PBI-FE-215402</t>
  </si>
  <si>
    <t>MBL-050ROW:PBI-FE-215501</t>
  </si>
  <si>
    <t>MBL-050ROW:PBI-FE-215502</t>
  </si>
  <si>
    <t>MBL-090ROW:PBI-FE-215601</t>
  </si>
  <si>
    <t>MBL-090ROW:PBI-FE-215602</t>
  </si>
  <si>
    <t>HBL-090ROW:PBI-FE-215801</t>
  </si>
  <si>
    <t>HBL-090ROW:PBI-FE-215802</t>
  </si>
  <si>
    <t>HBL-120ROW:PBI-FE-215901</t>
  </si>
  <si>
    <t>HBL-120ROW:PBI-FE-215902</t>
  </si>
  <si>
    <t>HBL-160ROW:PBI-FE-216001</t>
  </si>
  <si>
    <t>HBL-160ROW:PBI-FE-216002</t>
  </si>
  <si>
    <t>HBL-210ROW:PBI-FE-216101</t>
  </si>
  <si>
    <t>HBL-210ROW:PBI-FE-216102</t>
  </si>
  <si>
    <t>HEBT-010ROW:PBI-FE-216201</t>
  </si>
  <si>
    <t>HEBT-010ROW:PBI-FE-216202</t>
  </si>
  <si>
    <t>A2T-010ROW:PBI-FE-216401</t>
  </si>
  <si>
    <t>A2T-010ROW:PBI-FE-216402</t>
  </si>
  <si>
    <t>A2T-010ROW:PBI-FE-216501</t>
  </si>
  <si>
    <t>A2T-010ROW:PBI-FE-216502</t>
  </si>
  <si>
    <t>FEB-050ROW:PBI-FE-218101</t>
  </si>
  <si>
    <t>SPK-010ROW:PBI-FE-218201</t>
  </si>
  <si>
    <t>SPK-050ROW:PBI-FE-218301</t>
  </si>
  <si>
    <t>MBL-020ROW:PBI-FE-218401</t>
  </si>
  <si>
    <t>MBL-050ROW:PBI-FE-218501</t>
  </si>
  <si>
    <t>MBL-090ROW:PBI-FE-218601</t>
  </si>
  <si>
    <t>HBL-090ROW:PBI-FE-218701</t>
  </si>
  <si>
    <t>HBL-200ROW:PBI-FE-218801</t>
  </si>
  <si>
    <t>Main control racks</t>
  </si>
  <si>
    <t>Number series</t>
  </si>
  <si>
    <t>PBI equipment names</t>
  </si>
  <si>
    <t>List of rack rows for sorting</t>
  </si>
  <si>
    <t>Full naming structrure, MEBT WS</t>
  </si>
  <si>
    <t>FEB-030ROW:PBI-LAN-220101</t>
  </si>
  <si>
    <t>SPK-020LWU:PBI-WS-001FE</t>
  </si>
  <si>
    <t>SPK-040LWU:PBI-WS-001FE</t>
  </si>
  <si>
    <t>SPK-050LWU:PBI-WS-001FE</t>
  </si>
  <si>
    <t>Full naming structrure, SPK WS</t>
  </si>
  <si>
    <t>Full naming structrure, MBL, HBL, A2T WS</t>
  </si>
  <si>
    <t>SEM</t>
  </si>
  <si>
    <t>SEM1</t>
  </si>
  <si>
    <t>SEM2</t>
  </si>
  <si>
    <t>SEM3</t>
  </si>
  <si>
    <t>2 axes/WS</t>
  </si>
  <si>
    <t>FEB-030ROW:PBI-BE-220102</t>
  </si>
  <si>
    <t>FEB-030ROW:PBI-BE-220103</t>
  </si>
  <si>
    <t>FEB-030ROW:PBI-BE-220104</t>
  </si>
  <si>
    <t>SPK-020ROW:PBI-LAN-220201</t>
  </si>
  <si>
    <t>SPK-020ROW:PBI-BE-220202</t>
  </si>
  <si>
    <t>SPK-020ROW:PBI-BE-220203</t>
  </si>
  <si>
    <t>SPK-020ROW:PBI-BE-220204</t>
  </si>
  <si>
    <t>MBL-030ROW:PBI-LAN-220301</t>
  </si>
  <si>
    <t>MBL-030ROW:PBI-LAN-220401</t>
  </si>
  <si>
    <t>MBL-040ROW:PBI-LAN-220501</t>
  </si>
  <si>
    <t>HBL-020ROW:PBI-LAN-220601</t>
  </si>
  <si>
    <t>A2T-010ROW:PBI-LAN-221001</t>
  </si>
  <si>
    <t>MBL-030ROW:PBI-BE-220302</t>
  </si>
  <si>
    <t>MBL-030ROW:PBI-BE-220402</t>
  </si>
  <si>
    <t>MBL-040ROW:PBI-BE-220502</t>
  </si>
  <si>
    <t>HBL-020ROW:PBI-BE-220602</t>
  </si>
  <si>
    <t>A2T-010ROW:PBI-BE-221002</t>
  </si>
  <si>
    <t>MBL-030ROW:PBI-BE-220303</t>
  </si>
  <si>
    <t>MBL-030ROW:PBI-BE-220403</t>
  </si>
  <si>
    <t>MBL-040ROW:PBI-BE-220503</t>
  </si>
  <si>
    <t>HBL-020ROW:PBI-BE-220603</t>
  </si>
  <si>
    <t>A2T-010ROW:PBI-BE-221003</t>
  </si>
  <si>
    <t>MBL-030ROW:PBI-BE-220304</t>
  </si>
  <si>
    <t>MBL-030ROW:PBI-BE-220404</t>
  </si>
  <si>
    <t>MBL-040ROW:PBI-BE-220504</t>
  </si>
  <si>
    <t>HBL-020ROW:PBI-BE-220604</t>
  </si>
  <si>
    <t>A2T-010ROW:PBI-BE-221004</t>
  </si>
  <si>
    <t>MBL-030ROW:PBI-FE-220305</t>
  </si>
  <si>
    <t>MBL-030ROW:PBI-FE-220405</t>
  </si>
  <si>
    <t>MBL-040ROW:PBI-FE-220505</t>
  </si>
  <si>
    <t>HBL-020ROW:PBI-FE-220605</t>
  </si>
  <si>
    <t>A2T-010ROW:PBI-FE-221005</t>
  </si>
  <si>
    <t>MBL-030ROW:PBI-FE-220306</t>
  </si>
  <si>
    <t>MBL-030ROW:PBI-FE-220406</t>
  </si>
  <si>
    <t>MBL-040ROW:PBI-FE-220506</t>
  </si>
  <si>
    <t>HBL-020ROW:PBI-FE-220606</t>
  </si>
  <si>
    <t>A2T-010ROW:PBI-FE-221006</t>
  </si>
  <si>
    <t>MBL-040LWU:PBI-WS-001FE</t>
  </si>
  <si>
    <t>MBL-050LWU:PBI-WS-001FE</t>
  </si>
  <si>
    <t>HBL-020LWU:PBI-WS-001FE</t>
  </si>
  <si>
    <t>MBL-020LWU:PBI-WS-001SCU</t>
  </si>
  <si>
    <t>MBL-020LWU:PBI-WS-001SCR</t>
  </si>
  <si>
    <t>MBL-020LWU:PBI-WS-001SCD</t>
  </si>
  <si>
    <t>MBL-020LWU:PBI-WS-001SCL</t>
  </si>
  <si>
    <t>MBL-040LWU:PBI-WS-001SCU</t>
  </si>
  <si>
    <t>MBL-040LWU:PBI-WS-001SCR</t>
  </si>
  <si>
    <t>MBL-040LWU:PBI-WS-001SCD</t>
  </si>
  <si>
    <t>MBL-040LWU:PBI-WS-001SCL</t>
  </si>
  <si>
    <t>MBL-050LWU:PBI-WS-001SCU</t>
  </si>
  <si>
    <t>MBL-050LWU:PBI-WS-001SCR</t>
  </si>
  <si>
    <t>MBL-050LWU:PBI-WS-001SCD</t>
  </si>
  <si>
    <t>HBL-020LWU:PBI-WS-001SCD</t>
  </si>
  <si>
    <t>HBL-020LWU:PBI-WS-001SCU</t>
  </si>
  <si>
    <t>HBL-020LWU:PBI-WS-001SCR</t>
  </si>
  <si>
    <t>MBL-050LWU:PBI-WS-001SCL</t>
  </si>
  <si>
    <t>HBL-020LWU:PBI-WS-001SCL</t>
  </si>
  <si>
    <t>WS Scintillator Up</t>
  </si>
  <si>
    <t>WS Scintillator Right</t>
  </si>
  <si>
    <t>WS Scintillator Down</t>
  </si>
  <si>
    <t>WS Scintillator Left</t>
  </si>
  <si>
    <t>Full naming structrure, MEBT EMU</t>
  </si>
  <si>
    <t>MEBT-010:PBI-EMU-001FE</t>
  </si>
  <si>
    <t>FEB-030ROW:PBI-LAN-223301</t>
  </si>
  <si>
    <t>FEB-030ROW:PBI-BE-223302</t>
  </si>
  <si>
    <t>FEB-030ROW:PBI-BE-223303</t>
  </si>
  <si>
    <t>Fast BCM, FE-244201</t>
  </si>
  <si>
    <t>Breakdown for import to naming database</t>
  </si>
  <si>
    <t>LEBT-010:PBI-NPM-001FE</t>
  </si>
  <si>
    <t>LEBT-010:PBI-NPM-002FE</t>
  </si>
  <si>
    <t>SPK-020LWU:PBI-NPM-001FE</t>
  </si>
  <si>
    <t>MBL-020LWU:PBI-NPM-001FE</t>
  </si>
  <si>
    <t>MBL-040LWU:PBI-NPM-001FE</t>
  </si>
  <si>
    <t>MBL-050LWU:PBI-NPM-001FE</t>
  </si>
  <si>
    <t>HBL-020LWU:PBI-NPM-001FE</t>
  </si>
  <si>
    <t>MEBT-010:PBI-NPM-001FE</t>
  </si>
  <si>
    <t>MEBT-010:PBI-NPM-002FE</t>
  </si>
  <si>
    <t>A2T-110DRF:PBI-NPM-001FE</t>
  </si>
  <si>
    <t>DTL-030ROW:PBI-FE-223601</t>
  </si>
  <si>
    <t>DTL-030ROW:PBI-FE-223701</t>
  </si>
  <si>
    <t>FEB-050ROW:PBI-PS-218102</t>
  </si>
  <si>
    <t>SPK-010ROW:PBI-PS-218202</t>
  </si>
  <si>
    <t>SPK-050ROW:PBI-PS-218302</t>
  </si>
  <si>
    <t>MBL-020ROW:PBI-PS-218402</t>
  </si>
  <si>
    <t>MBL-050ROW:PBI-PS-218502</t>
  </si>
  <si>
    <t>MBL-090ROW:PBI-PS-218602</t>
  </si>
  <si>
    <t>HBL-090ROW:PBI-PS-218702</t>
  </si>
  <si>
    <t>HBL-200ROW:PBI-PS-218802</t>
  </si>
  <si>
    <t>IMG extra crates</t>
  </si>
  <si>
    <t>A2T-010ROW:PBI-FE-224501</t>
  </si>
  <si>
    <t>A2T-010ROW:PBI-FE-224601</t>
  </si>
  <si>
    <t>A2T-010ROW:PBI-FE-224801</t>
  </si>
  <si>
    <t>A2T-010ROW:PBI-SPECT-224802</t>
  </si>
  <si>
    <t>A2T-010ROW:PBI-ILLUM-224803</t>
  </si>
  <si>
    <t>FEB-030ROW:PBI-PS-223401</t>
  </si>
  <si>
    <t>FEB-030ROW:PBI-PS-223501</t>
  </si>
  <si>
    <t>LEBT-010:PBI-NPM-001H</t>
  </si>
  <si>
    <t>LEBT-010:PBI-NPM-001V</t>
  </si>
  <si>
    <t>LEBT-010:PBI-NPM-002H</t>
  </si>
  <si>
    <t>LEBT-010:PBI-NPM-002V</t>
  </si>
  <si>
    <t>MEBT-010:PBI-NPM-001H</t>
  </si>
  <si>
    <t>MEBT-010:PBI-NPM-001V</t>
  </si>
  <si>
    <t>MEBT-010:PBI-NPM-002H</t>
  </si>
  <si>
    <t>MEBT-010:PBI-NPM-002V</t>
  </si>
  <si>
    <t>PBI MEBT WS</t>
  </si>
  <si>
    <t>PBI BPM</t>
  </si>
  <si>
    <t>PBI BCM</t>
  </si>
  <si>
    <t>PBI Fast BPM</t>
  </si>
  <si>
    <t>PBI Fast BCM</t>
  </si>
  <si>
    <t>PBI nBLM</t>
  </si>
  <si>
    <t>PBI ICBLM</t>
  </si>
  <si>
    <t>PBI WS</t>
  </si>
  <si>
    <t>PBI IBS</t>
  </si>
  <si>
    <t>DPL, IPC-244300</t>
  </si>
  <si>
    <t>DPL, SPECT-244301</t>
  </si>
  <si>
    <t>FEB-030ROW:PBI-SPECT-244301</t>
  </si>
  <si>
    <t>PBI Target APTM</t>
  </si>
  <si>
    <t>MEBT</t>
  </si>
  <si>
    <t>010PRL</t>
  </si>
  <si>
    <t>RFS</t>
  </si>
  <si>
    <t>PRLTAP</t>
  </si>
  <si>
    <t>001</t>
  </si>
  <si>
    <t>002</t>
  </si>
  <si>
    <t>003</t>
  </si>
  <si>
    <t>020PRL</t>
  </si>
  <si>
    <t>004</t>
  </si>
  <si>
    <t>040PRL</t>
  </si>
  <si>
    <t>005</t>
  </si>
  <si>
    <t>006</t>
  </si>
  <si>
    <t>007</t>
  </si>
  <si>
    <t>008</t>
  </si>
  <si>
    <t>060PRL</t>
  </si>
  <si>
    <t>009</t>
  </si>
  <si>
    <t>080PRL</t>
  </si>
  <si>
    <t>010</t>
  </si>
  <si>
    <t>100PRL</t>
  </si>
  <si>
    <t>011</t>
  </si>
  <si>
    <t>120PRL</t>
  </si>
  <si>
    <t>012</t>
  </si>
  <si>
    <t>130PRL</t>
  </si>
  <si>
    <t>013</t>
  </si>
  <si>
    <t>014</t>
  </si>
  <si>
    <t>015</t>
  </si>
  <si>
    <t>030PRL</t>
  </si>
  <si>
    <t>016</t>
  </si>
  <si>
    <t>017</t>
  </si>
  <si>
    <t>050PRL</t>
  </si>
  <si>
    <t>018</t>
  </si>
  <si>
    <t>019</t>
  </si>
  <si>
    <t>070PRL</t>
  </si>
  <si>
    <t>020</t>
  </si>
  <si>
    <t>021</t>
  </si>
  <si>
    <t>090PRL</t>
  </si>
  <si>
    <t>022</t>
  </si>
  <si>
    <t>023</t>
  </si>
  <si>
    <t>024</t>
  </si>
  <si>
    <t>025</t>
  </si>
  <si>
    <t>026</t>
  </si>
  <si>
    <t>027</t>
  </si>
  <si>
    <t>028</t>
  </si>
  <si>
    <t>029</t>
  </si>
  <si>
    <t>030</t>
  </si>
  <si>
    <t>031</t>
  </si>
  <si>
    <t>032</t>
  </si>
  <si>
    <t>110PRL</t>
  </si>
  <si>
    <t>033</t>
  </si>
  <si>
    <t>034</t>
  </si>
  <si>
    <t>035</t>
  </si>
  <si>
    <t>140PRL</t>
  </si>
  <si>
    <t>036</t>
  </si>
  <si>
    <t>150PRL</t>
  </si>
  <si>
    <t>037</t>
  </si>
  <si>
    <t>160PRL</t>
  </si>
  <si>
    <t>038</t>
  </si>
  <si>
    <t>170PRL</t>
  </si>
  <si>
    <t>039</t>
  </si>
  <si>
    <t>180PRL</t>
  </si>
  <si>
    <t>040</t>
  </si>
  <si>
    <t>190PRL</t>
  </si>
  <si>
    <t>041</t>
  </si>
  <si>
    <t>200PRL</t>
  </si>
  <si>
    <t>042</t>
  </si>
  <si>
    <t>210PRL</t>
  </si>
  <si>
    <t>043</t>
  </si>
  <si>
    <t>044</t>
  </si>
  <si>
    <t>045</t>
  </si>
  <si>
    <t>046</t>
  </si>
  <si>
    <t>047</t>
  </si>
  <si>
    <t>048</t>
  </si>
  <si>
    <t>049</t>
  </si>
  <si>
    <t>050</t>
  </si>
  <si>
    <t>051</t>
  </si>
  <si>
    <t>052</t>
  </si>
  <si>
    <t>053</t>
  </si>
  <si>
    <t>054</t>
  </si>
  <si>
    <t>055</t>
  </si>
  <si>
    <t>056</t>
  </si>
  <si>
    <t>057</t>
  </si>
  <si>
    <t>058</t>
  </si>
  <si>
    <t>List: All rack mounted electronics crates</t>
  </si>
  <si>
    <t>List: All near accererator FE equipment</t>
  </si>
  <si>
    <t>GRD, FE-225101</t>
  </si>
  <si>
    <t>Building</t>
  </si>
  <si>
    <t>KG</t>
  </si>
  <si>
    <t>PBI MEBT LBM</t>
  </si>
  <si>
    <t>PBI SPK LBM</t>
  </si>
  <si>
    <t>PBI MBL LBM</t>
  </si>
  <si>
    <t>PBI HEBT LBM</t>
  </si>
  <si>
    <t>A2T-110DRF:PBI-NPM-001H</t>
  </si>
  <si>
    <t>SPK-020LWU:PBI-NPM-001H</t>
  </si>
  <si>
    <t>MBL-020LWU:PBI-NPM-001H</t>
  </si>
  <si>
    <t>MBL-040LWU:PBI-NPM-001H</t>
  </si>
  <si>
    <t>MBL-050LWU:PBI-NPM-001H</t>
  </si>
  <si>
    <t>HBL-020LWU:PBI-NPM-001H</t>
  </si>
  <si>
    <t>A2T-110DRF:PBI-NPM-001V</t>
  </si>
  <si>
    <t>MBL-020LWU:PBI-NPM-001V</t>
  </si>
  <si>
    <t>SPK-020LWU:PBI-NPM-001V</t>
  </si>
  <si>
    <t>MBL-040LWU:PBI-NPM-001V</t>
  </si>
  <si>
    <t>MBL-050LWU:PBI-NPM-001V</t>
  </si>
  <si>
    <t>HBL-020LWU:PBI-NPM-001V</t>
  </si>
  <si>
    <t>PBI DPL</t>
  </si>
  <si>
    <t>LEBT-010:PBI-BCM-001FE</t>
  </si>
  <si>
    <t>RFQ-010:PBI-BCM-001FE</t>
  </si>
  <si>
    <t>MEBT-010:PBI-BCM-001FE</t>
  </si>
  <si>
    <t>MEBT-010:PBI-BCM-002FE</t>
  </si>
  <si>
    <t>DTL-010:PBI-BCM-001FE</t>
  </si>
  <si>
    <t>DTL-020:PBI-BCM-001FE</t>
  </si>
  <si>
    <t>DTL-030:PBI-BCM-001FE</t>
  </si>
  <si>
    <t>DTL-040:PBI-BCM-001FE</t>
  </si>
  <si>
    <t>DTL-050:PBI-BCM-001FE</t>
  </si>
  <si>
    <t>MBL-010LWU:PBI-BCM-001FE</t>
  </si>
  <si>
    <t>HBL-010LWU:PBI-BCM-001FE</t>
  </si>
  <si>
    <t>HEBT-010LWU:PBI-BCM-001FE</t>
  </si>
  <si>
    <t>HEBT-150LWU:PBI-BCM-001FE</t>
  </si>
  <si>
    <t>A2T-010LWU:PBI-BCM-001FE</t>
  </si>
  <si>
    <t>DMPL-010DRF:PBI-BCM-001FE</t>
  </si>
  <si>
    <t>DMPL-040DRF:PBI-BCM-001FE</t>
  </si>
  <si>
    <t>U</t>
  </si>
  <si>
    <t>R</t>
  </si>
  <si>
    <t>D</t>
  </si>
  <si>
    <t>L</t>
  </si>
  <si>
    <t>MEBT WS, 1 ax/system (3)</t>
  </si>
  <si>
    <t>PBI-MTCA</t>
  </si>
  <si>
    <t>PBI-IPC</t>
  </si>
  <si>
    <t>PBI-MCU</t>
  </si>
  <si>
    <t>PBI-PLC</t>
  </si>
  <si>
    <t>FEB-030ROW:PBI-IPC-240100</t>
  </si>
  <si>
    <t>FEB-030ROW:PBI-IPC-240200</t>
  </si>
  <si>
    <t>FEB-030ROW:PBI-IPC-240300</t>
  </si>
  <si>
    <t>FEB-030ROW:PBI-IPC-240400</t>
  </si>
  <si>
    <t>FEB-030ROW:PBI-IPC-240500</t>
  </si>
  <si>
    <t>FEB-030ROW:PBI-IPC-240600</t>
  </si>
  <si>
    <t>FEB-030ROW:PBI-IPC-240700</t>
  </si>
  <si>
    <t>FEB-030ROW:PBI-IPC-240800</t>
  </si>
  <si>
    <t>A2T-010ROW:PBI-IPC-240900</t>
  </si>
  <si>
    <t>A2T-010ROW:PBI-IPC-241000</t>
  </si>
  <si>
    <t>SPK-020ROW:PBI-IPC-241100</t>
  </si>
  <si>
    <t>SPK-020ROW:PBI-IPC-241200</t>
  </si>
  <si>
    <t>MBL-040ROW:PBI-IPC-241300</t>
  </si>
  <si>
    <t>MBL-040ROW:PBI-IPC-241400</t>
  </si>
  <si>
    <t>MBL-040ROW:PBI-IPC-241500</t>
  </si>
  <si>
    <t>MBL-040ROW:PBI-IPC-241600</t>
  </si>
  <si>
    <t>MBL-040ROW:PBI-IPC-241700</t>
  </si>
  <si>
    <t>MBL-040ROW:PBI-IPC-241800</t>
  </si>
  <si>
    <t>HBL-030ROW:PBI-IPC-241900</t>
  </si>
  <si>
    <t>HBL-030ROW:PBI-IPC-242000</t>
  </si>
  <si>
    <t>FEB-030ROW:PBI-IPC-244300</t>
  </si>
  <si>
    <t>MTCA</t>
  </si>
  <si>
    <t>FEB-050ROW:PBI-MTCA-210100</t>
  </si>
  <si>
    <t>FEB-050ROW:PBI-MTCA-210200</t>
  </si>
  <si>
    <t>FEB-050ROW:PBI-MTCA-212100</t>
  </si>
  <si>
    <t>DTL-030ROW:PBI-MTCA-212200</t>
  </si>
  <si>
    <t>SPK-040ROW:PBI-MTCA-212300</t>
  </si>
  <si>
    <t>MBL-010ROW:PBI-MTCA-212400</t>
  </si>
  <si>
    <t>MBL-050ROW:PBI-MTCA-212500</t>
  </si>
  <si>
    <t>MBL-090ROW:PBI-MTCA-212600</t>
  </si>
  <si>
    <t>HBL-090ROW:PBI-MTCA-212800</t>
  </si>
  <si>
    <t>HBL-120ROW:PBI-MTCA-212900</t>
  </si>
  <si>
    <t>HBL-160ROW:PBI-MTCA-213000</t>
  </si>
  <si>
    <t>HBL-210ROW:PBI-MTCA-213100</t>
  </si>
  <si>
    <t>HEBT-010ROW:PBI-MTCA-213200</t>
  </si>
  <si>
    <t>A2T-010ROW:PBI-MTCA-213400</t>
  </si>
  <si>
    <t>FEB-050ROW:PBI-MTCA-215100</t>
  </si>
  <si>
    <t>DTL-030ROW:PBI-MTCA-215200</t>
  </si>
  <si>
    <t>SPK-040ROW:PBI-MTCA-215300</t>
  </si>
  <si>
    <t>MBL-010ROW:PBI-MTCA-215400</t>
  </si>
  <si>
    <t>MBL-050ROW:PBI-MTCA-215500</t>
  </si>
  <si>
    <t>MBL-090ROW:PBI-MTCA-215600</t>
  </si>
  <si>
    <t>HBL-090ROW:PBI-MTCA-215800</t>
  </si>
  <si>
    <t>HBL-120ROW:PBI-MTCA-215900</t>
  </si>
  <si>
    <t>HBL-160ROW:PBI-MTCA-216000</t>
  </si>
  <si>
    <t>HBL-210ROW:PBI-MTCA-216100</t>
  </si>
  <si>
    <t>HEBT-010ROW:PBI-MTCA-216200</t>
  </si>
  <si>
    <t>A2T-010ROW:PBI-MTCA-216400</t>
  </si>
  <si>
    <t>A2T-010ROW:PBI-MTCA-216500</t>
  </si>
  <si>
    <t>FEB-050ROW:PBI-MTCA-218100</t>
  </si>
  <si>
    <t>SPK-010ROW:PBI-MTCA-218200</t>
  </si>
  <si>
    <t>SPK-050ROW:PBI-MTCA-218300</t>
  </si>
  <si>
    <t>MBL-020ROW:PBI-MTCA-218400</t>
  </si>
  <si>
    <t>MBL-050ROW:PBI-MTCA-218500</t>
  </si>
  <si>
    <t>MBL-090ROW:PBI-MTCA-218600</t>
  </si>
  <si>
    <t>HBL-090ROW:PBI-MTCA-218700</t>
  </si>
  <si>
    <t>HBL-200ROW:PBI-MTCA-218800</t>
  </si>
  <si>
    <t>FEB-030ROW:PBI-MTCA-220100</t>
  </si>
  <si>
    <t>SPK-020ROW:PBI-MTCA-220200</t>
  </si>
  <si>
    <t>MBL-030ROW:PBI-MTCA-220300</t>
  </si>
  <si>
    <t>MBL-030ROW:PBI-MTCA-220400</t>
  </si>
  <si>
    <t>MBL-040ROW:PBI-MTCA-220500</t>
  </si>
  <si>
    <t>HBL-020ROW:PBI-MTCA-220600</t>
  </si>
  <si>
    <t>A2T-010ROW:PBI-MTCA-221000</t>
  </si>
  <si>
    <t>FEB-030ROW:PBI-MTCA-223200</t>
  </si>
  <si>
    <t>FEB-030ROW:PBI-MTCA-223300</t>
  </si>
  <si>
    <t>FEB-030ROW:PBI-MTCA-223400</t>
  </si>
  <si>
    <t>FEB-030ROW:PBI-MTCA-223500</t>
  </si>
  <si>
    <t>DTL-030ROW:PBI-MTCA-223600</t>
  </si>
  <si>
    <t>DTL-030ROW:PBI-MTCA-223700</t>
  </si>
  <si>
    <t>SPK-030ROW:PBI-MTCA-223800</t>
  </si>
  <si>
    <t>MBL-040ROW:PBI-MTCA-223900</t>
  </si>
  <si>
    <t>FEB-030ROW:PBI-MTCA-224100</t>
  </si>
  <si>
    <t>FEB-030ROW:PBI-MTCA-224200</t>
  </si>
  <si>
    <t>MBL-020ROW:PBI-MTCA-224300</t>
  </si>
  <si>
    <t>HBL-200ROW:PBI-MTCA-224400</t>
  </si>
  <si>
    <t>A2T-010ROW:PBI-MTCA-224500</t>
  </si>
  <si>
    <t>A2T-010ROW:PBI-MTCA-224600</t>
  </si>
  <si>
    <t>A2T-010ROW:PBI-MTCA-224800</t>
  </si>
  <si>
    <t>Series</t>
  </si>
  <si>
    <t>Series index</t>
  </si>
  <si>
    <t>FE index</t>
  </si>
  <si>
    <t>HEBT-080DRF:PBI-WS-001SC1</t>
  </si>
  <si>
    <t>HEBT-110DRF:PBI-WS-001SC1</t>
  </si>
  <si>
    <t>HEBT-140DRF:PBI-WS-001SC1</t>
  </si>
  <si>
    <t>HEBT-080DRF:PBI-WS-001SC2</t>
  </si>
  <si>
    <t>HEBT-110DRF:PBI-WS-001SC2</t>
  </si>
  <si>
    <t>HEBT-140DRF:PBI-WS-001SC2</t>
  </si>
  <si>
    <t>HEBT-080DRF:PBI-WS-001SC3</t>
  </si>
  <si>
    <t>HEBT-110DRF:PBI-WS-001SC3</t>
  </si>
  <si>
    <t>HEBT-140DRF:PBI-WS-001SC3</t>
  </si>
  <si>
    <t>HEBT-080DRF:PBI-WS-001SC4</t>
  </si>
  <si>
    <t>HEBT-110DRF:PBI-WS-001SC4</t>
  </si>
  <si>
    <t>HEBT-140DRF:PBI-WS-001SC4</t>
  </si>
  <si>
    <r>
      <t xml:space="preserve">The main table calculates the longitudinal distance from instrument positions to stub entrances. Approx. 45m must be added for stub and gallery routing, and approx. 30 m must be added for FE building routing. The routing from the GSA room is still tbd.
</t>
    </r>
    <r>
      <rPr>
        <sz val="11"/>
        <color rgb="FFC00000"/>
        <rFont val="Calibri"/>
        <family val="2"/>
        <scheme val="minor"/>
      </rPr>
      <t>Red text</t>
    </r>
    <r>
      <rPr>
        <sz val="11"/>
        <color theme="1"/>
        <rFont val="Calibri"/>
        <family val="2"/>
        <scheme val="minor"/>
      </rPr>
      <t xml:space="preserve"> indicates that the position is unclear (early design, conflicting information in lattice/drawings etc...)
The routing in the Routing Summary sheet is followed as much as possible.</t>
    </r>
  </si>
  <si>
    <t>Smallest distance to stub above 10 m.</t>
  </si>
  <si>
    <t>Target</t>
  </si>
  <si>
    <t>WS front end (near instrument)</t>
  </si>
  <si>
    <t>EMU front end (near instrument)</t>
  </si>
  <si>
    <t>NPM front end (near instrument)</t>
  </si>
  <si>
    <t>BCM front end (near instrument)</t>
  </si>
  <si>
    <t>BCM, FE-210801</t>
  </si>
  <si>
    <t>BCM, FE-210901</t>
  </si>
  <si>
    <t>SPK-010ROW:PBI-MTCA-210400</t>
  </si>
  <si>
    <t>SPK-010ROW:PBI-MTCA-210300</t>
  </si>
  <si>
    <t>SPK-010ROW:PBI-FE-210301</t>
  </si>
  <si>
    <t>MBL-010ROW:PBI-MTCA-210500</t>
  </si>
  <si>
    <t>MBL-010ROW:PBI-FE-210501</t>
  </si>
  <si>
    <t>HBL-010ROW:PBI-MTCA-210600</t>
  </si>
  <si>
    <t>HBL-010ROW:PBI-FE-210601</t>
  </si>
  <si>
    <t>HBL-200ROW:PBI-MTCA-210700</t>
  </si>
  <si>
    <t>HBL-200ROW:PBI-FE-210701</t>
  </si>
  <si>
    <t>A2T-010ROW:PBI-MTCA-210900</t>
  </si>
  <si>
    <t>A2T-010ROW:PBI-FE-210901</t>
  </si>
  <si>
    <t>OPT SiPD</t>
  </si>
  <si>
    <t>OPT SiAPD</t>
  </si>
  <si>
    <t>SiPD</t>
  </si>
  <si>
    <t>SiAPD</t>
  </si>
  <si>
    <t>OFE SiPD</t>
  </si>
  <si>
    <t>OFE SiAPD</t>
  </si>
  <si>
    <t>LEBT EMU
BI-EMU (CEA)
LEBT EMU µTCA, MTCA-223200</t>
  </si>
  <si>
    <t>MEBT FC µTCA, MTCA-223400</t>
  </si>
  <si>
    <t>MEBT WS µTCA, MTCA-220100</t>
  </si>
  <si>
    <t>MEBT EMU µTCA, MTCA-223300</t>
  </si>
  <si>
    <t>DTL FC1 µTCA , MTCA-223600</t>
  </si>
  <si>
    <t>MBL-020 WS µTCA , MTCA-220300</t>
  </si>
  <si>
    <t>MBL-040 WS µTCA , MTCA-220400</t>
  </si>
  <si>
    <t>MBL-050 WS µTCA , MTCA-220500</t>
  </si>
  <si>
    <t>HBL WS µTCA , MTCA-220600</t>
  </si>
  <si>
    <t>WS µTCA , MTCA-221000</t>
  </si>
  <si>
    <t>SPK WS µTCA , MTCA-220200
3 x WS</t>
  </si>
  <si>
    <t>IBS µTCA , MTCA-223800
2 x IBS</t>
  </si>
  <si>
    <t>WS µTCA , MTCA-220700</t>
  </si>
  <si>
    <t>WS µTCA , MTCA-220800</t>
  </si>
  <si>
    <t>WS µTCA , MTCA-220900</t>
  </si>
  <si>
    <t>APTM µTCA , MTCA-224500</t>
  </si>
  <si>
    <t>DTL FC3 µTCA , MTCA-</t>
  </si>
  <si>
    <t>DTL WS µTCA , MTCA-
2 x WS</t>
  </si>
  <si>
    <t>BPM µTCA, MTCA-212100</t>
  </si>
  <si>
    <t>BCM µTCA, MTCA-210100</t>
  </si>
  <si>
    <t>BPM µTCA, MTCA-212200</t>
  </si>
  <si>
    <t>BCM µTCA, MTCA-210300</t>
  </si>
  <si>
    <t>BPM µTCA , MTCA-212300</t>
  </si>
  <si>
    <t>BPM µTCA , MTCA-212400</t>
  </si>
  <si>
    <t>BPM µTCA , MTCA-212500</t>
  </si>
  <si>
    <t>BPM µTCA , MTCA-212600</t>
  </si>
  <si>
    <t>BCM µTCA, MTCA-210600</t>
  </si>
  <si>
    <t>BPM µTCA , MTCA-212700</t>
  </si>
  <si>
    <t>BPM µTCA , MTCA-212800</t>
  </si>
  <si>
    <t>BPM µTCA , MTCA-212900</t>
  </si>
  <si>
    <t>BPM µTCA , MTCA-213000</t>
  </si>
  <si>
    <t>BPM µTCA , MTCA-213100</t>
  </si>
  <si>
    <t>BPM µTCA , MTCA-213200</t>
  </si>
  <si>
    <t>BCM µTCA, MTCA-210800</t>
  </si>
  <si>
    <t>BPM µTCA , MTCA-213300</t>
  </si>
  <si>
    <t>BPM µTCA , MTCA-213400</t>
  </si>
  <si>
    <t>BCM µTCA, MTCA-210900</t>
  </si>
  <si>
    <t>IMG µTCA , MTCA-224900</t>
  </si>
  <si>
    <t>BCM µTCA, MTCA-210200</t>
  </si>
  <si>
    <t>BCM µTCA, MTCA-210400</t>
  </si>
  <si>
    <t>APTM µTCA , MTCA-224600</t>
  </si>
  <si>
    <t>MTCA-224400</t>
  </si>
  <si>
    <t>APTM µTCA , MTCA-224700</t>
  </si>
  <si>
    <t>BCM µTCA, MTCA-210500</t>
  </si>
  <si>
    <t>IMG µTCA , MTCA-225000</t>
  </si>
  <si>
    <t>DTL FC4 µTCA , MTCA-</t>
  </si>
  <si>
    <t>LBM µTCA MTCA-224300</t>
  </si>
  <si>
    <t>LEBT FC µTCA, MTCA-223500</t>
  </si>
  <si>
    <t>DTL FC2 µTCA , MTCA-223700</t>
  </si>
  <si>
    <t>ICBLM µTCA , MTCA-215700</t>
  </si>
  <si>
    <t>ICBLM µTCA , MTCA-215900</t>
  </si>
  <si>
    <t>ICBLM µTCA , MTCA-216000</t>
  </si>
  <si>
    <t>BCM µTCA, MTCA-210700</t>
  </si>
  <si>
    <t>ICBLM µTCA , MTCA-216100</t>
  </si>
  <si>
    <t>ICBLM µTCA , MTCA-216200</t>
  </si>
  <si>
    <t>ICBLM µTCA , MTCA-216500</t>
  </si>
  <si>
    <t>ICBLM µTCA , MTCA-216300</t>
  </si>
  <si>
    <t>ICBLM µTCA , MTCA-216400</t>
  </si>
  <si>
    <t>ICBLM µTCA, MTCA-215100</t>
  </si>
  <si>
    <t>ICBLM µTCA, MTCA-215200</t>
  </si>
  <si>
    <t>ICBLM µTCA , MTCA-215300</t>
  </si>
  <si>
    <t>ICBLM µTCA , MTCA-215400</t>
  </si>
  <si>
    <t>ICBLM µTCA , MTCA-215500</t>
  </si>
  <si>
    <t>ICBLM µTCA , MTCA-215600</t>
  </si>
  <si>
    <t>ICBLM µTCA , MTCA-215800</t>
  </si>
  <si>
    <t>GRD µTCA , MTCA-225100</t>
  </si>
  <si>
    <t>IMG µTCA , MTCA-224800</t>
  </si>
  <si>
    <t>IBS µTCA , MTCA-224000</t>
  </si>
  <si>
    <t>µTCA CRATE</t>
  </si>
  <si>
    <t>ICS patch panel</t>
  </si>
  <si>
    <t>Power distribution unit</t>
  </si>
  <si>
    <t>Preferably empty for maintenance purposes (U42 to U47).</t>
  </si>
  <si>
    <t>NPM perhaps here</t>
  </si>
  <si>
    <t>MEBT and SPK LBM
MEBT LBM  µTCA, MTCA-224100
SPK LBM µTCA, MTCA-224200</t>
  </si>
  <si>
    <t>HBL-050ROW:CNPW-U-016</t>
  </si>
  <si>
    <t>HBL-050ROW:PBI-MTCA-212700</t>
  </si>
  <si>
    <t>HBL-050ROW:PBI-FE-212701</t>
  </si>
  <si>
    <t>HBL-050ROW:PBI-FE-212702</t>
  </si>
  <si>
    <t>HBL-050ROW:PBI-MTCA-215700</t>
  </si>
  <si>
    <t>HBL-050ROW:PBI-FE-215701</t>
  </si>
  <si>
    <t>HBL-050ROW:PBI-FE-215702</t>
  </si>
  <si>
    <t>HEBT-010ROW:CNPW-U-001</t>
  </si>
  <si>
    <t>HEBT-030ROW:CNPW-U-001</t>
  </si>
  <si>
    <t>HEBT-030ROW:CNPW-U-002</t>
  </si>
  <si>
    <t>HEBT-030ROW:CNPW-U-003</t>
  </si>
  <si>
    <t>HEBT-030ROW:CNPW-U-004</t>
  </si>
  <si>
    <t>HEBT-030ROW:CNPW-U-005</t>
  </si>
  <si>
    <t>FE crate (SEM), see left</t>
  </si>
  <si>
    <t>tbd</t>
  </si>
  <si>
    <t>HEBT-030ROW</t>
  </si>
  <si>
    <t>HEBT-030ROW:PBI-MTCA-210800</t>
  </si>
  <si>
    <t>HEBT-030ROW:PBI-FE-210801</t>
  </si>
  <si>
    <t>HEBT-030ROW:PBI-MTCA-213300</t>
  </si>
  <si>
    <t>HEBT-030ROW:PBI-FE-213301</t>
  </si>
  <si>
    <t>HEBT-030ROW:PBI-FE-213302</t>
  </si>
  <si>
    <t>HEBT-030ROW:PBI-FE-213303</t>
  </si>
  <si>
    <t>HEBT-030ROW:PBI-FE-213304</t>
  </si>
  <si>
    <t>HEBT-030ROW:PBI-FE-213305</t>
  </si>
  <si>
    <t>HEBT-030ROW:PBI-MTCA-216300</t>
  </si>
  <si>
    <t>HEBT-030ROW:PBI-FE-216301</t>
  </si>
  <si>
    <t>HEBT-030ROW:PBI-FE-216302</t>
  </si>
  <si>
    <t>HEBT-030ROW:PBI-MTCA-218900</t>
  </si>
  <si>
    <t>HEBT-030ROW:PBI-FE-218901</t>
  </si>
  <si>
    <t>HEBT-030ROW:PBI-PS-218902</t>
  </si>
  <si>
    <t>HEBT-030ROW:PBI-MTCA-220700</t>
  </si>
  <si>
    <t>HEBT-030ROW:PBI-LAN-220701</t>
  </si>
  <si>
    <t>HEBT-030ROW:PBI-BE-220702</t>
  </si>
  <si>
    <t>HEBT-030ROW:PBI-BE-220703</t>
  </si>
  <si>
    <t>HEBT-030ROW:PBI-FE-220704</t>
  </si>
  <si>
    <t>HEBT-030ROW:PBI-FE-220705</t>
  </si>
  <si>
    <t>HEBT-030ROW:PBI-MTCA-220800</t>
  </si>
  <si>
    <t>HEBT-030ROW:PBI-LAN-220801</t>
  </si>
  <si>
    <t>HEBT-030ROW:PBI-BE-220802</t>
  </si>
  <si>
    <t>HEBT-030ROW:PBI-BE-220803</t>
  </si>
  <si>
    <t>HEBT-030ROW:PBI-FE-220804</t>
  </si>
  <si>
    <t>HEBT-030ROW:PBI-FE-220805</t>
  </si>
  <si>
    <t>HEBT-030ROW:PBI-MTCA-220900</t>
  </si>
  <si>
    <t>HEBT-030ROW:PBI-LAN-220901</t>
  </si>
  <si>
    <t>HEBT-030ROW:PBI-BE-220902</t>
  </si>
  <si>
    <t>HEBT-030ROW:PBI-BE-220903</t>
  </si>
  <si>
    <t>HEBT-030ROW:PBI-FE-220904</t>
  </si>
  <si>
    <t>HEBT-030ROW:PBI-FE-220905</t>
  </si>
  <si>
    <t>FE crate or similar (first connection point in rack)</t>
  </si>
  <si>
    <t>PBI WS, SiPD</t>
  </si>
  <si>
    <t>PBI WS, SiAPD</t>
  </si>
  <si>
    <t>PBI WS, OFE SiPD</t>
  </si>
  <si>
    <t>PBI WS, OFE SiAPD</t>
  </si>
  <si>
    <t>PBI MEBT WS-001, SEM</t>
  </si>
  <si>
    <t>PBI MEBT WS-002, SEM</t>
  </si>
  <si>
    <t>PBI MEBT WS-003, SEM</t>
  </si>
  <si>
    <t>PBI WS, SEM</t>
  </si>
  <si>
    <t>Added to/edited naming database</t>
  </si>
  <si>
    <t>List: Phase reference line taps</t>
  </si>
  <si>
    <t>A2T WS PLC (?)</t>
  </si>
  <si>
    <t>WS PLC  (?)</t>
  </si>
  <si>
    <t>HBL WS PLC (?)</t>
  </si>
  <si>
    <t>MBL WS PLC (?)</t>
  </si>
  <si>
    <t>SPK WS PLC (?)</t>
  </si>
  <si>
    <t>DTL FC PLC (?)</t>
  </si>
  <si>
    <t>LEBT &amp; MEBT PLC (?)</t>
  </si>
  <si>
    <t>ECAT</t>
  </si>
  <si>
    <t>Ethercat, ECAT-251200</t>
  </si>
  <si>
    <t>Ethercat, ECAT-251300</t>
  </si>
  <si>
    <t>NPM Ethercat, ECAT-250100</t>
  </si>
  <si>
    <t>NPM Ethercat, ECAT-250200</t>
  </si>
  <si>
    <t>NPM Ethercat, ECAT-250300</t>
  </si>
  <si>
    <t>NPM Ethercat, ECAT-250400</t>
  </si>
  <si>
    <t>EMU Ethercat, ECAT-250500</t>
  </si>
  <si>
    <t>WS &amp; FC Ethercat, ECAT-250600</t>
  </si>
  <si>
    <t>max 6 axes / crate</t>
  </si>
  <si>
    <t>A2T-120DRF:PBI-WS-001</t>
  </si>
  <si>
    <t>A2T-120DRF:PBI-WS-001FE</t>
  </si>
  <si>
    <t>A2T-120DRF:PBI-WS-001SCU</t>
  </si>
  <si>
    <t>A2T-120DRF:PBI-WS-001SCR</t>
  </si>
  <si>
    <t>A2T-120DRF:PBI-WS-001SCD</t>
  </si>
  <si>
    <t>A2T-120DRF:PBI-WS-001SCL</t>
  </si>
  <si>
    <t>A2T-090DRF:PBI-BCM-001</t>
  </si>
  <si>
    <t>A2T-130DRF:PBI-BCM-001</t>
  </si>
  <si>
    <t>A2T-090RDF:PBI-BCM-001</t>
  </si>
  <si>
    <t>A2T-090DRF:PBI-BCM-001FE</t>
  </si>
  <si>
    <t>A2T-130DRF:PBI-BCM-001FE</t>
  </si>
  <si>
    <t>A2T-120DRF:PBI-BPM-001</t>
  </si>
  <si>
    <t>FC Ethercat, ECAT-250700</t>
  </si>
  <si>
    <t>WS Ethercat, ECAT-250800</t>
  </si>
  <si>
    <t>WS Ethercat, ECAT-250900</t>
  </si>
  <si>
    <t>WS Ethercat, ECAT-251000</t>
  </si>
  <si>
    <t>WS Ethercat, ECAT-251100</t>
  </si>
  <si>
    <t>Ethercat crate</t>
  </si>
  <si>
    <t>Axis</t>
  </si>
  <si>
    <t>FEB-030ROW:PBI-ECAT-250100</t>
  </si>
  <si>
    <t>Instrument</t>
  </si>
  <si>
    <t>FEB-030ROW:PBI-POS-250101</t>
  </si>
  <si>
    <t>ECAT Crate</t>
  </si>
  <si>
    <t>FEB-030ROW:PBI-ECAT-250200</t>
  </si>
  <si>
    <t>FEB-030ROW:PBI-ECAT-250300</t>
  </si>
  <si>
    <t>FEB-030ROW:PBI-ECAT-250400</t>
  </si>
  <si>
    <t>FEB-030ROW:PBI-ECAT-250500</t>
  </si>
  <si>
    <t>FEB-030ROW:PBI-ECAT-250600</t>
  </si>
  <si>
    <t>H1</t>
  </si>
  <si>
    <t>V1</t>
  </si>
  <si>
    <t>H2</t>
  </si>
  <si>
    <t>H3</t>
  </si>
  <si>
    <t>H4</t>
  </si>
  <si>
    <t>H5</t>
  </si>
  <si>
    <t>V2</t>
  </si>
  <si>
    <t>V3</t>
  </si>
  <si>
    <t>V4</t>
  </si>
  <si>
    <t>V5</t>
  </si>
  <si>
    <t>Slit H</t>
  </si>
  <si>
    <t>Slit V</t>
  </si>
  <si>
    <t>Grid H</t>
  </si>
  <si>
    <t>Grid V</t>
  </si>
  <si>
    <t>Voltage control (connected to I/O)</t>
  </si>
  <si>
    <t>ECAT I/O</t>
  </si>
  <si>
    <t>Motor control axis</t>
  </si>
  <si>
    <t>Instrument axis description</t>
  </si>
  <si>
    <t>H</t>
  </si>
  <si>
    <t>V</t>
  </si>
  <si>
    <t>???</t>
  </si>
  <si>
    <t>A2T-01 (GSA)</t>
  </si>
  <si>
    <t>A2T-02 (TAA)</t>
  </si>
  <si>
    <t>A2T-020ROW:CNPW-U-001</t>
  </si>
  <si>
    <t>A2T-020ROW:CNPW-U-002</t>
  </si>
  <si>
    <t>A2T-020ROW</t>
  </si>
  <si>
    <t>A2T-020ROW:PBI-MTCA-224700</t>
  </si>
  <si>
    <t>A2T-020ROW:PBI-FE-224701</t>
  </si>
  <si>
    <t>A2T-020ROW:PBI-MTCA-224900</t>
  </si>
  <si>
    <t>A2T-020ROW:PBI-FE-224901</t>
  </si>
  <si>
    <t>A2T-020ROW:PBI-SPECT-224902</t>
  </si>
  <si>
    <t>A2T-020ROW:PBI-ILLUM-224903</t>
  </si>
  <si>
    <t>A2T-020ROW:PBI-MTCA-225000</t>
  </si>
  <si>
    <t>A2T-020ROW:PBI-FE-225001</t>
  </si>
  <si>
    <t>A2T-020ROW:PBI-SPECT-225002</t>
  </si>
  <si>
    <t>A2T-020ROW:PBI-ILLUM-225003</t>
  </si>
  <si>
    <t>A2T-020ROW:PBI-MTCA-225100</t>
  </si>
  <si>
    <t>A2T-020ROW:PBI-FE-225101</t>
  </si>
  <si>
    <t>Component</t>
  </si>
  <si>
    <t>DTL-030ROW:PBI-ECAT-250700</t>
  </si>
  <si>
    <t>SPK-020ROW:PBI-ECAT-250800</t>
  </si>
  <si>
    <t>MBL-040ROW:PBI-ECAT-250900</t>
  </si>
  <si>
    <t>HBL-020ROW:PBI-ECAT-251000</t>
  </si>
  <si>
    <t>HEBT-030ROW:PBI-ECAT-251100</t>
  </si>
  <si>
    <t>A2T-010ROW:PBI-ECAT-251200</t>
  </si>
  <si>
    <t>A2T-020ROW:PBI-ECAT-251300</t>
  </si>
  <si>
    <t>FEB-030ROW:PBI-ECATIO-250111</t>
  </si>
  <si>
    <t>FEB-030ROW:PBI-ECATIO-250112</t>
  </si>
  <si>
    <t>FEB-030ROW:PBI-ECATIO-250113</t>
  </si>
  <si>
    <t>FEB-030ROW:PBI-ECATIO-250114</t>
  </si>
  <si>
    <t>FEB-030ROW:PBI-ECATIO-250115</t>
  </si>
  <si>
    <t>FEB-030ROW:PBI-ECATIO-250116</t>
  </si>
  <si>
    <t>FEB-030ROW:PBI-ECATIO-250211</t>
  </si>
  <si>
    <t>FEB-030ROW:PBI-ECATIO-250212</t>
  </si>
  <si>
    <t>FEB-030ROW:PBI-ECATIO-250213</t>
  </si>
  <si>
    <t>FEB-030ROW:PBI-ECATIO-250214</t>
  </si>
  <si>
    <t>FEB-030ROW:PBI-ECATIO-250215</t>
  </si>
  <si>
    <t>FEB-030ROW:PBI-ECATIO-250216</t>
  </si>
  <si>
    <t>FEB-030ROW:PBI-ECATIO-250311</t>
  </si>
  <si>
    <t>FEB-030ROW:PBI-ECATIO-250312</t>
  </si>
  <si>
    <t>FEB-030ROW:PBI-ECATIO-250313</t>
  </si>
  <si>
    <t>FEB-030ROW:PBI-ECATIO-250314</t>
  </si>
  <si>
    <t>FEB-030ROW:PBI-ECATIO-250315</t>
  </si>
  <si>
    <t>FEB-030ROW:PBI-ECATIO-250316</t>
  </si>
  <si>
    <t>FEB-030ROW:PBI-ECATIO-250411</t>
  </si>
  <si>
    <t>FEB-030ROW:PBI-ECATIO-250412</t>
  </si>
  <si>
    <t>FEB-030ROW:PBI-ECATIO-250413</t>
  </si>
  <si>
    <t>FEB-030ROW:PBI-ECATIO-250414</t>
  </si>
  <si>
    <t>FEB-030ROW:PBI-ECATIO-250415</t>
  </si>
  <si>
    <t>FEB-030ROW:PBI-ECATIO-250416</t>
  </si>
  <si>
    <t>FEB-030ROW:PBI-ECATIO-250511</t>
  </si>
  <si>
    <t>FEB-030ROW:PBI-ECATIO-250512</t>
  </si>
  <si>
    <t>FEB-030ROW:PBI-ECATIO-250513</t>
  </si>
  <si>
    <t>FEB-030ROW:PBI-ECATIO-250514</t>
  </si>
  <si>
    <t>FEB-030ROW:PBI-ECATIO-250515</t>
  </si>
  <si>
    <t>FEB-030ROW:PBI-ECATIO-250516</t>
  </si>
  <si>
    <t>FEB-030ROW:PBI-ECATIO-250611</t>
  </si>
  <si>
    <t>FEB-030ROW:PBI-ECATIO-250612</t>
  </si>
  <si>
    <t>FEB-030ROW:PBI-ECATIO-250613</t>
  </si>
  <si>
    <t>FEB-030ROW:PBI-ECATIO-250614</t>
  </si>
  <si>
    <t>FEB-030ROW:PBI-ECATIO-250615</t>
  </si>
  <si>
    <t>FEB-030ROW:PBI-ECATIO-250616</t>
  </si>
  <si>
    <t>DTL-030ROW:PBI-ECATIO-250711</t>
  </si>
  <si>
    <t>DTL-030ROW:PBI-ECATIO-250712</t>
  </si>
  <si>
    <t>DTL-030ROW:PBI-ECATIO-250713</t>
  </si>
  <si>
    <t>DTL-030ROW:PBI-ECATIO-250714</t>
  </si>
  <si>
    <t>DTL-030ROW:PBI-ECATIO-250715</t>
  </si>
  <si>
    <t>DTL-030ROW:PBI-ECATIO-250716</t>
  </si>
  <si>
    <t>SPK-020ROW:PBI-ECATIO-250811</t>
  </si>
  <si>
    <t>SPK-020ROW:PBI-ECATIO-250812</t>
  </si>
  <si>
    <t>SPK-020ROW:PBI-ECATIO-250813</t>
  </si>
  <si>
    <t>SPK-020ROW:PBI-ECATIO-250814</t>
  </si>
  <si>
    <t>SPK-020ROW:PBI-ECATIO-250815</t>
  </si>
  <si>
    <t>SPK-020ROW:PBI-ECATIO-250816</t>
  </si>
  <si>
    <t>MBL-040ROW:PBI-ECATIO-250911</t>
  </si>
  <si>
    <t>MBL-040ROW:PBI-ECATIO-250912</t>
  </si>
  <si>
    <t>MBL-040ROW:PBI-ECATIO-250913</t>
  </si>
  <si>
    <t>MBL-040ROW:PBI-ECATIO-250914</t>
  </si>
  <si>
    <t>MBL-040ROW:PBI-ECATIO-250915</t>
  </si>
  <si>
    <t>MBL-040ROW:PBI-ECATIO-250916</t>
  </si>
  <si>
    <t>HBL-020ROW:PBI-ECATIO-251011</t>
  </si>
  <si>
    <t>HBL-020ROW:PBI-ECATIO-251012</t>
  </si>
  <si>
    <t>HBL-020ROW:PBI-ECATIO-251013</t>
  </si>
  <si>
    <t>HBL-020ROW:PBI-ECATIO-251014</t>
  </si>
  <si>
    <t>HBL-020ROW:PBI-ECATIO-251015</t>
  </si>
  <si>
    <t>HBL-020ROW:PBI-ECATIO-251016</t>
  </si>
  <si>
    <t>HEBT-030ROW:PBI-ECATIO-251111</t>
  </si>
  <si>
    <t>HEBT-030ROW:PBI-ECATIO-251112</t>
  </si>
  <si>
    <t>HEBT-030ROW:PBI-ECATIO-251113</t>
  </si>
  <si>
    <t>HEBT-030ROW:PBI-ECATIO-251114</t>
  </si>
  <si>
    <t>HEBT-030ROW:PBI-ECATIO-251115</t>
  </si>
  <si>
    <t>HEBT-030ROW:PBI-ECATIO-251116</t>
  </si>
  <si>
    <t>A2T-010ROW:PBI-ECATIO-251211</t>
  </si>
  <si>
    <t>A2T-010ROW:PBI-ECATIO-251212</t>
  </si>
  <si>
    <t>A2T-010ROW:PBI-ECATIO-251213</t>
  </si>
  <si>
    <t>A2T-010ROW:PBI-ECATIO-251214</t>
  </si>
  <si>
    <t>A2T-010ROW:PBI-ECATIO-251215</t>
  </si>
  <si>
    <t>A2T-010ROW:PBI-ECATIO-251216</t>
  </si>
  <si>
    <t>A2T-020ROW:PBI-ECATIO-251311</t>
  </si>
  <si>
    <t>A2T-020ROW:PBI-ECATIO-251312</t>
  </si>
  <si>
    <t>A2T-020ROW:PBI-ECATIO-251313</t>
  </si>
  <si>
    <t>A2T-020ROW:PBI-ECATIO-251314</t>
  </si>
  <si>
    <t>A2T-020ROW:PBI-ECATIO-251315</t>
  </si>
  <si>
    <t>A2T-020ROW:PBI-ECATIO-251316</t>
  </si>
  <si>
    <t>List: Ethercat components</t>
  </si>
  <si>
    <t>FEB-030ROW:PBI-POS-250102</t>
  </si>
  <si>
    <t>FEB-030ROW:PBI-POS-250103</t>
  </si>
  <si>
    <t>FEB-030ROW:PBI-POS-250104</t>
  </si>
  <si>
    <t>FEB-030ROW:PBI-POS-250105</t>
  </si>
  <si>
    <t>FEB-030ROW:PBI-POS-250106</t>
  </si>
  <si>
    <t>FEB-030ROW:PBI-POS-250201</t>
  </si>
  <si>
    <t>FEB-030ROW:PBI-POS-250202</t>
  </si>
  <si>
    <t>FEB-030ROW:PBI-POS-250203</t>
  </si>
  <si>
    <t>FEB-030ROW:PBI-POS-250204</t>
  </si>
  <si>
    <t>FEB-030ROW:PBI-POS-250205</t>
  </si>
  <si>
    <t>FEB-030ROW:PBI-POS-250206</t>
  </si>
  <si>
    <t>FEB-030ROW:PBI-POS-250301</t>
  </si>
  <si>
    <t>FEB-030ROW:PBI-POS-250302</t>
  </si>
  <si>
    <t>FEB-030ROW:PBI-POS-250303</t>
  </si>
  <si>
    <t>FEB-030ROW:PBI-POS-250304</t>
  </si>
  <si>
    <t>FEB-030ROW:PBI-POS-250305</t>
  </si>
  <si>
    <t>FEB-030ROW:PBI-POS-250306</t>
  </si>
  <si>
    <t>FEB-030ROW:PBI-POS-250401</t>
  </si>
  <si>
    <t>FEB-030ROW:PBI-POS-250402</t>
  </si>
  <si>
    <t>FEB-030ROW:PBI-POS-250403</t>
  </si>
  <si>
    <t>FEB-030ROW:PBI-POS-250404</t>
  </si>
  <si>
    <t>FEB-030ROW:PBI-POS-250405</t>
  </si>
  <si>
    <t>FEB-030ROW:PBI-POS-250406</t>
  </si>
  <si>
    <t>FEB-030ROW:PBI-POS-250501</t>
  </si>
  <si>
    <t>FEB-030ROW:PBI-POS-250502</t>
  </si>
  <si>
    <t>FEB-030ROW:PBI-POS-250503</t>
  </si>
  <si>
    <t>FEB-030ROW:PBI-POS-250504</t>
  </si>
  <si>
    <t>FEB-030ROW:PBI-POS-250505</t>
  </si>
  <si>
    <t>FEB-030ROW:PBI-POS-250506</t>
  </si>
  <si>
    <t>FEB-030ROW:PBI-POS-250601</t>
  </si>
  <si>
    <t>FEB-030ROW:PBI-POS-250602</t>
  </si>
  <si>
    <t>FEB-030ROW:PBI-POS-250603</t>
  </si>
  <si>
    <t>FEB-030ROW:PBI-POS-250604</t>
  </si>
  <si>
    <t>FEB-030ROW:PBI-POS-250605</t>
  </si>
  <si>
    <t>FEB-030ROW:PBI-POS-250606</t>
  </si>
  <si>
    <t>DTL-030ROW:PBI-POS-250701</t>
  </si>
  <si>
    <t>DTL-030ROW:PBI-POS-250702</t>
  </si>
  <si>
    <t>DTL-030ROW:PBI-POS-250703</t>
  </si>
  <si>
    <t>DTL-030ROW:PBI-POS-250704</t>
  </si>
  <si>
    <t>DTL-030ROW:PBI-POS-250705</t>
  </si>
  <si>
    <t>DTL-030ROW:PBI-POS-250706</t>
  </si>
  <si>
    <t>SPK-020ROW:PBI-POS-250801</t>
  </si>
  <si>
    <t>SPK-020ROW:PBI-POS-250802</t>
  </si>
  <si>
    <t>SPK-020ROW:PBI-POS-250803</t>
  </si>
  <si>
    <t>SPK-020ROW:PBI-POS-250804</t>
  </si>
  <si>
    <t>SPK-020ROW:PBI-POS-250805</t>
  </si>
  <si>
    <t>SPK-020ROW:PBI-POS-250806</t>
  </si>
  <si>
    <t>MBL-040ROW:PBI-POS-250901</t>
  </si>
  <si>
    <t>MBL-040ROW:PBI-POS-250902</t>
  </si>
  <si>
    <t>MBL-040ROW:PBI-POS-250903</t>
  </si>
  <si>
    <t>MBL-040ROW:PBI-POS-250904</t>
  </si>
  <si>
    <t>MBL-040ROW:PBI-POS-250905</t>
  </si>
  <si>
    <t>MBL-040ROW:PBI-POS-250906</t>
  </si>
  <si>
    <t>HBL-020ROW:PBI-POS-251001</t>
  </si>
  <si>
    <t>HBL-020ROW:PBI-POS-251002</t>
  </si>
  <si>
    <t>HBL-020ROW:PBI-POS-251003</t>
  </si>
  <si>
    <t>HBL-020ROW:PBI-POS-251004</t>
  </si>
  <si>
    <t>HBL-020ROW:PBI-POS-251005</t>
  </si>
  <si>
    <t>HBL-020ROW:PBI-POS-251006</t>
  </si>
  <si>
    <t>HEBT-030ROW:PBI-POS-251101</t>
  </si>
  <si>
    <t>HEBT-030ROW:PBI-POS-251102</t>
  </si>
  <si>
    <t>HEBT-030ROW:PBI-POS-251103</t>
  </si>
  <si>
    <t>HEBT-030ROW:PBI-POS-251104</t>
  </si>
  <si>
    <t>HEBT-030ROW:PBI-POS-251105</t>
  </si>
  <si>
    <t>HEBT-030ROW:PBI-POS-251106</t>
  </si>
  <si>
    <t>A2T-010ROW:PBI-POS-251201</t>
  </si>
  <si>
    <t>A2T-010ROW:PBI-POS-251202</t>
  </si>
  <si>
    <t>A2T-010ROW:PBI-POS-251203</t>
  </si>
  <si>
    <t>A2T-010ROW:PBI-POS-251204</t>
  </si>
  <si>
    <t>A2T-010ROW:PBI-POS-251205</t>
  </si>
  <si>
    <t>A2T-010ROW:PBI-POS-251206</t>
  </si>
  <si>
    <t>A2T-020ROW:PBI-POS-251301</t>
  </si>
  <si>
    <t>A2T-020ROW:PBI-POS-251302</t>
  </si>
  <si>
    <t>A2T-020ROW:PBI-POS-251303</t>
  </si>
  <si>
    <t>A2T-020ROW:PBI-POS-251304</t>
  </si>
  <si>
    <t>A2T-020ROW:PBI-POS-251305</t>
  </si>
  <si>
    <t>A2T-020ROW:PBI-POS-251306</t>
  </si>
  <si>
    <t>PBI Ethercat I/O</t>
  </si>
  <si>
    <t>PBI motion control positioner</t>
  </si>
  <si>
    <t>APTM?</t>
  </si>
  <si>
    <t>nBLM µTCA , MTCA-218800</t>
  </si>
  <si>
    <t>nBLM µTCA , MTCA-218500</t>
  </si>
  <si>
    <t>nBLM µTCA , MTCA-218600</t>
  </si>
  <si>
    <t>nBLM µTCA , MTCA-218700</t>
  </si>
  <si>
    <t>nBLM µTCA , MTCA-218900</t>
  </si>
  <si>
    <t>nBLM µTCA, MTCA-218100</t>
  </si>
  <si>
    <t>nBLM µTCA , MTCA-218200</t>
  </si>
  <si>
    <t>nBLM µTCA , MTCA-218300</t>
  </si>
  <si>
    <t>nBLM µTCA , MTCA-218400</t>
  </si>
  <si>
    <t>LBM HV Supply</t>
  </si>
  <si>
    <t>WS Ethercat, ECAT</t>
  </si>
  <si>
    <t>LBM electronics crate</t>
  </si>
  <si>
    <t>IBS</t>
  </si>
  <si>
    <t>PBI ECAT Crate</t>
  </si>
  <si>
    <t>PBI Rack list -graphical overview</t>
  </si>
  <si>
    <t>Connector</t>
  </si>
  <si>
    <t>PBI Rack overview</t>
  </si>
  <si>
    <t>1 or 2 axes/WS ?</t>
  </si>
  <si>
    <t>Intrument and rack positions</t>
  </si>
  <si>
    <t>This is a graphical overview of all PBI racks. The instruments supported by each rack are listed below the racks. The search field (A57) can be used to highlight crates and names.</t>
  </si>
  <si>
    <t>V (perhaps redundant)</t>
  </si>
  <si>
    <t>Ethercat allocation</t>
  </si>
  <si>
    <t>Ethercat names and instrument allocations. The motion control status is still somewhat unclear (2016-12-21). The names in the table is registered in the database, but the actual allocation will have to be reviewed.</t>
  </si>
  <si>
    <t>This sheet contains two tables. One table with all stub and instrument positions, and the calculated distances from the instruments to the different stub openings. This table have been used to select racks for placement of instrument electronics.
The second table is an overview table that shows which FE crates and mTCA crates each instrument is connected to. The table has been used as source for the name allocation in the naming database.</t>
  </si>
  <si>
    <t>List - [several]</t>
  </si>
  <si>
    <t>Electronics naming convention</t>
  </si>
  <si>
    <t>This tables are used to generate the crate IDs of the PBI crates.</t>
  </si>
  <si>
    <t>Routing summary</t>
  </si>
  <si>
    <t>Row (BPM,BCM,BLM)</t>
  </si>
  <si>
    <t xml:space="preserve">This table shows LWU-stub routing in the cold linac. Cables from a given LWU are routed together to the same stub. After the stub, cables might go to different racks. </t>
  </si>
  <si>
    <t>The racks in the TAA are not in Lia's spreadsheet yet (2016-12-21).</t>
  </si>
  <si>
    <t>Rack count summary</t>
  </si>
  <si>
    <t>This is a table showing a summary of the PBI rack allocation.</t>
  </si>
  <si>
    <t>Sheet</t>
  </si>
  <si>
    <t>Content</t>
  </si>
  <si>
    <t xml:space="preserve">The lists were used for breakdown of names for import into the naming database. </t>
  </si>
  <si>
    <t>PBI GRD</t>
  </si>
  <si>
    <t>There are two FE-crates and four aq. boards per µTCA crate. Board 1 and 2 sits in crate 1 and board 3 and 4 in crate 2. Each board can connect to up to 8 ICBLM sensors.</t>
  </si>
  <si>
    <t>These does not belong to PBI. The taps are a part of the PBI - RFRL interface.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</si>
</sst>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
    <numFmt numFmtId="167" formatCode="000"/>
  </numFmts>
  <fonts count="45" x14ac:knownFonts="1">
    <font>
      <sz val="11"/>
      <color theme="1"/>
      <name val="Calibri"/>
      <family val="2"/>
      <scheme val="minor"/>
    </font>
    <font>
      <sz val="12"/>
      <color theme="1"/>
      <name val="Calibri"/>
      <family val="2"/>
      <scheme val="minor"/>
    </font>
    <font>
      <u/>
      <sz val="11"/>
      <color theme="10"/>
      <name val="Calibri"/>
      <family val="2"/>
      <scheme val="minor"/>
    </font>
    <font>
      <u/>
      <sz val="11"/>
      <color theme="11"/>
      <name val="Calibri"/>
      <family val="2"/>
      <scheme val="minor"/>
    </font>
    <font>
      <sz val="11"/>
      <color rgb="FFFF0000"/>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1"/>
      <name val="Calibri"/>
      <family val="2"/>
      <scheme val="minor"/>
    </font>
    <font>
      <sz val="12"/>
      <color rgb="FF000000"/>
      <name val="Calibri"/>
      <family val="2"/>
      <charset val="1"/>
    </font>
    <font>
      <sz val="11"/>
      <color rgb="FF000000"/>
      <name val="Calibri"/>
      <family val="2"/>
    </font>
    <font>
      <strike/>
      <sz val="11"/>
      <color rgb="FFFF0000"/>
      <name val="Calibri"/>
      <family val="2"/>
      <scheme val="minor"/>
    </font>
    <font>
      <sz val="11"/>
      <name val="Calibri"/>
      <family val="2"/>
    </font>
    <font>
      <b/>
      <sz val="14"/>
      <color theme="1"/>
      <name val="Calibri"/>
      <family val="2"/>
      <scheme val="minor"/>
    </font>
    <font>
      <sz val="14"/>
      <color theme="1"/>
      <name val="Calibri"/>
      <family val="2"/>
      <scheme val="minor"/>
    </font>
    <font>
      <u/>
      <sz val="10"/>
      <color indexed="12"/>
      <name val="Arial"/>
      <family val="2"/>
    </font>
    <font>
      <sz val="10"/>
      <name val="Arial"/>
      <family val="2"/>
    </font>
    <font>
      <i/>
      <sz val="12"/>
      <color rgb="FF7F7F7F"/>
      <name val="Calibri"/>
      <family val="2"/>
      <scheme val="minor"/>
    </font>
    <font>
      <sz val="11"/>
      <color rgb="FFC00000"/>
      <name val="Calibri"/>
      <family val="2"/>
      <scheme val="minor"/>
    </font>
    <font>
      <sz val="11"/>
      <color theme="1"/>
      <name val="Calibri"/>
      <family val="2"/>
    </font>
    <font>
      <b/>
      <sz val="11"/>
      <color theme="1"/>
      <name val="Calibri"/>
      <family val="2"/>
    </font>
    <font>
      <sz val="20"/>
      <color theme="1"/>
      <name val="Calibri"/>
      <family val="2"/>
      <scheme val="minor"/>
    </font>
    <font>
      <b/>
      <sz val="12"/>
      <color rgb="FF000000"/>
      <name val="Calibri"/>
      <family val="2"/>
      <charset val="1"/>
    </font>
    <font>
      <b/>
      <sz val="16"/>
      <color theme="1"/>
      <name val="Calibri"/>
      <family val="2"/>
      <scheme val="minor"/>
    </font>
    <font>
      <sz val="16"/>
      <color theme="1"/>
      <name val="Calibri"/>
      <family val="2"/>
      <scheme val="minor"/>
    </font>
    <font>
      <b/>
      <sz val="18"/>
      <color theme="1"/>
      <name val="Calibri"/>
      <family val="2"/>
      <scheme val="minor"/>
    </font>
    <font>
      <sz val="18"/>
      <color theme="1"/>
      <name val="Calibri"/>
      <family val="2"/>
      <scheme val="minor"/>
    </font>
    <font>
      <sz val="11"/>
      <color theme="0" tint="-0.34998626667073579"/>
      <name val="Calibri"/>
      <family val="2"/>
      <scheme val="minor"/>
    </font>
    <font>
      <b/>
      <sz val="14"/>
      <name val="Calibri"/>
      <family val="2"/>
      <scheme val="minor"/>
    </font>
    <font>
      <sz val="14"/>
      <name val="Calibri"/>
      <family val="2"/>
      <scheme val="minor"/>
    </font>
    <font>
      <b/>
      <sz val="12"/>
      <name val="Calibri"/>
      <family val="2"/>
    </font>
  </fonts>
  <fills count="40">
    <fill>
      <patternFill patternType="none"/>
    </fill>
    <fill>
      <patternFill patternType="gray125"/>
    </fill>
    <fill>
      <patternFill patternType="solid">
        <fgColor rgb="FFFFC8C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99"/>
        <bgColor indexed="64"/>
      </patternFill>
    </fill>
    <fill>
      <patternFill patternType="solid">
        <fgColor theme="0" tint="-4.9989318521683403E-2"/>
        <bgColor indexed="64"/>
      </patternFill>
    </fill>
  </fills>
  <borders count="57">
    <border>
      <left/>
      <right/>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top style="thin">
        <color auto="1"/>
      </top>
      <bottom/>
      <diagonal/>
    </border>
    <border>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hair">
        <color auto="1"/>
      </left>
      <right style="hair">
        <color auto="1"/>
      </right>
      <top style="hair">
        <color auto="1"/>
      </top>
      <bottom style="hair">
        <color auto="1"/>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auto="1"/>
      </left>
      <right style="thin">
        <color indexed="64"/>
      </right>
      <top style="hair">
        <color auto="1"/>
      </top>
      <bottom/>
      <diagonal/>
    </border>
    <border>
      <left style="hair">
        <color auto="1"/>
      </left>
      <right style="thin">
        <color indexed="64"/>
      </right>
      <top/>
      <bottom/>
      <diagonal/>
    </border>
    <border>
      <left style="hair">
        <color auto="1"/>
      </left>
      <right style="thin">
        <color indexed="64"/>
      </right>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43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0"/>
    <xf numFmtId="0" fontId="8" fillId="0" borderId="0" applyNumberFormat="0" applyFill="0" applyBorder="0" applyAlignment="0" applyProtection="0"/>
    <xf numFmtId="0" fontId="9" fillId="0" borderId="16" applyNumberFormat="0" applyFill="0" applyAlignment="0" applyProtection="0"/>
    <xf numFmtId="0" fontId="10" fillId="0" borderId="17" applyNumberFormat="0" applyFill="0" applyAlignment="0" applyProtection="0"/>
    <xf numFmtId="0" fontId="11" fillId="0" borderId="18"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19" applyNumberFormat="0" applyAlignment="0" applyProtection="0"/>
    <xf numFmtId="0" fontId="16" fillId="7" borderId="20" applyNumberFormat="0" applyAlignment="0" applyProtection="0"/>
    <xf numFmtId="0" fontId="17" fillId="7" borderId="19" applyNumberFormat="0" applyAlignment="0" applyProtection="0"/>
    <xf numFmtId="0" fontId="18" fillId="0" borderId="21" applyNumberFormat="0" applyFill="0" applyAlignment="0" applyProtection="0"/>
    <xf numFmtId="0" fontId="19" fillId="8" borderId="22" applyNumberFormat="0" applyAlignment="0" applyProtection="0"/>
    <xf numFmtId="0" fontId="4" fillId="0" borderId="0" applyNumberFormat="0" applyFill="0" applyBorder="0" applyAlignment="0" applyProtection="0"/>
    <xf numFmtId="0" fontId="7" fillId="9" borderId="23" applyNumberFormat="0" applyFont="0" applyAlignment="0" applyProtection="0"/>
    <xf numFmtId="0" fontId="20" fillId="0" borderId="0" applyNumberFormat="0" applyFill="0" applyBorder="0" applyAlignment="0" applyProtection="0"/>
    <xf numFmtId="0" fontId="6" fillId="0" borderId="24" applyNumberFormat="0" applyFill="0" applyAlignment="0" applyProtection="0"/>
    <xf numFmtId="0" fontId="21"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1" fillId="33" borderId="0" applyNumberFormat="0" applyBorder="0" applyAlignment="0" applyProtection="0"/>
    <xf numFmtId="0" fontId="23" fillId="0" borderId="0"/>
    <xf numFmtId="0" fontId="28" fillId="0" borderId="0"/>
    <xf numFmtId="0" fontId="28" fillId="9" borderId="23" applyNumberFormat="0" applyFont="0" applyAlignment="0" applyProtection="0"/>
    <xf numFmtId="0" fontId="28" fillId="0" borderId="0"/>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7" fillId="0" borderId="0"/>
    <xf numFmtId="0" fontId="30" fillId="0" borderId="0"/>
    <xf numFmtId="0" fontId="30" fillId="0" borderId="0"/>
    <xf numFmtId="0" fontId="7" fillId="0" borderId="0">
      <alignment vertical="top"/>
    </xf>
    <xf numFmtId="0" fontId="1" fillId="0" borderId="0"/>
    <xf numFmtId="0" fontId="31" fillId="0" borderId="0" applyNumberFormat="0" applyFill="0" applyBorder="0" applyAlignment="0" applyProtection="0"/>
    <xf numFmtId="0" fontId="7" fillId="0" borderId="0"/>
    <xf numFmtId="0" fontId="7" fillId="9" borderId="23" applyNumberFormat="0" applyFont="0" applyAlignment="0" applyProtection="0"/>
  </cellStyleXfs>
  <cellXfs count="682">
    <xf numFmtId="0" fontId="0" fillId="0" borderId="0" xfId="0"/>
    <xf numFmtId="0" fontId="0" fillId="0" borderId="0" xfId="0" applyAlignment="1">
      <alignment horizontal="center" vertical="center"/>
    </xf>
    <xf numFmtId="0" fontId="0" fillId="0" borderId="0" xfId="0" applyBorder="1"/>
    <xf numFmtId="0" fontId="0" fillId="0" borderId="0" xfId="0" applyAlignment="1">
      <alignment horizontal="center" vertical="center" wrapText="1"/>
    </xf>
    <xf numFmtId="0" fontId="6" fillId="0" borderId="0" xfId="0" applyFont="1" applyAlignment="1">
      <alignment horizontal="center" vertical="center"/>
    </xf>
    <xf numFmtId="0" fontId="6" fillId="0" borderId="0" xfId="0" applyFont="1" applyBorder="1"/>
    <xf numFmtId="0" fontId="0" fillId="0" borderId="9" xfId="0" applyFill="1" applyBorder="1" applyAlignment="1">
      <alignment horizontal="center"/>
    </xf>
    <xf numFmtId="0" fontId="0" fillId="0" borderId="0" xfId="0" applyFont="1" applyBorder="1" applyAlignment="1">
      <alignment horizontal="center" vertical="center"/>
    </xf>
    <xf numFmtId="0" fontId="0" fillId="0" borderId="0" xfId="0" applyAlignment="1">
      <alignment horizontal="center" vertical="center" textRotation="90"/>
    </xf>
    <xf numFmtId="0" fontId="0" fillId="0" borderId="9" xfId="0" applyFill="1" applyBorder="1" applyAlignment="1"/>
    <xf numFmtId="0" fontId="6" fillId="0" borderId="0" xfId="0" applyFont="1" applyBorder="1" applyAlignment="1">
      <alignment horizontal="center" vertical="center"/>
    </xf>
    <xf numFmtId="0" fontId="0" fillId="0" borderId="0" xfId="0" applyFont="1" applyBorder="1"/>
    <xf numFmtId="0" fontId="5" fillId="0" borderId="0" xfId="0" applyFont="1" applyAlignment="1">
      <alignment horizontal="left" vertical="center"/>
    </xf>
    <xf numFmtId="0" fontId="0" fillId="0" borderId="0" xfId="0" applyFont="1" applyAlignment="1">
      <alignment horizontal="left" vertical="center"/>
    </xf>
    <xf numFmtId="0" fontId="0" fillId="0" borderId="0" xfId="0" applyFont="1" applyBorder="1" applyAlignment="1">
      <alignment horizontal="left" vertical="center"/>
    </xf>
    <xf numFmtId="0" fontId="0" fillId="0" borderId="0" xfId="0" applyFont="1" applyFill="1" applyBorder="1" applyAlignment="1">
      <alignment horizontal="left" vertical="center"/>
    </xf>
    <xf numFmtId="0" fontId="0" fillId="0" borderId="0" xfId="0" applyAlignment="1">
      <alignment horizontal="left" vertical="center" wrapText="1"/>
    </xf>
    <xf numFmtId="0" fontId="0" fillId="0" borderId="0" xfId="0" applyFill="1" applyBorder="1" applyAlignment="1">
      <alignment horizontal="center"/>
    </xf>
    <xf numFmtId="0" fontId="0" fillId="0" borderId="0" xfId="0" applyFill="1"/>
    <xf numFmtId="0" fontId="0" fillId="0" borderId="11" xfId="0" applyFill="1" applyBorder="1" applyAlignment="1"/>
    <xf numFmtId="0" fontId="0" fillId="0" borderId="1" xfId="0" applyFill="1" applyBorder="1" applyAlignment="1">
      <alignment horizontal="center"/>
    </xf>
    <xf numFmtId="0" fontId="0" fillId="0" borderId="0" xfId="0" applyFill="1" applyBorder="1"/>
    <xf numFmtId="0" fontId="0" fillId="0" borderId="9" xfId="0" applyFill="1" applyBorder="1" applyAlignment="1">
      <alignment horizontal="center" vertical="center" wrapText="1"/>
    </xf>
    <xf numFmtId="0" fontId="6" fillId="0" borderId="0" xfId="0" applyFont="1" applyFill="1" applyBorder="1" applyAlignment="1">
      <alignment horizontal="center" vertical="center"/>
    </xf>
    <xf numFmtId="0" fontId="0" fillId="0" borderId="5" xfId="0" applyFill="1" applyBorder="1" applyAlignment="1">
      <alignment horizontal="center"/>
    </xf>
    <xf numFmtId="0" fontId="6" fillId="0" borderId="0" xfId="0" applyFont="1" applyBorder="1" applyAlignment="1">
      <alignment horizontal="center"/>
    </xf>
    <xf numFmtId="0" fontId="0" fillId="0" borderId="0" xfId="0" applyBorder="1" applyAlignment="1"/>
    <xf numFmtId="0" fontId="24" fillId="0" borderId="0" xfId="419" applyFont="1" applyFill="1" applyBorder="1"/>
    <xf numFmtId="0" fontId="4" fillId="0" borderId="0" xfId="0" applyFont="1" applyBorder="1" applyAlignment="1">
      <alignment horizontal="left" vertical="center" wrapText="1"/>
    </xf>
    <xf numFmtId="0" fontId="4" fillId="0" borderId="0" xfId="0" applyFont="1" applyAlignment="1">
      <alignment horizontal="left" vertical="center" wrapText="1"/>
    </xf>
    <xf numFmtId="164" fontId="6" fillId="0" borderId="0" xfId="0" applyNumberFormat="1" applyFont="1" applyBorder="1" applyAlignment="1">
      <alignment horizontal="center"/>
    </xf>
    <xf numFmtId="0" fontId="6" fillId="0" borderId="0" xfId="0" applyFont="1"/>
    <xf numFmtId="0" fontId="6" fillId="0" borderId="0" xfId="0" applyFont="1" applyAlignment="1">
      <alignment horizontal="left"/>
    </xf>
    <xf numFmtId="0" fontId="24" fillId="0" borderId="0" xfId="419" applyFont="1" applyFill="1" applyBorder="1" applyAlignment="1">
      <alignment horizontal="center" vertical="center"/>
    </xf>
    <xf numFmtId="0" fontId="0" fillId="0" borderId="0" xfId="0" applyFont="1" applyFill="1" applyBorder="1"/>
    <xf numFmtId="0" fontId="0" fillId="0" borderId="0" xfId="0" applyFont="1" applyBorder="1" applyAlignment="1">
      <alignment vertical="center"/>
    </xf>
    <xf numFmtId="0" fontId="0" fillId="0" borderId="0" xfId="0" applyFont="1" applyFill="1" applyBorder="1" applyAlignment="1">
      <alignment horizontal="center" vertical="center"/>
    </xf>
    <xf numFmtId="0" fontId="25"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wrapText="1"/>
    </xf>
    <xf numFmtId="0" fontId="4" fillId="0" borderId="0" xfId="0" applyFont="1" applyBorder="1" applyAlignment="1">
      <alignment horizontal="center" vertical="center"/>
    </xf>
    <xf numFmtId="0" fontId="0" fillId="0" borderId="0" xfId="0" applyFont="1"/>
    <xf numFmtId="0" fontId="24" fillId="0" borderId="0" xfId="419" applyFont="1" applyFill="1" applyBorder="1" applyAlignment="1">
      <alignment horizontal="center"/>
    </xf>
    <xf numFmtId="0" fontId="0" fillId="0" borderId="0" xfId="0" applyFont="1" applyAlignment="1">
      <alignment horizontal="center"/>
    </xf>
    <xf numFmtId="0" fontId="0" fillId="0" borderId="0" xfId="0" applyFont="1" applyAlignment="1">
      <alignment horizontal="center" vertical="center"/>
    </xf>
    <xf numFmtId="0" fontId="0" fillId="0" borderId="0" xfId="0" applyFill="1" applyBorder="1" applyAlignment="1">
      <alignment horizontal="center" vertical="center"/>
    </xf>
    <xf numFmtId="0" fontId="0" fillId="0" borderId="0" xfId="0" applyBorder="1" applyAlignment="1">
      <alignment horizontal="left" vertical="center"/>
    </xf>
    <xf numFmtId="0" fontId="0" fillId="0" borderId="0" xfId="0" applyAlignment="1">
      <alignment horizontal="left"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wrapText="1"/>
    </xf>
    <xf numFmtId="0" fontId="0" fillId="0" borderId="15" xfId="0" applyBorder="1" applyAlignment="1">
      <alignment horizontal="center" wrapText="1"/>
    </xf>
    <xf numFmtId="0" fontId="0" fillId="0" borderId="0" xfId="0"/>
    <xf numFmtId="0" fontId="5" fillId="0" borderId="15" xfId="0" applyFont="1" applyBorder="1" applyAlignment="1">
      <alignment horizontal="center"/>
    </xf>
    <xf numFmtId="0" fontId="5" fillId="0" borderId="0" xfId="0" applyFont="1" applyBorder="1" applyAlignment="1">
      <alignment horizontal="center"/>
    </xf>
    <xf numFmtId="0" fontId="5" fillId="0" borderId="0" xfId="0" applyFont="1" applyAlignment="1">
      <alignment horizontal="center"/>
    </xf>
    <xf numFmtId="0" fontId="4" fillId="0" borderId="0" xfId="0" applyFont="1" applyAlignment="1">
      <alignment horizontal="center"/>
    </xf>
    <xf numFmtId="0" fontId="0" fillId="0" borderId="15" xfId="0" applyBorder="1"/>
    <xf numFmtId="0" fontId="0" fillId="0" borderId="0" xfId="0" applyBorder="1" applyAlignment="1">
      <alignment horizontal="center"/>
    </xf>
    <xf numFmtId="0" fontId="0" fillId="0" borderId="0" xfId="0" applyAlignment="1">
      <alignment horizontal="center"/>
    </xf>
    <xf numFmtId="0" fontId="5" fillId="0" borderId="0" xfId="0" applyFont="1" applyAlignment="1">
      <alignment horizontal="center" vertical="center"/>
    </xf>
    <xf numFmtId="0" fontId="5" fillId="0" borderId="0" xfId="0" applyFont="1" applyBorder="1" applyAlignment="1">
      <alignment horizontal="center" vertical="center"/>
    </xf>
    <xf numFmtId="0" fontId="4" fillId="0" borderId="0" xfId="0" applyFont="1" applyBorder="1" applyAlignment="1">
      <alignment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 xfId="0" applyFill="1" applyBorder="1" applyAlignment="1"/>
    <xf numFmtId="0" fontId="5" fillId="0" borderId="0" xfId="0" applyFont="1" applyBorder="1" applyAlignment="1">
      <alignment horizontal="left" vertical="center"/>
    </xf>
    <xf numFmtId="0" fontId="26" fillId="0" borderId="0" xfId="419" applyFont="1" applyFill="1" applyBorder="1" applyAlignment="1">
      <alignment horizontal="left"/>
    </xf>
    <xf numFmtId="0" fontId="26" fillId="0" borderId="0" xfId="419" applyFont="1" applyFill="1" applyBorder="1" applyAlignment="1">
      <alignment horizontal="left"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9" xfId="0" applyFill="1"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wrapText="1"/>
    </xf>
    <xf numFmtId="0" fontId="0" fillId="0" borderId="0" xfId="0" applyBorder="1" applyAlignment="1">
      <alignment horizontal="left" vertical="center" wrapText="1"/>
    </xf>
    <xf numFmtId="0" fontId="0" fillId="0" borderId="0" xfId="0" applyFill="1" applyBorder="1" applyAlignment="1">
      <alignment horizontal="left"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6" fillId="0" borderId="0" xfId="0" applyFont="1" applyAlignment="1">
      <alignment horizontal="left" vertical="center"/>
    </xf>
    <xf numFmtId="0" fontId="0" fillId="0" borderId="38" xfId="0" applyFont="1" applyBorder="1" applyAlignment="1">
      <alignment horizontal="left" vertical="center"/>
    </xf>
    <xf numFmtId="0" fontId="0" fillId="0" borderId="0" xfId="0" applyAlignment="1">
      <alignment vertical="center"/>
    </xf>
    <xf numFmtId="164" fontId="4" fillId="0" borderId="0" xfId="0" applyNumberFormat="1" applyFont="1" applyAlignment="1">
      <alignment horizontal="center" vertical="center"/>
    </xf>
    <xf numFmtId="164" fontId="0" fillId="0" borderId="0" xfId="0" applyNumberFormat="1" applyBorder="1" applyAlignment="1">
      <alignment horizontal="center" vertical="center"/>
    </xf>
    <xf numFmtId="0" fontId="0" fillId="0" borderId="0" xfId="0" applyBorder="1" applyAlignment="1">
      <alignment vertical="center"/>
    </xf>
    <xf numFmtId="0" fontId="0" fillId="0" borderId="0" xfId="0" applyFill="1" applyAlignment="1">
      <alignment vertical="center"/>
    </xf>
    <xf numFmtId="0" fontId="0" fillId="0" borderId="37" xfId="0" applyFont="1" applyBorder="1" applyAlignment="1">
      <alignment horizontal="left" vertical="center"/>
    </xf>
    <xf numFmtId="0" fontId="0" fillId="0" borderId="0" xfId="0" applyFill="1" applyAlignment="1">
      <alignment horizontal="center" vertical="center" textRotation="90"/>
    </xf>
    <xf numFmtId="0" fontId="6" fillId="0" borderId="0" xfId="0" applyFont="1" applyBorder="1" applyAlignment="1">
      <alignment horizontal="left" vertical="center"/>
    </xf>
    <xf numFmtId="0" fontId="5" fillId="0" borderId="0" xfId="0" applyFont="1" applyFill="1" applyAlignment="1">
      <alignment horizontal="left"/>
    </xf>
    <xf numFmtId="164" fontId="6" fillId="0" borderId="0" xfId="0" applyNumberFormat="1" applyFont="1" applyBorder="1" applyAlignment="1">
      <alignment horizontal="center" vertical="center"/>
    </xf>
    <xf numFmtId="0" fontId="5" fillId="0" borderId="0" xfId="0" applyFont="1" applyFill="1" applyAlignment="1">
      <alignment horizontal="left" wrapText="1"/>
    </xf>
    <xf numFmtId="0" fontId="0" fillId="0" borderId="0" xfId="0"/>
    <xf numFmtId="0" fontId="5" fillId="0" borderId="0" xfId="0" applyFont="1" applyFill="1" applyBorder="1" applyAlignment="1">
      <alignment horizontal="left" vertical="center" wrapText="1"/>
    </xf>
    <xf numFmtId="0" fontId="24" fillId="0" borderId="0" xfId="419" applyFont="1" applyFill="1" applyBorder="1" applyAlignment="1">
      <alignment horizontal="left" vertical="center"/>
    </xf>
    <xf numFmtId="0" fontId="27" fillId="0" borderId="0" xfId="0" applyFont="1" applyAlignment="1">
      <alignment horizontal="left" vertical="center"/>
    </xf>
    <xf numFmtId="0" fontId="5" fillId="0" borderId="0" xfId="0" applyFont="1" applyFill="1" applyAlignment="1">
      <alignment horizontal="left" vertical="center"/>
    </xf>
    <xf numFmtId="0" fontId="5" fillId="0" borderId="0" xfId="0" applyFont="1"/>
    <xf numFmtId="0" fontId="5" fillId="0" borderId="0" xfId="0" applyFont="1" applyBorder="1" applyAlignment="1">
      <alignment horizontal="left"/>
    </xf>
    <xf numFmtId="0" fontId="32" fillId="0" borderId="0" xfId="0" applyFont="1" applyFill="1" applyAlignment="1">
      <alignment horizontal="left" vertical="center"/>
    </xf>
    <xf numFmtId="0" fontId="32" fillId="0" borderId="0" xfId="0" applyFont="1" applyBorder="1" applyAlignment="1">
      <alignment horizontal="left"/>
    </xf>
    <xf numFmtId="0" fontId="32" fillId="0" borderId="0" xfId="0" applyFont="1" applyBorder="1" applyAlignment="1">
      <alignment horizontal="left" vertical="center"/>
    </xf>
    <xf numFmtId="0" fontId="32" fillId="0" borderId="0" xfId="0" applyFont="1" applyFill="1" applyBorder="1" applyAlignment="1">
      <alignment horizontal="left" vertical="center"/>
    </xf>
    <xf numFmtId="0" fontId="32" fillId="0" borderId="0" xfId="0" applyFont="1" applyAlignment="1">
      <alignment horizontal="center" vertical="center"/>
    </xf>
    <xf numFmtId="0" fontId="32" fillId="0" borderId="0" xfId="0" applyFont="1" applyAlignment="1">
      <alignment horizontal="left" vertical="center"/>
    </xf>
    <xf numFmtId="0" fontId="32" fillId="0" borderId="0" xfId="0" applyFont="1" applyBorder="1" applyAlignment="1">
      <alignment vertical="center"/>
    </xf>
    <xf numFmtId="0" fontId="32" fillId="0" borderId="0" xfId="0" applyFont="1" applyAlignment="1">
      <alignment vertical="center"/>
    </xf>
    <xf numFmtId="164" fontId="32" fillId="0" borderId="0" xfId="0" applyNumberFormat="1" applyFont="1" applyAlignment="1">
      <alignment horizontal="center" vertical="center"/>
    </xf>
    <xf numFmtId="0" fontId="0" fillId="0" borderId="0" xfId="0"/>
    <xf numFmtId="0" fontId="0" fillId="0" borderId="0" xfId="0" applyAlignment="1">
      <alignment horizontal="left"/>
    </xf>
    <xf numFmtId="0" fontId="0" fillId="0" borderId="0" xfId="0" applyFont="1" applyAlignment="1">
      <alignment horizontal="left"/>
    </xf>
    <xf numFmtId="0" fontId="0" fillId="0" borderId="0" xfId="0" applyFont="1" applyBorder="1" applyAlignment="1">
      <alignment horizontal="left"/>
    </xf>
    <xf numFmtId="0" fontId="6" fillId="0" borderId="14" xfId="0" applyFont="1" applyBorder="1" applyAlignment="1">
      <alignment horizontal="left"/>
    </xf>
    <xf numFmtId="0" fontId="0" fillId="0" borderId="0" xfId="0" applyBorder="1" applyAlignment="1">
      <alignment horizontal="left"/>
    </xf>
    <xf numFmtId="0" fontId="0" fillId="0" borderId="0" xfId="0" applyBorder="1"/>
    <xf numFmtId="0" fontId="0" fillId="0" borderId="0" xfId="0" applyFont="1" applyFill="1" applyBorder="1" applyAlignment="1">
      <alignment horizontal="left"/>
    </xf>
    <xf numFmtId="0" fontId="0" fillId="0" borderId="0" xfId="0" applyFill="1"/>
    <xf numFmtId="0" fontId="0" fillId="0" borderId="1" xfId="0" applyBorder="1"/>
    <xf numFmtId="0" fontId="0" fillId="0" borderId="0" xfId="0" applyAlignment="1">
      <alignment horizontal="center"/>
    </xf>
    <xf numFmtId="0" fontId="0" fillId="0" borderId="0" xfId="0" applyFill="1" applyAlignment="1">
      <alignment horizontal="center"/>
    </xf>
    <xf numFmtId="0" fontId="0" fillId="0" borderId="0" xfId="0" applyFont="1" applyAlignment="1">
      <alignment horizontal="center"/>
    </xf>
    <xf numFmtId="0" fontId="0" fillId="0" borderId="15" xfId="0" applyBorder="1" applyAlignment="1">
      <alignment horizontal="left"/>
    </xf>
    <xf numFmtId="0" fontId="0" fillId="0" borderId="15" xfId="0" applyBorder="1" applyAlignment="1">
      <alignment horizontal="center"/>
    </xf>
    <xf numFmtId="0" fontId="32" fillId="0" borderId="38" xfId="0" applyFont="1" applyBorder="1" applyAlignment="1">
      <alignment horizontal="left" vertical="center"/>
    </xf>
    <xf numFmtId="2" fontId="32" fillId="0" borderId="0" xfId="0" applyNumberFormat="1" applyFont="1" applyAlignment="1">
      <alignment horizontal="center"/>
    </xf>
    <xf numFmtId="0" fontId="32" fillId="0" borderId="38" xfId="0" applyFont="1" applyBorder="1" applyAlignment="1">
      <alignment vertical="center"/>
    </xf>
    <xf numFmtId="0" fontId="0" fillId="0" borderId="0" xfId="0" applyAlignment="1">
      <alignment vertical="top"/>
    </xf>
    <xf numFmtId="0" fontId="0" fillId="0" borderId="0" xfId="0" applyFont="1" applyBorder="1" applyAlignment="1">
      <alignment horizontal="left" vertical="top"/>
    </xf>
    <xf numFmtId="0" fontId="0" fillId="0" borderId="0" xfId="0" applyBorder="1" applyAlignment="1">
      <alignment horizontal="left" vertical="top"/>
    </xf>
    <xf numFmtId="0" fontId="0" fillId="0" borderId="38" xfId="0" applyBorder="1" applyAlignment="1">
      <alignment vertical="center"/>
    </xf>
    <xf numFmtId="0" fontId="0" fillId="0" borderId="15" xfId="0" applyFont="1" applyBorder="1" applyAlignment="1">
      <alignment horizontal="left" vertical="center"/>
    </xf>
    <xf numFmtId="0" fontId="0" fillId="0" borderId="37" xfId="0" applyBorder="1" applyAlignment="1">
      <alignment horizontal="left" vertical="center"/>
    </xf>
    <xf numFmtId="0" fontId="0" fillId="0" borderId="15" xfId="0" applyBorder="1" applyAlignment="1">
      <alignment horizontal="left" vertical="center"/>
    </xf>
    <xf numFmtId="0" fontId="0" fillId="0" borderId="37" xfId="0" applyBorder="1" applyAlignment="1">
      <alignment horizontal="left"/>
    </xf>
    <xf numFmtId="0" fontId="0" fillId="0" borderId="38" xfId="0" applyBorder="1" applyAlignment="1">
      <alignment horizontal="left"/>
    </xf>
    <xf numFmtId="0" fontId="0" fillId="0" borderId="8" xfId="0" applyFill="1" applyBorder="1" applyAlignment="1">
      <alignment vertical="center"/>
    </xf>
    <xf numFmtId="0" fontId="0" fillId="0" borderId="9" xfId="0" applyFill="1" applyBorder="1" applyAlignment="1">
      <alignment vertical="center"/>
    </xf>
    <xf numFmtId="0" fontId="0" fillId="0" borderId="0" xfId="0" applyFill="1" applyAlignment="1">
      <alignment horizontal="center" vertical="center"/>
    </xf>
    <xf numFmtId="0" fontId="5" fillId="0" borderId="0" xfId="0" applyFont="1" applyBorder="1" applyAlignment="1">
      <alignment vertical="center"/>
    </xf>
    <xf numFmtId="0" fontId="6" fillId="0" borderId="0" xfId="0" applyFont="1" applyAlignment="1">
      <alignment vertical="center"/>
    </xf>
    <xf numFmtId="164" fontId="5" fillId="0" borderId="0" xfId="0" applyNumberFormat="1" applyFont="1" applyAlignment="1">
      <alignment horizontal="center" vertical="center"/>
    </xf>
    <xf numFmtId="0" fontId="32" fillId="0" borderId="0" xfId="0" applyFont="1" applyBorder="1" applyAlignment="1">
      <alignment horizontal="center" vertical="center"/>
    </xf>
    <xf numFmtId="0" fontId="6" fillId="0" borderId="0" xfId="0" applyFont="1" applyFill="1" applyBorder="1" applyAlignment="1">
      <alignment horizontal="left" vertical="center"/>
    </xf>
    <xf numFmtId="164" fontId="5" fillId="0" borderId="0" xfId="0" applyNumberFormat="1" applyFont="1" applyBorder="1" applyAlignment="1">
      <alignment horizontal="center" vertical="center"/>
    </xf>
    <xf numFmtId="0" fontId="22" fillId="0" borderId="0" xfId="0" applyFont="1" applyAlignment="1">
      <alignment horizontal="left" vertical="center"/>
    </xf>
    <xf numFmtId="0" fontId="0" fillId="0" borderId="9" xfId="0" applyFill="1" applyBorder="1" applyAlignment="1">
      <alignment vertical="center" wrapText="1"/>
    </xf>
    <xf numFmtId="165" fontId="0" fillId="0" borderId="0" xfId="0" applyNumberFormat="1" applyFont="1" applyBorder="1" applyAlignment="1">
      <alignment horizontal="left" vertical="center"/>
    </xf>
    <xf numFmtId="166" fontId="0" fillId="0" borderId="0" xfId="0" applyNumberFormat="1" applyFont="1" applyBorder="1" applyAlignment="1">
      <alignment horizontal="left" vertical="center"/>
    </xf>
    <xf numFmtId="0" fontId="5" fillId="0" borderId="37" xfId="0" applyFont="1" applyBorder="1" applyAlignment="1">
      <alignment horizontal="left" vertical="center"/>
    </xf>
    <xf numFmtId="0" fontId="5" fillId="0" borderId="38" xfId="0" applyFont="1" applyBorder="1" applyAlignment="1">
      <alignment horizontal="left" vertical="center"/>
    </xf>
    <xf numFmtId="165" fontId="5" fillId="0" borderId="0" xfId="0" applyNumberFormat="1" applyFont="1" applyBorder="1" applyAlignment="1">
      <alignment horizontal="left" vertical="center"/>
    </xf>
    <xf numFmtId="166" fontId="0" fillId="0" borderId="0" xfId="0" applyNumberFormat="1" applyFont="1" applyAlignment="1">
      <alignment horizontal="left"/>
    </xf>
    <xf numFmtId="0" fontId="22" fillId="0" borderId="0" xfId="0" applyFont="1" applyBorder="1" applyAlignment="1">
      <alignment horizontal="left"/>
    </xf>
    <xf numFmtId="0" fontId="6" fillId="0" borderId="0" xfId="0" applyFont="1" applyBorder="1" applyAlignment="1">
      <alignment horizontal="left"/>
    </xf>
    <xf numFmtId="166" fontId="6" fillId="0" borderId="0" xfId="0" applyNumberFormat="1" applyFont="1" applyBorder="1" applyAlignment="1">
      <alignment horizontal="left"/>
    </xf>
    <xf numFmtId="166" fontId="0" fillId="0" borderId="0" xfId="0" applyNumberFormat="1" applyFont="1" applyBorder="1" applyAlignment="1">
      <alignment horizontal="left"/>
    </xf>
    <xf numFmtId="165" fontId="0" fillId="0" borderId="0" xfId="0" applyNumberFormat="1" applyFont="1" applyBorder="1" applyAlignment="1">
      <alignment horizontal="left"/>
    </xf>
    <xf numFmtId="0" fontId="5" fillId="0" borderId="0" xfId="0" applyFont="1" applyFill="1" applyBorder="1" applyAlignment="1">
      <alignment horizontal="left"/>
    </xf>
    <xf numFmtId="0" fontId="0" fillId="0" borderId="0" xfId="0" applyFill="1" applyBorder="1" applyAlignment="1">
      <alignment horizontal="left"/>
    </xf>
    <xf numFmtId="1" fontId="0" fillId="0" borderId="0" xfId="0" applyNumberFormat="1" applyFont="1" applyBorder="1" applyAlignment="1">
      <alignment horizontal="left"/>
    </xf>
    <xf numFmtId="166" fontId="32" fillId="0" borderId="0" xfId="0" applyNumberFormat="1" applyFont="1" applyBorder="1" applyAlignment="1">
      <alignment horizontal="left"/>
    </xf>
    <xf numFmtId="0" fontId="32" fillId="0" borderId="0" xfId="0" applyFont="1" applyFill="1" applyBorder="1" applyAlignment="1">
      <alignment horizontal="left"/>
    </xf>
    <xf numFmtId="1" fontId="5" fillId="0" borderId="0" xfId="0" applyNumberFormat="1" applyFont="1" applyBorder="1" applyAlignment="1">
      <alignment horizontal="left"/>
    </xf>
    <xf numFmtId="0" fontId="0" fillId="0" borderId="38" xfId="0" applyBorder="1" applyAlignment="1">
      <alignment horizontal="left" vertical="center"/>
    </xf>
    <xf numFmtId="0" fontId="0" fillId="0" borderId="0" xfId="0" applyAlignment="1">
      <alignment horizontal="left" vertical="top"/>
    </xf>
    <xf numFmtId="0" fontId="24" fillId="0" borderId="37" xfId="419" applyFont="1" applyFill="1" applyBorder="1" applyAlignment="1">
      <alignment horizontal="left" vertical="center"/>
    </xf>
    <xf numFmtId="0" fontId="24" fillId="0" borderId="38" xfId="419" applyFont="1" applyFill="1" applyBorder="1" applyAlignment="1">
      <alignment horizontal="left" vertical="center"/>
    </xf>
    <xf numFmtId="0" fontId="24" fillId="0" borderId="15" xfId="419" applyFont="1" applyFill="1" applyBorder="1" applyAlignment="1">
      <alignment horizontal="left" vertical="center"/>
    </xf>
    <xf numFmtId="0" fontId="5" fillId="0" borderId="38" xfId="0" applyFont="1" applyBorder="1" applyAlignment="1">
      <alignment horizontal="left"/>
    </xf>
    <xf numFmtId="0" fontId="32" fillId="0" borderId="38" xfId="0" applyFont="1" applyFill="1" applyBorder="1" applyAlignment="1">
      <alignment horizontal="left" vertical="center"/>
    </xf>
    <xf numFmtId="0" fontId="0" fillId="0" borderId="0" xfId="0" applyNumberFormat="1" applyAlignment="1">
      <alignment horizontal="left" vertical="center"/>
    </xf>
    <xf numFmtId="165" fontId="0" fillId="0" borderId="37" xfId="0" applyNumberFormat="1" applyFont="1" applyBorder="1" applyAlignment="1">
      <alignment horizontal="left" vertical="center"/>
    </xf>
    <xf numFmtId="165" fontId="0" fillId="0" borderId="38" xfId="0" applyNumberFormat="1" applyFont="1" applyBorder="1" applyAlignment="1">
      <alignment horizontal="left" vertical="center"/>
    </xf>
    <xf numFmtId="165" fontId="0" fillId="0" borderId="15" xfId="0" applyNumberFormat="1" applyFont="1" applyBorder="1" applyAlignment="1">
      <alignment horizontal="left" vertical="center"/>
    </xf>
    <xf numFmtId="165" fontId="0" fillId="0" borderId="0" xfId="0" applyNumberFormat="1" applyFont="1" applyBorder="1" applyAlignment="1">
      <alignment horizontal="left" vertical="top"/>
    </xf>
    <xf numFmtId="165" fontId="5" fillId="0" borderId="37" xfId="0" applyNumberFormat="1" applyFont="1" applyBorder="1" applyAlignment="1">
      <alignment horizontal="left" vertical="center"/>
    </xf>
    <xf numFmtId="0" fontId="5" fillId="0" borderId="37" xfId="0" applyFont="1" applyFill="1" applyBorder="1" applyAlignment="1">
      <alignment horizontal="left" vertical="center"/>
    </xf>
    <xf numFmtId="0" fontId="5" fillId="0" borderId="0" xfId="0" applyFont="1" applyAlignment="1">
      <alignment horizontal="left"/>
    </xf>
    <xf numFmtId="165" fontId="5" fillId="0" borderId="38" xfId="0" applyNumberFormat="1" applyFont="1" applyBorder="1" applyAlignment="1">
      <alignment horizontal="left" vertical="center"/>
    </xf>
    <xf numFmtId="0" fontId="5" fillId="0" borderId="38" xfId="0" applyFont="1" applyFill="1" applyBorder="1" applyAlignment="1">
      <alignment horizontal="left" vertical="center"/>
    </xf>
    <xf numFmtId="0" fontId="6" fillId="0" borderId="38" xfId="0" applyFont="1" applyBorder="1" applyAlignment="1">
      <alignment horizontal="left"/>
    </xf>
    <xf numFmtId="164" fontId="5" fillId="0" borderId="38" xfId="0" applyNumberFormat="1" applyFont="1" applyBorder="1" applyAlignment="1">
      <alignment horizontal="center" vertical="center"/>
    </xf>
    <xf numFmtId="0" fontId="0" fillId="0" borderId="38" xfId="0" applyFont="1" applyBorder="1" applyAlignment="1">
      <alignment horizontal="left"/>
    </xf>
    <xf numFmtId="166" fontId="0" fillId="0" borderId="38" xfId="0" applyNumberFormat="1" applyFont="1" applyBorder="1" applyAlignment="1">
      <alignment horizontal="left"/>
    </xf>
    <xf numFmtId="165" fontId="0" fillId="0" borderId="38" xfId="0" applyNumberFormat="1" applyFont="1" applyBorder="1" applyAlignment="1">
      <alignment horizontal="left"/>
    </xf>
    <xf numFmtId="0" fontId="0" fillId="0" borderId="38" xfId="0" applyBorder="1" applyAlignment="1">
      <alignment horizontal="center" vertical="center"/>
    </xf>
    <xf numFmtId="0" fontId="22" fillId="0" borderId="38" xfId="0" applyFont="1" applyBorder="1" applyAlignment="1">
      <alignment horizontal="left"/>
    </xf>
    <xf numFmtId="1" fontId="0" fillId="0" borderId="0" xfId="0" applyNumberFormat="1" applyAlignment="1">
      <alignment horizontal="left"/>
    </xf>
    <xf numFmtId="1" fontId="22" fillId="0" borderId="0" xfId="0" applyNumberFormat="1" applyFont="1" applyBorder="1" applyAlignment="1">
      <alignment horizontal="left" wrapText="1"/>
    </xf>
    <xf numFmtId="1" fontId="22" fillId="0" borderId="0" xfId="0" applyNumberFormat="1" applyFont="1" applyBorder="1" applyAlignment="1">
      <alignment horizontal="left"/>
    </xf>
    <xf numFmtId="1" fontId="0" fillId="0" borderId="0" xfId="0" applyNumberFormat="1" applyBorder="1" applyAlignment="1">
      <alignment horizontal="left"/>
    </xf>
    <xf numFmtId="1" fontId="5" fillId="0" borderId="0" xfId="0" applyNumberFormat="1" applyFont="1" applyFill="1" applyBorder="1" applyAlignment="1">
      <alignment horizontal="left"/>
    </xf>
    <xf numFmtId="1" fontId="0" fillId="0" borderId="0" xfId="0" applyNumberFormat="1" applyFont="1" applyFill="1" applyBorder="1" applyAlignment="1">
      <alignment horizontal="left"/>
    </xf>
    <xf numFmtId="1" fontId="32" fillId="0" borderId="0" xfId="0" applyNumberFormat="1" applyFont="1" applyFill="1" applyBorder="1" applyAlignment="1">
      <alignment horizontal="left"/>
    </xf>
    <xf numFmtId="1" fontId="22" fillId="0" borderId="38" xfId="0" applyNumberFormat="1" applyFont="1" applyBorder="1" applyAlignment="1">
      <alignment horizontal="left"/>
    </xf>
    <xf numFmtId="1" fontId="24" fillId="0" borderId="38" xfId="419" applyNumberFormat="1" applyFont="1" applyFill="1" applyBorder="1" applyAlignment="1">
      <alignment horizontal="left" vertical="center"/>
    </xf>
    <xf numFmtId="1" fontId="24" fillId="0" borderId="37" xfId="419" applyNumberFormat="1" applyFont="1" applyFill="1" applyBorder="1" applyAlignment="1">
      <alignment horizontal="left" vertical="center"/>
    </xf>
    <xf numFmtId="1" fontId="24" fillId="0" borderId="15" xfId="419" applyNumberFormat="1" applyFont="1" applyFill="1" applyBorder="1" applyAlignment="1">
      <alignment horizontal="left" vertical="center"/>
    </xf>
    <xf numFmtId="1" fontId="24" fillId="0" borderId="0" xfId="419" applyNumberFormat="1" applyFont="1" applyFill="1" applyBorder="1" applyAlignment="1">
      <alignment horizontal="left" vertical="center"/>
    </xf>
    <xf numFmtId="1" fontId="0" fillId="0" borderId="0" xfId="0" applyNumberFormat="1" applyBorder="1" applyAlignment="1">
      <alignment horizontal="left" vertical="center"/>
    </xf>
    <xf numFmtId="1" fontId="0" fillId="0" borderId="38" xfId="0" applyNumberFormat="1" applyBorder="1" applyAlignment="1">
      <alignment horizontal="left" vertical="center"/>
    </xf>
    <xf numFmtId="1" fontId="0" fillId="0" borderId="37" xfId="0" applyNumberFormat="1" applyBorder="1" applyAlignment="1">
      <alignment horizontal="left" vertical="center"/>
    </xf>
    <xf numFmtId="1" fontId="0" fillId="0" borderId="15" xfId="0" applyNumberFormat="1" applyBorder="1" applyAlignment="1">
      <alignment horizontal="left" vertical="center"/>
    </xf>
    <xf numFmtId="1" fontId="5" fillId="0" borderId="0" xfId="0" applyNumberFormat="1" applyFont="1" applyBorder="1" applyAlignment="1">
      <alignment horizontal="left" vertical="center"/>
    </xf>
    <xf numFmtId="1" fontId="0" fillId="0" borderId="0" xfId="0" applyNumberFormat="1" applyBorder="1" applyAlignment="1">
      <alignment horizontal="left" vertical="top"/>
    </xf>
    <xf numFmtId="1" fontId="5" fillId="0" borderId="37" xfId="0" applyNumberFormat="1" applyFont="1" applyFill="1" applyBorder="1" applyAlignment="1">
      <alignment horizontal="left" vertical="center"/>
    </xf>
    <xf numFmtId="1" fontId="5" fillId="0" borderId="0" xfId="0" applyNumberFormat="1" applyFont="1" applyFill="1" applyBorder="1" applyAlignment="1">
      <alignment horizontal="left" vertical="center"/>
    </xf>
    <xf numFmtId="1" fontId="5" fillId="0" borderId="38" xfId="0" applyNumberFormat="1" applyFont="1" applyFill="1" applyBorder="1" applyAlignment="1">
      <alignment horizontal="left" vertical="center"/>
    </xf>
    <xf numFmtId="164" fontId="5" fillId="0" borderId="0" xfId="0" applyNumberFormat="1" applyFont="1" applyBorder="1" applyAlignment="1">
      <alignment horizontal="center"/>
    </xf>
    <xf numFmtId="2" fontId="0" fillId="0" borderId="0" xfId="0" applyNumberFormat="1" applyFont="1" applyBorder="1" applyAlignment="1">
      <alignment horizontal="center" vertical="center"/>
    </xf>
    <xf numFmtId="164" fontId="0" fillId="0" borderId="0" xfId="0" applyNumberFormat="1" applyFont="1" applyBorder="1" applyAlignment="1">
      <alignment horizontal="center" vertical="center"/>
    </xf>
    <xf numFmtId="164" fontId="0" fillId="0" borderId="0" xfId="0" applyNumberFormat="1" applyFont="1" applyAlignment="1">
      <alignment horizontal="center" vertical="center"/>
    </xf>
    <xf numFmtId="164" fontId="22" fillId="0" borderId="0" xfId="0" applyNumberFormat="1" applyFont="1" applyAlignment="1">
      <alignment horizontal="center" vertical="center"/>
    </xf>
    <xf numFmtId="164" fontId="32" fillId="0" borderId="0" xfId="0" applyNumberFormat="1" applyFont="1" applyBorder="1" applyAlignment="1">
      <alignment horizontal="center" vertical="center"/>
    </xf>
    <xf numFmtId="0" fontId="0" fillId="0" borderId="0" xfId="0"/>
    <xf numFmtId="0" fontId="22" fillId="0" borderId="0" xfId="0" applyFont="1" applyBorder="1" applyAlignment="1">
      <alignment horizontal="center" vertical="center"/>
    </xf>
    <xf numFmtId="164" fontId="5" fillId="0" borderId="25" xfId="0" applyNumberFormat="1" applyFont="1" applyBorder="1" applyAlignment="1">
      <alignment horizontal="center" vertical="center"/>
    </xf>
    <xf numFmtId="164" fontId="5" fillId="0" borderId="26" xfId="0" applyNumberFormat="1" applyFont="1" applyBorder="1" applyAlignment="1">
      <alignment horizontal="center" vertical="center"/>
    </xf>
    <xf numFmtId="164" fontId="5" fillId="0" borderId="27" xfId="0" applyNumberFormat="1" applyFont="1" applyBorder="1" applyAlignment="1">
      <alignment horizontal="center" vertical="center"/>
    </xf>
    <xf numFmtId="164" fontId="0" fillId="0" borderId="28" xfId="0" applyNumberFormat="1" applyBorder="1" applyAlignment="1">
      <alignment horizontal="center" vertical="center"/>
    </xf>
    <xf numFmtId="164" fontId="0" fillId="0" borderId="29" xfId="0" applyNumberFormat="1" applyBorder="1" applyAlignment="1">
      <alignment horizontal="center" vertical="center"/>
    </xf>
    <xf numFmtId="164" fontId="0" fillId="0" borderId="30" xfId="0" applyNumberFormat="1" applyBorder="1" applyAlignment="1">
      <alignment horizontal="center" vertical="center"/>
    </xf>
    <xf numFmtId="164" fontId="0" fillId="0" borderId="31" xfId="0" applyNumberFormat="1" applyBorder="1" applyAlignment="1">
      <alignment horizontal="center" vertical="center"/>
    </xf>
    <xf numFmtId="164" fontId="0" fillId="0" borderId="32" xfId="0" applyNumberFormat="1" applyBorder="1" applyAlignment="1">
      <alignment horizontal="center" vertical="center"/>
    </xf>
    <xf numFmtId="164" fontId="0" fillId="0" borderId="33" xfId="0" applyNumberFormat="1" applyBorder="1" applyAlignment="1">
      <alignment horizontal="center" vertical="center"/>
    </xf>
    <xf numFmtId="164" fontId="0" fillId="0" borderId="25" xfId="0" applyNumberFormat="1" applyBorder="1" applyAlignment="1">
      <alignment horizontal="center" vertical="center"/>
    </xf>
    <xf numFmtId="164" fontId="0" fillId="0" borderId="26" xfId="0" applyNumberFormat="1" applyBorder="1" applyAlignment="1">
      <alignment horizontal="center" vertical="center"/>
    </xf>
    <xf numFmtId="164" fontId="0" fillId="0" borderId="27" xfId="0" applyNumberFormat="1" applyBorder="1" applyAlignment="1">
      <alignment horizontal="center" vertical="center"/>
    </xf>
    <xf numFmtId="164" fontId="0" fillId="0" borderId="26" xfId="0" applyNumberFormat="1" applyFill="1" applyBorder="1" applyAlignment="1">
      <alignment horizontal="center" vertical="center"/>
    </xf>
    <xf numFmtId="164" fontId="0" fillId="0" borderId="27" xfId="0" applyNumberFormat="1" applyFill="1" applyBorder="1" applyAlignment="1">
      <alignment horizontal="center"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164" fontId="0" fillId="0" borderId="36" xfId="0" applyNumberFormat="1" applyBorder="1" applyAlignment="1">
      <alignment horizontal="center" vertical="center"/>
    </xf>
    <xf numFmtId="0" fontId="5" fillId="0" borderId="36" xfId="0" applyFont="1" applyBorder="1" applyAlignment="1">
      <alignment horizontal="center" vertical="center"/>
    </xf>
    <xf numFmtId="164" fontId="6" fillId="0" borderId="0" xfId="0" applyNumberFormat="1" applyFont="1" applyFill="1" applyBorder="1" applyAlignment="1">
      <alignment horizontal="center"/>
    </xf>
    <xf numFmtId="164" fontId="0" fillId="0" borderId="25" xfId="0" applyNumberFormat="1" applyBorder="1" applyAlignment="1">
      <alignment horizontal="center"/>
    </xf>
    <xf numFmtId="164" fontId="0" fillId="0" borderId="0" xfId="0" applyNumberFormat="1" applyBorder="1" applyAlignment="1">
      <alignment horizontal="center"/>
    </xf>
    <xf numFmtId="164" fontId="0" fillId="0" borderId="0" xfId="0" applyNumberFormat="1" applyFill="1" applyBorder="1" applyAlignment="1">
      <alignment horizontal="center"/>
    </xf>
    <xf numFmtId="164" fontId="0" fillId="0" borderId="27" xfId="0" applyNumberFormat="1" applyBorder="1" applyAlignment="1">
      <alignment horizontal="center"/>
    </xf>
    <xf numFmtId="164" fontId="0" fillId="0" borderId="28" xfId="0" applyNumberFormat="1" applyBorder="1" applyAlignment="1">
      <alignment horizontal="center"/>
    </xf>
    <xf numFmtId="164" fontId="0" fillId="0" borderId="29" xfId="0" applyNumberFormat="1" applyBorder="1" applyAlignment="1">
      <alignment horizontal="center"/>
    </xf>
    <xf numFmtId="164" fontId="0" fillId="0" borderId="32" xfId="0" applyNumberFormat="1" applyBorder="1" applyAlignment="1">
      <alignment horizontal="center"/>
    </xf>
    <xf numFmtId="164" fontId="0" fillId="0" borderId="33" xfId="0" applyNumberFormat="1" applyBorder="1" applyAlignment="1">
      <alignment horizontal="center"/>
    </xf>
    <xf numFmtId="164" fontId="0" fillId="0" borderId="30" xfId="0" applyNumberFormat="1" applyBorder="1" applyAlignment="1">
      <alignment horizontal="center"/>
    </xf>
    <xf numFmtId="164" fontId="0" fillId="0" borderId="31" xfId="0" applyNumberFormat="1" applyBorder="1" applyAlignment="1">
      <alignment horizontal="center"/>
    </xf>
    <xf numFmtId="164" fontId="0" fillId="0" borderId="28" xfId="0" applyNumberFormat="1" applyFill="1" applyBorder="1" applyAlignment="1">
      <alignment horizontal="center"/>
    </xf>
    <xf numFmtId="164" fontId="0" fillId="0" borderId="29" xfId="0" applyNumberFormat="1" applyFill="1" applyBorder="1" applyAlignment="1">
      <alignment horizontal="center"/>
    </xf>
    <xf numFmtId="164" fontId="0" fillId="0" borderId="30" xfId="0" applyNumberFormat="1" applyFill="1" applyBorder="1" applyAlignment="1">
      <alignment horizontal="center"/>
    </xf>
    <xf numFmtId="164" fontId="0" fillId="0" borderId="31" xfId="0" applyNumberFormat="1" applyFill="1" applyBorder="1" applyAlignment="1">
      <alignment horizontal="center"/>
    </xf>
    <xf numFmtId="164" fontId="0" fillId="0" borderId="32" xfId="0" applyNumberFormat="1" applyFill="1" applyBorder="1" applyAlignment="1">
      <alignment horizontal="center"/>
    </xf>
    <xf numFmtId="164" fontId="0" fillId="0" borderId="33" xfId="0" applyNumberFormat="1" applyFill="1" applyBorder="1" applyAlignment="1">
      <alignment horizontal="center"/>
    </xf>
    <xf numFmtId="164" fontId="0" fillId="0" borderId="26" xfId="0" applyNumberFormat="1" applyBorder="1" applyAlignment="1">
      <alignment horizontal="center"/>
    </xf>
    <xf numFmtId="164" fontId="0" fillId="0" borderId="0" xfId="0" applyNumberFormat="1" applyBorder="1" applyAlignment="1">
      <alignment horizontal="center" vertical="top"/>
    </xf>
    <xf numFmtId="164" fontId="5" fillId="0" borderId="25" xfId="0" applyNumberFormat="1" applyFont="1" applyBorder="1" applyAlignment="1">
      <alignment horizontal="center"/>
    </xf>
    <xf numFmtId="164" fontId="5" fillId="0" borderId="27" xfId="0" applyNumberFormat="1" applyFont="1" applyBorder="1" applyAlignment="1">
      <alignment horizontal="center"/>
    </xf>
    <xf numFmtId="164" fontId="5" fillId="0" borderId="26" xfId="0" applyNumberFormat="1" applyFont="1" applyBorder="1" applyAlignment="1">
      <alignment horizontal="center"/>
    </xf>
    <xf numFmtId="164" fontId="0" fillId="0" borderId="36" xfId="0" applyNumberFormat="1" applyBorder="1" applyAlignment="1">
      <alignment horizontal="center"/>
    </xf>
    <xf numFmtId="0" fontId="0" fillId="0" borderId="11" xfId="0" applyFill="1" applyBorder="1"/>
    <xf numFmtId="0" fontId="0" fillId="0" borderId="9" xfId="0" applyFill="1" applyBorder="1"/>
    <xf numFmtId="0" fontId="0" fillId="0" borderId="2" xfId="0" applyBorder="1"/>
    <xf numFmtId="164" fontId="32" fillId="0" borderId="0" xfId="0" applyNumberFormat="1" applyFont="1" applyFill="1" applyAlignment="1">
      <alignment horizontal="center" vertical="center"/>
    </xf>
    <xf numFmtId="0" fontId="5" fillId="0" borderId="38" xfId="0" applyFont="1" applyBorder="1" applyAlignment="1">
      <alignment horizontal="center" vertical="center"/>
    </xf>
    <xf numFmtId="0" fontId="5" fillId="0" borderId="38" xfId="0" applyFont="1" applyFill="1" applyBorder="1" applyAlignment="1">
      <alignment horizontal="left"/>
    </xf>
    <xf numFmtId="1" fontId="5" fillId="0" borderId="38" xfId="0" applyNumberFormat="1" applyFont="1" applyFill="1" applyBorder="1" applyAlignment="1">
      <alignment horizontal="left"/>
    </xf>
    <xf numFmtId="0" fontId="5" fillId="0" borderId="38" xfId="0" applyFont="1" applyBorder="1" applyAlignment="1">
      <alignment vertical="center"/>
    </xf>
    <xf numFmtId="0" fontId="32" fillId="0" borderId="38" xfId="0" applyFont="1" applyBorder="1" applyAlignment="1">
      <alignment horizontal="center" vertical="center"/>
    </xf>
    <xf numFmtId="0" fontId="27" fillId="0" borderId="0" xfId="0" applyFont="1" applyAlignment="1">
      <alignment vertical="center"/>
    </xf>
    <xf numFmtId="0" fontId="27" fillId="0" borderId="0" xfId="0" applyFont="1" applyAlignment="1">
      <alignment horizontal="center" vertical="center"/>
    </xf>
    <xf numFmtId="164" fontId="0" fillId="0" borderId="38" xfId="0" applyNumberFormat="1" applyFont="1" applyBorder="1" applyAlignment="1">
      <alignment horizontal="center" vertical="center"/>
    </xf>
    <xf numFmtId="1" fontId="0" fillId="0" borderId="38" xfId="0" applyNumberFormat="1" applyBorder="1" applyAlignment="1">
      <alignment horizontal="left"/>
    </xf>
    <xf numFmtId="0" fontId="0" fillId="0" borderId="38" xfId="0" applyBorder="1"/>
    <xf numFmtId="1" fontId="5" fillId="0" borderId="38" xfId="0" applyNumberFormat="1" applyFont="1" applyBorder="1" applyAlignment="1">
      <alignment horizontal="left" vertical="center"/>
    </xf>
    <xf numFmtId="166" fontId="0" fillId="0" borderId="38" xfId="0" applyNumberFormat="1" applyFont="1" applyBorder="1" applyAlignment="1">
      <alignment horizontal="left" vertical="center"/>
    </xf>
    <xf numFmtId="0" fontId="0" fillId="0" borderId="38" xfId="0" applyFill="1" applyBorder="1" applyAlignment="1">
      <alignment horizontal="center" vertical="center"/>
    </xf>
    <xf numFmtId="0" fontId="0" fillId="0" borderId="5" xfId="0" applyBorder="1" applyAlignment="1">
      <alignment horizontal="left" vertical="center"/>
    </xf>
    <xf numFmtId="0" fontId="0" fillId="0" borderId="5" xfId="0" applyFill="1" applyBorder="1" applyAlignment="1">
      <alignment horizontal="center" vertical="center"/>
    </xf>
    <xf numFmtId="0" fontId="0" fillId="0" borderId="38" xfId="0" applyFont="1" applyBorder="1" applyAlignment="1">
      <alignment horizontal="center" vertical="center"/>
    </xf>
    <xf numFmtId="0" fontId="33" fillId="0" borderId="0" xfId="0" applyFont="1" applyBorder="1" applyAlignment="1">
      <alignment vertical="center"/>
    </xf>
    <xf numFmtId="0" fontId="33" fillId="0" borderId="0" xfId="0" applyFont="1" applyBorder="1" applyAlignment="1">
      <alignment vertical="center" wrapText="1"/>
    </xf>
    <xf numFmtId="0" fontId="34" fillId="0" borderId="14" xfId="0" applyFont="1" applyBorder="1" applyAlignment="1">
      <alignment vertical="center"/>
    </xf>
    <xf numFmtId="0" fontId="33" fillId="0" borderId="15" xfId="0" applyFont="1" applyBorder="1" applyAlignment="1">
      <alignment vertical="center"/>
    </xf>
    <xf numFmtId="0" fontId="33" fillId="0" borderId="15" xfId="0" applyFont="1" applyBorder="1" applyAlignment="1">
      <alignment vertical="center" wrapText="1"/>
    </xf>
    <xf numFmtId="0" fontId="0" fillId="0" borderId="0" xfId="0" applyFont="1" applyFill="1" applyAlignment="1">
      <alignment horizontal="center" vertical="center"/>
    </xf>
    <xf numFmtId="49" fontId="0" fillId="0" borderId="0" xfId="0" applyNumberFormat="1" applyBorder="1" applyAlignment="1">
      <alignment horizontal="left"/>
    </xf>
    <xf numFmtId="0" fontId="27" fillId="0" borderId="0" xfId="0" applyFont="1"/>
    <xf numFmtId="0" fontId="34" fillId="0" borderId="4" xfId="0" applyFont="1" applyFill="1" applyBorder="1" applyAlignment="1">
      <alignment vertical="center"/>
    </xf>
    <xf numFmtId="0" fontId="6" fillId="0" borderId="3" xfId="0" applyFont="1" applyBorder="1" applyAlignment="1">
      <alignment horizontal="left"/>
    </xf>
    <xf numFmtId="166" fontId="6" fillId="0" borderId="14" xfId="0" applyNumberFormat="1" applyFont="1" applyBorder="1" applyAlignment="1">
      <alignment horizontal="left"/>
    </xf>
    <xf numFmtId="0" fontId="6" fillId="0" borderId="4" xfId="0" applyNumberFormat="1" applyFont="1" applyBorder="1" applyAlignment="1">
      <alignment horizontal="center"/>
    </xf>
    <xf numFmtId="0" fontId="0" fillId="0" borderId="5" xfId="0" applyFont="1" applyBorder="1" applyAlignment="1">
      <alignment horizontal="left"/>
    </xf>
    <xf numFmtId="166" fontId="0" fillId="0" borderId="1" xfId="0" applyNumberFormat="1" applyBorder="1" applyAlignment="1">
      <alignment horizontal="center"/>
    </xf>
    <xf numFmtId="49" fontId="36" fillId="0" borderId="0" xfId="0" applyNumberFormat="1" applyFont="1"/>
    <xf numFmtId="49" fontId="36" fillId="0" borderId="0" xfId="0" applyNumberFormat="1" applyFont="1" applyAlignment="1">
      <alignment horizontal="left"/>
    </xf>
    <xf numFmtId="0" fontId="0" fillId="0" borderId="1" xfId="0" applyBorder="1" applyAlignment="1">
      <alignment horizontal="center"/>
    </xf>
    <xf numFmtId="0" fontId="0" fillId="0" borderId="10" xfId="0" applyFill="1" applyBorder="1" applyAlignment="1">
      <alignment horizontal="center" vertical="center"/>
    </xf>
    <xf numFmtId="0" fontId="0" fillId="0" borderId="1" xfId="0" applyFill="1" applyBorder="1" applyAlignment="1">
      <alignment horizontal="center" vertical="center"/>
    </xf>
    <xf numFmtId="0" fontId="0" fillId="0" borderId="0" xfId="0" applyFont="1" applyFill="1" applyBorder="1" applyAlignment="1">
      <alignment horizontal="center"/>
    </xf>
    <xf numFmtId="0" fontId="0" fillId="0" borderId="10" xfId="0" applyFill="1" applyBorder="1" applyAlignment="1">
      <alignment horizontal="center"/>
    </xf>
    <xf numFmtId="0" fontId="0" fillId="0" borderId="7" xfId="0" applyFill="1" applyBorder="1" applyAlignment="1">
      <alignment horizontal="center"/>
    </xf>
    <xf numFmtId="0" fontId="0" fillId="0" borderId="10"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ill="1" applyBorder="1" applyAlignment="1">
      <alignment horizontal="center" vertical="center"/>
    </xf>
    <xf numFmtId="0" fontId="5" fillId="0" borderId="9" xfId="0" applyFont="1" applyFill="1" applyBorder="1" applyAlignment="1">
      <alignment vertical="center"/>
    </xf>
    <xf numFmtId="0" fontId="0" fillId="0" borderId="13" xfId="0" applyFill="1" applyBorder="1" applyAlignment="1">
      <alignment horizontal="center"/>
    </xf>
    <xf numFmtId="0" fontId="5" fillId="0" borderId="9" xfId="0" applyFont="1" applyFill="1" applyBorder="1"/>
    <xf numFmtId="0" fontId="0" fillId="0" borderId="12" xfId="0" applyFill="1" applyBorder="1" applyAlignment="1">
      <alignment horizontal="center"/>
    </xf>
    <xf numFmtId="0" fontId="0" fillId="0" borderId="8" xfId="0" applyFill="1" applyBorder="1" applyAlignment="1">
      <alignment horizontal="center"/>
    </xf>
    <xf numFmtId="0" fontId="5" fillId="0" borderId="9" xfId="0" applyFont="1" applyFill="1" applyBorder="1" applyAlignment="1">
      <alignment vertical="center" wrapText="1"/>
    </xf>
    <xf numFmtId="0" fontId="5" fillId="0" borderId="9" xfId="0" applyFont="1" applyFill="1" applyBorder="1" applyAlignment="1">
      <alignment horizontal="center"/>
    </xf>
    <xf numFmtId="0" fontId="0" fillId="0" borderId="11" xfId="0" applyFill="1" applyBorder="1" applyAlignment="1">
      <alignment horizontal="center"/>
    </xf>
    <xf numFmtId="0" fontId="5" fillId="0" borderId="1" xfId="0" applyFont="1" applyFill="1" applyBorder="1" applyAlignment="1">
      <alignment vertical="center" wrapText="1"/>
    </xf>
    <xf numFmtId="0" fontId="0" fillId="0" borderId="4" xfId="0" applyFill="1" applyBorder="1" applyAlignment="1">
      <alignment horizontal="center" vertical="center"/>
    </xf>
    <xf numFmtId="0" fontId="5" fillId="0" borderId="11" xfId="0" applyFont="1" applyFill="1" applyBorder="1" applyAlignment="1">
      <alignment vertical="center" wrapText="1"/>
    </xf>
    <xf numFmtId="0" fontId="5" fillId="0" borderId="10" xfId="0" applyFont="1" applyFill="1" applyBorder="1" applyAlignment="1">
      <alignment horizontal="center" vertical="center"/>
    </xf>
    <xf numFmtId="0" fontId="0" fillId="34" borderId="9" xfId="0" applyFont="1" applyFill="1" applyBorder="1" applyAlignment="1">
      <alignment horizontal="center" vertical="center"/>
    </xf>
    <xf numFmtId="0" fontId="0" fillId="34" borderId="11" xfId="0" applyFont="1" applyFill="1" applyBorder="1" applyAlignment="1">
      <alignment horizontal="center" vertical="center"/>
    </xf>
    <xf numFmtId="0" fontId="5" fillId="0" borderId="10" xfId="0" applyFont="1" applyFill="1" applyBorder="1" applyAlignment="1">
      <alignment horizontal="center"/>
    </xf>
    <xf numFmtId="0" fontId="6" fillId="0" borderId="3" xfId="0" applyFont="1" applyBorder="1" applyAlignment="1">
      <alignment horizontal="center" vertical="center"/>
    </xf>
    <xf numFmtId="0" fontId="0" fillId="0" borderId="1" xfId="0" applyBorder="1" applyAlignment="1">
      <alignment horizontal="left"/>
    </xf>
    <xf numFmtId="0" fontId="0" fillId="0" borderId="2" xfId="0" applyBorder="1" applyAlignment="1">
      <alignment horizontal="center"/>
    </xf>
    <xf numFmtId="0" fontId="0" fillId="0" borderId="0" xfId="0" applyFont="1" applyAlignment="1">
      <alignment horizontal="center" vertical="center"/>
    </xf>
    <xf numFmtId="0" fontId="0" fillId="0" borderId="0" xfId="0" applyBorder="1" applyAlignment="1">
      <alignment horizontal="center" vertical="center"/>
    </xf>
    <xf numFmtId="0" fontId="5" fillId="0" borderId="15" xfId="0" applyFont="1" applyBorder="1" applyAlignment="1">
      <alignment horizontal="left" vertical="center"/>
    </xf>
    <xf numFmtId="164" fontId="5" fillId="0" borderId="15" xfId="0" applyNumberFormat="1" applyFont="1" applyBorder="1" applyAlignment="1">
      <alignment horizontal="center" vertical="center"/>
    </xf>
    <xf numFmtId="164" fontId="0" fillId="0" borderId="15" xfId="0" applyNumberFormat="1" applyBorder="1" applyAlignment="1">
      <alignment horizontal="center" vertical="center"/>
    </xf>
    <xf numFmtId="164" fontId="0" fillId="0" borderId="40" xfId="0" applyNumberFormat="1" applyBorder="1" applyAlignment="1">
      <alignment horizontal="center" vertical="center"/>
    </xf>
    <xf numFmtId="164" fontId="0" fillId="0" borderId="41" xfId="0" applyNumberFormat="1" applyBorder="1" applyAlignment="1">
      <alignment horizontal="center" vertical="center"/>
    </xf>
    <xf numFmtId="0" fontId="0" fillId="0" borderId="15" xfId="0" applyFont="1" applyBorder="1" applyAlignment="1">
      <alignment horizontal="left"/>
    </xf>
    <xf numFmtId="166" fontId="0" fillId="0" borderId="15" xfId="0" applyNumberFormat="1" applyFont="1" applyBorder="1" applyAlignment="1">
      <alignment horizontal="left"/>
    </xf>
    <xf numFmtId="165" fontId="0" fillId="0" borderId="15" xfId="0" applyNumberFormat="1" applyFont="1" applyBorder="1" applyAlignment="1">
      <alignment horizontal="left"/>
    </xf>
    <xf numFmtId="1" fontId="0" fillId="0" borderId="15" xfId="0" applyNumberFormat="1" applyBorder="1" applyAlignment="1">
      <alignment horizontal="left"/>
    </xf>
    <xf numFmtId="0" fontId="0" fillId="0" borderId="14" xfId="0" applyFont="1" applyBorder="1" applyAlignment="1">
      <alignment horizontal="left" vertical="center"/>
    </xf>
    <xf numFmtId="165" fontId="0" fillId="0" borderId="14" xfId="0" applyNumberFormat="1" applyFont="1" applyBorder="1" applyAlignment="1">
      <alignment horizontal="left" vertical="center"/>
    </xf>
    <xf numFmtId="0" fontId="0" fillId="0" borderId="14" xfId="0" applyBorder="1" applyAlignment="1">
      <alignment horizontal="left" vertical="center"/>
    </xf>
    <xf numFmtId="1" fontId="0" fillId="0" borderId="14" xfId="0" applyNumberFormat="1" applyBorder="1" applyAlignment="1">
      <alignment horizontal="left" vertical="center"/>
    </xf>
    <xf numFmtId="164" fontId="0" fillId="0" borderId="0" xfId="0" applyNumberFormat="1" applyFont="1" applyFill="1" applyBorder="1" applyAlignment="1">
      <alignment horizontal="center" vertical="center"/>
    </xf>
    <xf numFmtId="164" fontId="0" fillId="0" borderId="36" xfId="0" applyNumberFormat="1" applyFill="1" applyBorder="1" applyAlignment="1">
      <alignment horizontal="center"/>
    </xf>
    <xf numFmtId="1" fontId="0" fillId="0" borderId="0" xfId="0" applyNumberFormat="1" applyFill="1" applyBorder="1" applyAlignment="1">
      <alignment horizontal="left"/>
    </xf>
    <xf numFmtId="0" fontId="0" fillId="0" borderId="0" xfId="0" applyFill="1" applyAlignment="1">
      <alignment horizontal="left"/>
    </xf>
    <xf numFmtId="0" fontId="34" fillId="0" borderId="14" xfId="0" applyFont="1" applyFill="1" applyBorder="1" applyAlignment="1">
      <alignment horizontal="left" vertical="center"/>
    </xf>
    <xf numFmtId="0" fontId="33" fillId="0" borderId="0" xfId="0" applyFont="1" applyFill="1" applyBorder="1" applyAlignment="1">
      <alignment horizontal="left" vertical="center"/>
    </xf>
    <xf numFmtId="0" fontId="33" fillId="0" borderId="15" xfId="0" applyFont="1" applyFill="1" applyBorder="1" applyAlignment="1">
      <alignment horizontal="left" vertical="center"/>
    </xf>
    <xf numFmtId="0" fontId="0" fillId="0" borderId="0" xfId="0" applyNumberFormat="1" applyFont="1" applyBorder="1" applyAlignment="1">
      <alignment horizontal="left"/>
    </xf>
    <xf numFmtId="0" fontId="0" fillId="0" borderId="0" xfId="0" applyNumberFormat="1" applyBorder="1" applyAlignment="1">
      <alignment horizontal="left" vertical="center"/>
    </xf>
    <xf numFmtId="49" fontId="0" fillId="0" borderId="15" xfId="0" applyNumberFormat="1" applyBorder="1" applyAlignment="1">
      <alignment horizontal="left"/>
    </xf>
    <xf numFmtId="164" fontId="32" fillId="0" borderId="33" xfId="0" applyNumberFormat="1" applyFont="1" applyBorder="1" applyAlignment="1">
      <alignment horizontal="center"/>
    </xf>
    <xf numFmtId="164" fontId="5" fillId="0" borderId="36" xfId="0" applyNumberFormat="1" applyFont="1" applyBorder="1" applyAlignment="1">
      <alignment horizontal="center" vertical="center"/>
    </xf>
    <xf numFmtId="0" fontId="0" fillId="0" borderId="9"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3" xfId="0" applyFill="1" applyBorder="1" applyAlignment="1">
      <alignment horizontal="center"/>
    </xf>
    <xf numFmtId="0" fontId="5" fillId="0" borderId="8" xfId="0" applyFont="1"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1" xfId="0" applyFill="1" applyBorder="1" applyAlignment="1">
      <alignment horizontal="center" vertical="center"/>
    </xf>
    <xf numFmtId="0" fontId="0" fillId="0" borderId="10" xfId="0" applyFill="1" applyBorder="1" applyAlignment="1">
      <alignment horizontal="center" vertical="center"/>
    </xf>
    <xf numFmtId="0" fontId="0" fillId="0" borderId="0" xfId="0" applyFont="1" applyAlignment="1">
      <alignment horizontal="center" vertical="center"/>
    </xf>
    <xf numFmtId="0" fontId="0" fillId="0" borderId="5" xfId="0" applyFill="1" applyBorder="1" applyAlignment="1">
      <alignment horizontal="center" vertical="center"/>
    </xf>
    <xf numFmtId="0" fontId="0" fillId="0" borderId="5" xfId="0" applyFill="1" applyBorder="1" applyAlignment="1">
      <alignment horizontal="center" vertical="center" wrapText="1"/>
    </xf>
    <xf numFmtId="0" fontId="26" fillId="0" borderId="0" xfId="419" applyFont="1" applyFill="1" applyBorder="1" applyAlignment="1">
      <alignment horizontal="center" vertical="center"/>
    </xf>
    <xf numFmtId="164" fontId="0" fillId="0" borderId="32" xfId="0" applyNumberFormat="1" applyFill="1" applyBorder="1" applyAlignment="1">
      <alignment horizontal="center" vertical="top"/>
    </xf>
    <xf numFmtId="164" fontId="0" fillId="0" borderId="33" xfId="0" applyNumberFormat="1" applyBorder="1" applyAlignment="1">
      <alignment horizontal="center" vertical="top"/>
    </xf>
    <xf numFmtId="164" fontId="0" fillId="0" borderId="34" xfId="0" applyNumberFormat="1" applyBorder="1" applyAlignment="1">
      <alignment horizontal="center" vertical="center"/>
    </xf>
    <xf numFmtId="164" fontId="0" fillId="0" borderId="0" xfId="0" applyNumberFormat="1" applyFill="1" applyBorder="1" applyAlignment="1">
      <alignment horizontal="center" vertical="center"/>
    </xf>
    <xf numFmtId="164" fontId="0" fillId="0" borderId="0" xfId="0" applyNumberFormat="1" applyAlignment="1">
      <alignment vertical="center"/>
    </xf>
    <xf numFmtId="0" fontId="0" fillId="0" borderId="42" xfId="0" applyBorder="1" applyAlignment="1">
      <alignment horizontal="center"/>
    </xf>
    <xf numFmtId="0" fontId="6" fillId="0" borderId="43" xfId="0" applyFont="1" applyBorder="1" applyAlignment="1">
      <alignment horizontal="center"/>
    </xf>
    <xf numFmtId="0" fontId="6" fillId="0" borderId="44" xfId="0" applyFont="1" applyBorder="1" applyAlignment="1">
      <alignment horizontal="center"/>
    </xf>
    <xf numFmtId="0" fontId="6" fillId="0" borderId="45" xfId="0" applyFont="1" applyBorder="1" applyAlignment="1">
      <alignment horizontal="center"/>
    </xf>
    <xf numFmtId="0" fontId="0" fillId="0" borderId="46" xfId="0" applyBorder="1" applyAlignment="1">
      <alignment horizontal="center" vertical="center"/>
    </xf>
    <xf numFmtId="0" fontId="0" fillId="0" borderId="46" xfId="0" applyFill="1" applyBorder="1" applyAlignment="1">
      <alignment horizontal="center" vertical="center"/>
    </xf>
    <xf numFmtId="0" fontId="0" fillId="0" borderId="48" xfId="0" applyFill="1" applyBorder="1" applyAlignment="1">
      <alignment horizontal="center" vertical="center"/>
    </xf>
    <xf numFmtId="0" fontId="0" fillId="0" borderId="0" xfId="0" applyFont="1" applyAlignment="1">
      <alignment horizontal="center" vertical="center"/>
    </xf>
    <xf numFmtId="0" fontId="33"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Alignment="1">
      <alignment horizontal="center" vertical="center"/>
    </xf>
    <xf numFmtId="164" fontId="5" fillId="0" borderId="0" xfId="0" applyNumberFormat="1" applyFont="1" applyBorder="1" applyAlignment="1">
      <alignment horizontal="center" vertical="top"/>
    </xf>
    <xf numFmtId="2" fontId="5" fillId="0" borderId="0" xfId="0" applyNumberFormat="1" applyFont="1" applyAlignment="1">
      <alignment horizontal="center"/>
    </xf>
    <xf numFmtId="0" fontId="5" fillId="0" borderId="0" xfId="0" applyFont="1" applyFill="1" applyBorder="1" applyAlignment="1">
      <alignment horizontal="center"/>
    </xf>
    <xf numFmtId="164" fontId="5" fillId="0" borderId="0" xfId="0" applyNumberFormat="1" applyFont="1" applyFill="1" applyBorder="1" applyAlignment="1">
      <alignment horizontal="center"/>
    </xf>
    <xf numFmtId="0" fontId="5" fillId="0" borderId="38" xfId="0" applyFont="1" applyFill="1" applyBorder="1" applyAlignment="1">
      <alignment horizontal="center" vertical="center"/>
    </xf>
    <xf numFmtId="164" fontId="5" fillId="0" borderId="0" xfId="0" applyNumberFormat="1" applyFont="1" applyFill="1" applyBorder="1" applyAlignment="1">
      <alignment horizontal="center" vertical="center"/>
    </xf>
    <xf numFmtId="164" fontId="22" fillId="0" borderId="0" xfId="0" applyNumberFormat="1" applyFont="1" applyFill="1" applyBorder="1" applyAlignment="1">
      <alignment horizontal="center" vertical="center"/>
    </xf>
    <xf numFmtId="164" fontId="5" fillId="0" borderId="38" xfId="0" applyNumberFormat="1" applyFont="1" applyFill="1" applyBorder="1" applyAlignment="1">
      <alignment horizontal="center" vertical="center"/>
    </xf>
    <xf numFmtId="164" fontId="5" fillId="0" borderId="15" xfId="0" applyNumberFormat="1" applyFont="1" applyFill="1" applyBorder="1" applyAlignment="1">
      <alignment horizontal="center" vertical="center"/>
    </xf>
    <xf numFmtId="164" fontId="22" fillId="0" borderId="0" xfId="0" applyNumberFormat="1" applyFont="1" applyFill="1" applyBorder="1" applyAlignment="1">
      <alignment horizontal="center"/>
    </xf>
    <xf numFmtId="164" fontId="5" fillId="0" borderId="0" xfId="0" applyNumberFormat="1" applyFont="1" applyFill="1" applyBorder="1" applyAlignment="1">
      <alignment horizontal="center" vertical="top"/>
    </xf>
    <xf numFmtId="2" fontId="5" fillId="0" borderId="0" xfId="0" applyNumberFormat="1" applyFont="1" applyFill="1" applyAlignment="1">
      <alignment horizontal="center"/>
    </xf>
    <xf numFmtId="0" fontId="5" fillId="0" borderId="0" xfId="0" applyFont="1" applyFill="1" applyAlignment="1">
      <alignment vertical="center"/>
    </xf>
    <xf numFmtId="0" fontId="32" fillId="0" borderId="0" xfId="0" applyFont="1" applyFill="1" applyAlignment="1">
      <alignment horizontal="center" vertical="center"/>
    </xf>
    <xf numFmtId="0" fontId="22" fillId="0" borderId="0" xfId="0" applyFont="1" applyFill="1" applyBorder="1" applyAlignment="1">
      <alignment horizontal="center" vertical="center"/>
    </xf>
    <xf numFmtId="164" fontId="0" fillId="0" borderId="38" xfId="0" applyNumberFormat="1" applyFill="1" applyBorder="1" applyAlignment="1">
      <alignment horizontal="center" vertical="center"/>
    </xf>
    <xf numFmtId="164" fontId="0" fillId="0" borderId="0" xfId="0" applyNumberFormat="1" applyFill="1" applyBorder="1" applyAlignment="1">
      <alignment horizontal="center" vertical="top"/>
    </xf>
    <xf numFmtId="2" fontId="32" fillId="0" borderId="0" xfId="0" applyNumberFormat="1" applyFont="1" applyFill="1" applyAlignment="1">
      <alignment horizontal="center"/>
    </xf>
    <xf numFmtId="0" fontId="6" fillId="0" borderId="0" xfId="0" applyFont="1" applyFill="1" applyAlignment="1">
      <alignment horizontal="center"/>
    </xf>
    <xf numFmtId="0" fontId="0" fillId="0" borderId="38" xfId="0" applyFont="1" applyFill="1" applyBorder="1" applyAlignment="1">
      <alignment horizontal="center" vertical="center"/>
    </xf>
    <xf numFmtId="0" fontId="37" fillId="0" borderId="25" xfId="0" applyFont="1" applyBorder="1" applyAlignment="1">
      <alignment horizontal="center" vertical="center"/>
    </xf>
    <xf numFmtId="0" fontId="5" fillId="0" borderId="0" xfId="0" applyFont="1" applyFill="1"/>
    <xf numFmtId="0" fontId="26" fillId="0" borderId="0" xfId="419" applyFont="1" applyFill="1" applyBorder="1" applyAlignment="1">
      <alignment horizontal="center"/>
    </xf>
    <xf numFmtId="0" fontId="0" fillId="2" borderId="10" xfId="0" applyFill="1" applyBorder="1" applyAlignment="1">
      <alignment horizontal="center" vertical="center" textRotation="90"/>
    </xf>
    <xf numFmtId="0" fontId="5" fillId="2" borderId="7" xfId="0" applyFont="1" applyFill="1" applyBorder="1" applyAlignment="1">
      <alignment horizontal="center" vertical="center" textRotation="90"/>
    </xf>
    <xf numFmtId="0" fontId="5" fillId="2" borderId="13" xfId="0" applyFont="1" applyFill="1" applyBorder="1" applyAlignment="1">
      <alignment horizontal="center" vertical="center" textRotation="90"/>
    </xf>
    <xf numFmtId="0" fontId="5" fillId="2" borderId="12" xfId="0" applyFont="1" applyFill="1" applyBorder="1" applyAlignment="1">
      <alignment horizontal="center" vertical="center" textRotation="90"/>
    </xf>
    <xf numFmtId="0" fontId="0" fillId="39" borderId="0" xfId="0" applyFill="1"/>
    <xf numFmtId="0" fontId="32" fillId="0" borderId="0" xfId="0" applyFont="1" applyAlignment="1">
      <alignment horizontal="left"/>
    </xf>
    <xf numFmtId="164" fontId="22" fillId="0" borderId="0" xfId="0" applyNumberFormat="1" applyFont="1" applyBorder="1" applyAlignment="1">
      <alignment horizontal="center"/>
    </xf>
    <xf numFmtId="0" fontId="22" fillId="0" borderId="0" xfId="0" applyFont="1" applyBorder="1" applyAlignment="1">
      <alignment horizontal="center"/>
    </xf>
    <xf numFmtId="0" fontId="22" fillId="0" borderId="0" xfId="0" applyFont="1" applyFill="1" applyBorder="1" applyAlignment="1">
      <alignment horizontal="center"/>
    </xf>
    <xf numFmtId="164" fontId="22" fillId="0" borderId="0" xfId="0" applyNumberFormat="1" applyFont="1" applyBorder="1" applyAlignment="1">
      <alignment horizontal="center" vertical="center"/>
    </xf>
    <xf numFmtId="0" fontId="5" fillId="0" borderId="0" xfId="0" applyFont="1" applyAlignment="1">
      <alignment horizontal="center" vertical="center" textRotation="90"/>
    </xf>
    <xf numFmtId="164" fontId="5" fillId="0" borderId="25" xfId="0" applyNumberFormat="1" applyFont="1" applyFill="1" applyBorder="1" applyAlignment="1">
      <alignment horizontal="center" vertical="center"/>
    </xf>
    <xf numFmtId="164" fontId="5" fillId="0" borderId="26" xfId="0" applyNumberFormat="1" applyFont="1" applyFill="1" applyBorder="1" applyAlignment="1">
      <alignment horizontal="center" vertical="center"/>
    </xf>
    <xf numFmtId="164" fontId="5" fillId="0" borderId="27" xfId="0" applyNumberFormat="1" applyFont="1" applyFill="1" applyBorder="1" applyAlignment="1">
      <alignment horizontal="center" vertical="center"/>
    </xf>
    <xf numFmtId="0" fontId="0" fillId="35" borderId="0" xfId="0" applyFill="1" applyBorder="1"/>
    <xf numFmtId="0" fontId="0" fillId="35" borderId="14" xfId="0" applyFill="1" applyBorder="1"/>
    <xf numFmtId="0" fontId="0" fillId="35" borderId="15" xfId="0" applyFill="1" applyBorder="1"/>
    <xf numFmtId="0" fontId="0" fillId="35" borderId="4" xfId="0" applyFill="1" applyBorder="1"/>
    <xf numFmtId="0" fontId="0" fillId="35" borderId="5" xfId="0" applyFill="1" applyBorder="1"/>
    <xf numFmtId="0" fontId="0" fillId="35" borderId="1" xfId="0" applyFill="1" applyBorder="1"/>
    <xf numFmtId="0" fontId="0" fillId="35" borderId="6" xfId="0" applyFill="1" applyBorder="1"/>
    <xf numFmtId="0" fontId="0" fillId="35" borderId="2" xfId="0" applyFill="1" applyBorder="1"/>
    <xf numFmtId="166" fontId="6" fillId="0" borderId="14" xfId="0" applyNumberFormat="1" applyFont="1" applyBorder="1" applyAlignment="1">
      <alignment horizontal="left" wrapText="1"/>
    </xf>
    <xf numFmtId="165" fontId="0" fillId="0" borderId="0" xfId="0" applyNumberFormat="1"/>
    <xf numFmtId="0" fontId="0" fillId="39" borderId="5" xfId="0" applyFill="1" applyBorder="1" applyAlignment="1">
      <alignment horizontal="center" vertical="center"/>
    </xf>
    <xf numFmtId="0" fontId="0" fillId="39" borderId="1" xfId="0" applyFill="1" applyBorder="1" applyAlignment="1">
      <alignment horizontal="center" vertical="center"/>
    </xf>
    <xf numFmtId="0" fontId="0" fillId="39" borderId="9" xfId="0" applyFill="1" applyBorder="1" applyAlignment="1">
      <alignment horizontal="center" vertical="center"/>
    </xf>
    <xf numFmtId="0" fontId="0" fillId="39" borderId="7" xfId="0" applyFill="1" applyBorder="1" applyAlignment="1">
      <alignment horizontal="center"/>
    </xf>
    <xf numFmtId="0" fontId="0" fillId="39" borderId="8" xfId="0" applyFill="1" applyBorder="1" applyAlignment="1">
      <alignment horizontal="center" vertical="center"/>
    </xf>
    <xf numFmtId="0" fontId="0" fillId="39" borderId="10" xfId="0" applyFill="1" applyBorder="1" applyAlignment="1">
      <alignment horizontal="center"/>
    </xf>
    <xf numFmtId="0" fontId="0" fillId="39" borderId="9" xfId="0" applyFill="1" applyBorder="1"/>
    <xf numFmtId="0" fontId="0" fillId="39" borderId="9" xfId="0" applyFill="1" applyBorder="1" applyAlignment="1"/>
    <xf numFmtId="0" fontId="0" fillId="39" borderId="9" xfId="0" applyFill="1" applyBorder="1" applyAlignment="1">
      <alignment vertical="center" wrapText="1"/>
    </xf>
    <xf numFmtId="0" fontId="0" fillId="39" borderId="0" xfId="0" applyFill="1" applyAlignment="1">
      <alignment horizontal="center" vertical="center"/>
    </xf>
    <xf numFmtId="0" fontId="5" fillId="39" borderId="9" xfId="0" applyFont="1" applyFill="1" applyBorder="1" applyAlignment="1">
      <alignment vertical="center" wrapText="1"/>
    </xf>
    <xf numFmtId="0" fontId="0" fillId="39" borderId="0" xfId="0" applyFill="1" applyBorder="1"/>
    <xf numFmtId="0" fontId="0" fillId="39" borderId="11" xfId="0" applyFill="1" applyBorder="1" applyAlignment="1">
      <alignment horizontal="center" vertical="center"/>
    </xf>
    <xf numFmtId="0" fontId="0" fillId="39" borderId="9" xfId="0" applyFill="1" applyBorder="1" applyAlignment="1">
      <alignment vertical="center"/>
    </xf>
    <xf numFmtId="0" fontId="0" fillId="39" borderId="9" xfId="0" applyFill="1" applyBorder="1" applyAlignment="1">
      <alignment horizontal="center"/>
    </xf>
    <xf numFmtId="0" fontId="5" fillId="39" borderId="9" xfId="0" applyFont="1" applyFill="1" applyBorder="1" applyAlignment="1">
      <alignment horizontal="center" vertical="center" wrapText="1"/>
    </xf>
    <xf numFmtId="0" fontId="0" fillId="39" borderId="12" xfId="0" applyFill="1" applyBorder="1" applyAlignment="1">
      <alignment horizontal="center"/>
    </xf>
    <xf numFmtId="0" fontId="0" fillId="39" borderId="8" xfId="0" applyFill="1" applyBorder="1" applyAlignment="1">
      <alignment horizontal="center"/>
    </xf>
    <xf numFmtId="0" fontId="0" fillId="39" borderId="10" xfId="0" applyFill="1" applyBorder="1" applyAlignment="1">
      <alignment horizontal="center" vertical="center"/>
    </xf>
    <xf numFmtId="0" fontId="0" fillId="39" borderId="1" xfId="0" applyFill="1" applyBorder="1" applyAlignment="1"/>
    <xf numFmtId="0" fontId="0" fillId="39" borderId="8" xfId="0" applyFill="1" applyBorder="1" applyAlignment="1">
      <alignment vertical="center"/>
    </xf>
    <xf numFmtId="0" fontId="5" fillId="0" borderId="0" xfId="0" applyFont="1" applyFill="1" applyBorder="1" applyAlignment="1">
      <alignment vertical="center" wrapText="1"/>
    </xf>
    <xf numFmtId="0" fontId="5" fillId="0" borderId="10" xfId="0" applyFont="1" applyFill="1" applyBorder="1" applyAlignment="1">
      <alignment vertical="center"/>
    </xf>
    <xf numFmtId="0" fontId="0" fillId="0" borderId="8" xfId="0" applyFont="1" applyFill="1" applyBorder="1" applyAlignment="1">
      <alignment vertical="center"/>
    </xf>
    <xf numFmtId="0" fontId="0" fillId="0" borderId="9" xfId="0" applyFont="1" applyFill="1" applyBorder="1" applyAlignment="1">
      <alignment vertical="center"/>
    </xf>
    <xf numFmtId="0" fontId="0" fillId="0" borderId="11" xfId="0" applyFont="1" applyFill="1" applyBorder="1" applyAlignment="1">
      <alignment vertical="center"/>
    </xf>
    <xf numFmtId="0" fontId="0" fillId="0" borderId="12" xfId="0" applyFont="1" applyFill="1" applyBorder="1" applyAlignment="1">
      <alignment horizontal="center" vertical="center"/>
    </xf>
    <xf numFmtId="0" fontId="0" fillId="0" borderId="11" xfId="0" applyFont="1" applyFill="1" applyBorder="1" applyAlignment="1">
      <alignment horizontal="center" vertical="center"/>
    </xf>
    <xf numFmtId="0" fontId="39" fillId="0" borderId="0" xfId="0" applyFont="1" applyAlignment="1">
      <alignment horizontal="left" vertical="center"/>
    </xf>
    <xf numFmtId="0" fontId="40" fillId="0" borderId="0" xfId="0" applyFont="1" applyAlignment="1">
      <alignment horizontal="left" vertical="center"/>
    </xf>
    <xf numFmtId="0" fontId="0" fillId="0" borderId="5" xfId="0" applyBorder="1" applyAlignment="1">
      <alignment horizontal="center"/>
    </xf>
    <xf numFmtId="0" fontId="0" fillId="0" borderId="0" xfId="0" applyFont="1" applyAlignment="1">
      <alignment vertical="center"/>
    </xf>
    <xf numFmtId="0" fontId="0" fillId="0" borderId="14" xfId="0" applyBorder="1"/>
    <xf numFmtId="0" fontId="0" fillId="0" borderId="14" xfId="0" applyBorder="1" applyAlignment="1">
      <alignment horizontal="left"/>
    </xf>
    <xf numFmtId="0" fontId="0" fillId="0" borderId="14" xfId="0" applyNumberFormat="1" applyBorder="1"/>
    <xf numFmtId="0" fontId="6" fillId="35" borderId="0" xfId="0" applyFont="1" applyFill="1" applyBorder="1"/>
    <xf numFmtId="0" fontId="0" fillId="35" borderId="3" xfId="0" applyFill="1" applyBorder="1"/>
    <xf numFmtId="0" fontId="6" fillId="35" borderId="14" xfId="0" applyFont="1" applyFill="1" applyBorder="1"/>
    <xf numFmtId="0" fontId="0" fillId="35" borderId="54" xfId="0" applyFill="1" applyBorder="1"/>
    <xf numFmtId="0" fontId="0" fillId="35" borderId="55" xfId="0" applyFill="1" applyBorder="1"/>
    <xf numFmtId="0" fontId="0" fillId="35" borderId="56" xfId="0" applyFill="1" applyBorder="1"/>
    <xf numFmtId="164" fontId="32" fillId="0" borderId="25" xfId="0" applyNumberFormat="1" applyFont="1" applyFill="1" applyBorder="1" applyAlignment="1">
      <alignment horizontal="center" vertical="center"/>
    </xf>
    <xf numFmtId="164" fontId="32" fillId="0" borderId="26" xfId="0" applyNumberFormat="1" applyFont="1" applyFill="1" applyBorder="1" applyAlignment="1">
      <alignment horizontal="center" vertical="center"/>
    </xf>
    <xf numFmtId="0" fontId="4" fillId="37" borderId="15" xfId="0" applyFont="1" applyFill="1" applyBorder="1"/>
    <xf numFmtId="0" fontId="0" fillId="37" borderId="0" xfId="0" applyFill="1" applyAlignment="1">
      <alignment horizontal="center"/>
    </xf>
    <xf numFmtId="0" fontId="0" fillId="37" borderId="0" xfId="0" applyFont="1" applyFill="1" applyAlignment="1">
      <alignment horizontal="center"/>
    </xf>
    <xf numFmtId="0" fontId="5" fillId="37" borderId="0" xfId="0" applyFont="1" applyFill="1" applyBorder="1" applyAlignment="1">
      <alignment horizontal="center"/>
    </xf>
    <xf numFmtId="0" fontId="34" fillId="0" borderId="3" xfId="0" applyFont="1" applyBorder="1" applyAlignment="1">
      <alignment horizontal="left" vertical="center"/>
    </xf>
    <xf numFmtId="0" fontId="33" fillId="0" borderId="5" xfId="0" applyFont="1" applyBorder="1" applyAlignment="1">
      <alignment horizontal="left" vertical="center"/>
    </xf>
    <xf numFmtId="0" fontId="33" fillId="0" borderId="6" xfId="0" applyFont="1" applyBorder="1" applyAlignment="1">
      <alignment horizontal="left" vertical="center"/>
    </xf>
    <xf numFmtId="0" fontId="33" fillId="0" borderId="0" xfId="0" applyFont="1" applyBorder="1" applyAlignment="1">
      <alignment horizontal="left" vertical="center"/>
    </xf>
    <xf numFmtId="0" fontId="34" fillId="0" borderId="0" xfId="0" applyFont="1" applyFill="1" applyBorder="1" applyAlignment="1">
      <alignment horizontal="left" vertical="center"/>
    </xf>
    <xf numFmtId="0" fontId="0" fillId="0" borderId="5" xfId="0" applyBorder="1" applyAlignment="1">
      <alignment horizontal="left"/>
    </xf>
    <xf numFmtId="0" fontId="34" fillId="0" borderId="8" xfId="0" applyFont="1" applyFill="1" applyBorder="1" applyAlignment="1">
      <alignment horizontal="left" vertical="center"/>
    </xf>
    <xf numFmtId="0" fontId="0" fillId="0" borderId="9" xfId="0" applyFont="1" applyBorder="1" applyAlignment="1">
      <alignment horizontal="left" vertical="center"/>
    </xf>
    <xf numFmtId="0" fontId="0" fillId="0" borderId="11" xfId="0" applyFont="1" applyBorder="1" applyAlignment="1">
      <alignment horizontal="left" vertical="center"/>
    </xf>
    <xf numFmtId="49" fontId="0" fillId="0" borderId="0" xfId="0" applyNumberFormat="1" applyBorder="1" applyAlignment="1">
      <alignment horizontal="center" vertical="center" wrapText="1"/>
    </xf>
    <xf numFmtId="0" fontId="0" fillId="0" borderId="1" xfId="0" applyBorder="1" applyAlignment="1">
      <alignment horizontal="left" vertical="center"/>
    </xf>
    <xf numFmtId="0" fontId="6" fillId="0" borderId="3" xfId="0" applyFont="1" applyBorder="1" applyAlignment="1">
      <alignment horizontal="left" vertical="center"/>
    </xf>
    <xf numFmtId="0" fontId="0" fillId="0" borderId="4" xfId="0" applyBorder="1" applyAlignment="1">
      <alignment horizontal="left" vertical="center"/>
    </xf>
    <xf numFmtId="165" fontId="0" fillId="0" borderId="5" xfId="0" applyNumberFormat="1" applyBorder="1" applyAlignment="1">
      <alignment horizontal="left" vertical="center"/>
    </xf>
    <xf numFmtId="0" fontId="0" fillId="0" borderId="1" xfId="0" applyFont="1" applyBorder="1" applyAlignment="1">
      <alignment horizontal="left" vertical="center"/>
    </xf>
    <xf numFmtId="0" fontId="0" fillId="0" borderId="5" xfId="0" applyBorder="1" applyAlignment="1">
      <alignmen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0" fillId="0" borderId="2" xfId="0" applyFont="1" applyBorder="1" applyAlignment="1">
      <alignment horizontal="left" vertical="center"/>
    </xf>
    <xf numFmtId="0" fontId="0" fillId="0" borderId="4"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14" xfId="0" applyBorder="1" applyAlignment="1">
      <alignment vertical="center"/>
    </xf>
    <xf numFmtId="165" fontId="5" fillId="0" borderId="5" xfId="0" applyNumberFormat="1" applyFont="1" applyBorder="1" applyAlignment="1">
      <alignment horizontal="left" vertical="center"/>
    </xf>
    <xf numFmtId="165" fontId="0" fillId="0" borderId="0" xfId="0" applyNumberFormat="1" applyBorder="1" applyAlignment="1">
      <alignment vertical="center"/>
    </xf>
    <xf numFmtId="165" fontId="0" fillId="0" borderId="5" xfId="0" applyNumberFormat="1" applyBorder="1" applyAlignment="1">
      <alignment vertical="center"/>
    </xf>
    <xf numFmtId="0" fontId="5" fillId="0" borderId="8" xfId="0" applyFont="1" applyFill="1" applyBorder="1" applyAlignment="1">
      <alignment horizontal="center"/>
    </xf>
    <xf numFmtId="0" fontId="6" fillId="0" borderId="8" xfId="0" applyFont="1" applyBorder="1" applyAlignment="1">
      <alignment horizontal="left" vertical="center"/>
    </xf>
    <xf numFmtId="165" fontId="0" fillId="0" borderId="9" xfId="0" applyNumberFormat="1" applyBorder="1" applyAlignment="1">
      <alignment horizontal="left" vertical="center"/>
    </xf>
    <xf numFmtId="0" fontId="0" fillId="0" borderId="9" xfId="0" applyBorder="1" applyAlignment="1">
      <alignment horizontal="left" vertical="center"/>
    </xf>
    <xf numFmtId="0" fontId="0" fillId="39" borderId="13" xfId="0" applyFill="1" applyBorder="1" applyAlignment="1">
      <alignment horizontal="center"/>
    </xf>
    <xf numFmtId="0" fontId="5" fillId="39" borderId="11" xfId="0" applyFont="1" applyFill="1" applyBorder="1" applyAlignment="1">
      <alignment vertical="center"/>
    </xf>
    <xf numFmtId="0" fontId="0" fillId="0" borderId="11" xfId="0" applyBorder="1" applyAlignment="1">
      <alignment horizontal="left" vertical="center"/>
    </xf>
    <xf numFmtId="0" fontId="28" fillId="0" borderId="0" xfId="0" applyFont="1"/>
    <xf numFmtId="0" fontId="0" fillId="0" borderId="8" xfId="0" applyFont="1"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6" fillId="0" borderId="0" xfId="0" applyFont="1" applyAlignment="1">
      <alignment horizontal="center" vertical="center"/>
    </xf>
    <xf numFmtId="0" fontId="0" fillId="39" borderId="8" xfId="0" applyFill="1" applyBorder="1" applyAlignment="1">
      <alignment horizontal="center" vertical="center"/>
    </xf>
    <xf numFmtId="0" fontId="28" fillId="0" borderId="0" xfId="0" applyFont="1" applyAlignment="1">
      <alignment horizontal="left"/>
    </xf>
    <xf numFmtId="0" fontId="0" fillId="0" borderId="0" xfId="0" applyFont="1" applyBorder="1" applyAlignment="1">
      <alignment horizontal="left" vertical="center"/>
    </xf>
    <xf numFmtId="0" fontId="0" fillId="0" borderId="0" xfId="0" applyAlignment="1">
      <alignment horizontal="left"/>
    </xf>
    <xf numFmtId="49" fontId="36" fillId="0" borderId="0" xfId="0" applyNumberFormat="1" applyFont="1" applyAlignment="1">
      <alignment horizontal="left"/>
    </xf>
    <xf numFmtId="0" fontId="0" fillId="0" borderId="0" xfId="0" applyFont="1" applyAlignment="1">
      <alignment horizontal="left" vertical="center"/>
    </xf>
    <xf numFmtId="0" fontId="0" fillId="0" borderId="0" xfId="0" applyAlignment="1">
      <alignment horizontal="left"/>
    </xf>
    <xf numFmtId="164" fontId="32" fillId="0" borderId="36" xfId="0" applyNumberFormat="1" applyFont="1" applyBorder="1" applyAlignment="1">
      <alignment horizontal="center" vertical="center"/>
    </xf>
    <xf numFmtId="49" fontId="0" fillId="0" borderId="0" xfId="0" applyNumberFormat="1" applyBorder="1" applyAlignment="1">
      <alignment vertical="center"/>
    </xf>
    <xf numFmtId="167" fontId="6" fillId="0" borderId="0" xfId="0" applyNumberFormat="1" applyFont="1" applyAlignment="1">
      <alignment vertical="center"/>
    </xf>
    <xf numFmtId="166" fontId="6" fillId="0" borderId="0" xfId="0" applyNumberFormat="1" applyFont="1" applyAlignment="1">
      <alignment vertical="center"/>
    </xf>
    <xf numFmtId="0" fontId="0" fillId="0" borderId="0" xfId="0" applyFont="1" applyAlignment="1">
      <alignment horizontal="left" vertical="top" wrapText="1"/>
    </xf>
    <xf numFmtId="0" fontId="6" fillId="0" borderId="0" xfId="0" applyFont="1" applyBorder="1" applyAlignment="1"/>
    <xf numFmtId="0" fontId="0" fillId="0" borderId="0" xfId="0" applyFont="1" applyFill="1" applyBorder="1" applyAlignment="1">
      <alignment vertical="center"/>
    </xf>
    <xf numFmtId="0" fontId="6" fillId="0" borderId="0" xfId="0" applyFont="1" applyBorder="1" applyAlignment="1">
      <alignment horizontal="left" wrapText="1"/>
    </xf>
    <xf numFmtId="0" fontId="22" fillId="0" borderId="0" xfId="0" applyFont="1" applyFill="1" applyBorder="1" applyAlignment="1">
      <alignment horizontal="left"/>
    </xf>
    <xf numFmtId="0" fontId="6" fillId="0" borderId="0" xfId="0" applyFont="1" applyFill="1" applyBorder="1" applyAlignment="1">
      <alignment horizontal="left"/>
    </xf>
    <xf numFmtId="166" fontId="6" fillId="0" borderId="0" xfId="0" applyNumberFormat="1" applyFont="1" applyFill="1" applyBorder="1" applyAlignment="1">
      <alignment horizontal="left"/>
    </xf>
    <xf numFmtId="0" fontId="0" fillId="0" borderId="0" xfId="0" applyFill="1" applyBorder="1" applyAlignment="1">
      <alignment horizontal="left" vertical="center"/>
    </xf>
    <xf numFmtId="0" fontId="0" fillId="0" borderId="0" xfId="0" applyFill="1" applyBorder="1" applyAlignment="1">
      <alignment vertical="center"/>
    </xf>
    <xf numFmtId="165" fontId="0" fillId="0" borderId="0" xfId="0" applyNumberFormat="1" applyFont="1" applyFill="1" applyBorder="1" applyAlignment="1">
      <alignment horizontal="left" vertical="center"/>
    </xf>
    <xf numFmtId="0" fontId="0" fillId="0" borderId="0" xfId="0" applyFill="1" applyBorder="1" applyAlignment="1">
      <alignment vertical="top" wrapText="1"/>
    </xf>
    <xf numFmtId="165" fontId="5" fillId="0" borderId="0" xfId="0" applyNumberFormat="1" applyFont="1" applyFill="1" applyBorder="1" applyAlignment="1">
      <alignment horizontal="left" vertical="center"/>
    </xf>
    <xf numFmtId="0" fontId="0" fillId="0" borderId="0" xfId="0" applyFill="1" applyAlignment="1">
      <alignment horizontal="left" vertical="center"/>
    </xf>
    <xf numFmtId="0" fontId="0" fillId="39" borderId="1" xfId="0" applyFill="1" applyBorder="1" applyAlignment="1">
      <alignment horizontal="center" vertical="center"/>
    </xf>
    <xf numFmtId="0" fontId="0" fillId="39" borderId="8" xfId="0" applyFill="1" applyBorder="1" applyAlignment="1">
      <alignment horizontal="center" vertical="center"/>
    </xf>
    <xf numFmtId="0" fontId="0" fillId="39" borderId="11" xfId="0" applyFill="1" applyBorder="1" applyAlignment="1">
      <alignment horizontal="center" vertical="center"/>
    </xf>
    <xf numFmtId="0" fontId="5" fillId="39" borderId="9" xfId="0" applyFont="1" applyFill="1" applyBorder="1"/>
    <xf numFmtId="0" fontId="0" fillId="39" borderId="8" xfId="0" applyFill="1" applyBorder="1"/>
    <xf numFmtId="0" fontId="5" fillId="39" borderId="9" xfId="0" applyFont="1" applyFill="1" applyBorder="1" applyAlignment="1">
      <alignment horizontal="center"/>
    </xf>
    <xf numFmtId="0" fontId="5" fillId="39" borderId="9" xfId="0" applyFont="1" applyFill="1" applyBorder="1" applyAlignment="1">
      <alignment vertical="center"/>
    </xf>
    <xf numFmtId="0" fontId="0" fillId="39" borderId="2" xfId="0" applyFill="1" applyBorder="1" applyAlignment="1">
      <alignment horizontal="center" vertical="center"/>
    </xf>
    <xf numFmtId="0" fontId="0" fillId="39" borderId="11" xfId="0" applyFill="1" applyBorder="1" applyAlignment="1">
      <alignment horizontal="center"/>
    </xf>
    <xf numFmtId="0" fontId="0" fillId="39" borderId="11" xfId="0" applyFill="1" applyBorder="1" applyAlignment="1"/>
    <xf numFmtId="0" fontId="0" fillId="39" borderId="11" xfId="0" applyFill="1" applyBorder="1" applyAlignment="1">
      <alignment vertical="center"/>
    </xf>
    <xf numFmtId="0" fontId="5" fillId="39" borderId="11" xfId="0" applyFont="1" applyFill="1" applyBorder="1" applyAlignment="1">
      <alignment vertical="center" wrapText="1"/>
    </xf>
    <xf numFmtId="0" fontId="0" fillId="39" borderId="11" xfId="0" applyFill="1" applyBorder="1"/>
    <xf numFmtId="0" fontId="38" fillId="38" borderId="26" xfId="0" applyFont="1" applyFill="1" applyBorder="1" applyAlignment="1">
      <alignment horizontal="center" vertical="center"/>
    </xf>
    <xf numFmtId="0" fontId="0" fillId="0" borderId="27" xfId="0" applyBorder="1" applyAlignment="1">
      <alignment horizontal="center" vertical="center"/>
    </xf>
    <xf numFmtId="0" fontId="5" fillId="0" borderId="0" xfId="0" applyFont="1" applyFill="1" applyAlignment="1">
      <alignment horizont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1" xfId="0" applyFill="1" applyBorder="1" applyAlignment="1">
      <alignment horizontal="center" vertical="center"/>
    </xf>
    <xf numFmtId="0" fontId="0" fillId="39" borderId="8" xfId="0" applyFill="1" applyBorder="1" applyAlignment="1">
      <alignment horizontal="center" vertical="center"/>
    </xf>
    <xf numFmtId="0" fontId="0" fillId="39" borderId="9" xfId="0" applyFill="1" applyBorder="1" applyAlignment="1">
      <alignment horizontal="center" vertical="center"/>
    </xf>
    <xf numFmtId="0" fontId="0" fillId="39" borderId="11" xfId="0" applyFill="1" applyBorder="1" applyAlignment="1">
      <alignment horizontal="center" vertical="center"/>
    </xf>
    <xf numFmtId="0" fontId="0" fillId="0" borderId="5" xfId="0" applyFill="1" applyBorder="1" applyAlignment="1">
      <alignment horizontal="center" vertical="center"/>
    </xf>
    <xf numFmtId="0" fontId="0" fillId="0" borderId="10" xfId="0"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wrapText="1"/>
    </xf>
    <xf numFmtId="49" fontId="0" fillId="0" borderId="0" xfId="0" applyNumberFormat="1"/>
    <xf numFmtId="16" fontId="0" fillId="0" borderId="0" xfId="0" applyNumberFormat="1" applyAlignment="1">
      <alignment horizontal="left" vertical="center"/>
    </xf>
    <xf numFmtId="0" fontId="6" fillId="0" borderId="0" xfId="0" applyFont="1" applyAlignment="1">
      <alignment horizontal="left" wrapText="1"/>
    </xf>
    <xf numFmtId="0" fontId="0" fillId="39" borderId="0" xfId="0" applyFill="1" applyBorder="1" applyAlignment="1"/>
    <xf numFmtId="0" fontId="0" fillId="39" borderId="6" xfId="0" applyFill="1" applyBorder="1" applyAlignment="1">
      <alignment horizontal="center" vertical="center"/>
    </xf>
    <xf numFmtId="0" fontId="4" fillId="0" borderId="0" xfId="0" applyFont="1" applyFill="1" applyBorder="1" applyAlignment="1">
      <alignment horizontal="center" vertical="center"/>
    </xf>
    <xf numFmtId="0" fontId="5" fillId="0" borderId="8" xfId="0" applyFont="1" applyFill="1" applyBorder="1" applyAlignment="1">
      <alignment vertical="center"/>
    </xf>
    <xf numFmtId="0" fontId="6" fillId="0" borderId="15" xfId="0" applyFont="1" applyBorder="1" applyAlignment="1">
      <alignment horizontal="left" vertical="top"/>
    </xf>
    <xf numFmtId="0" fontId="0" fillId="0" borderId="15" xfId="0" applyFont="1" applyBorder="1" applyAlignment="1">
      <alignment horizontal="left" vertical="top"/>
    </xf>
    <xf numFmtId="0" fontId="0" fillId="0" borderId="15" xfId="0" applyBorder="1" applyAlignment="1">
      <alignment horizontal="left" vertical="top"/>
    </xf>
    <xf numFmtId="0" fontId="0" fillId="0" borderId="0" xfId="0" applyFont="1" applyAlignment="1">
      <alignment horizontal="left" vertical="top"/>
    </xf>
    <xf numFmtId="0" fontId="0" fillId="0" borderId="14" xfId="0" applyBorder="1" applyAlignment="1">
      <alignment horizontal="left" vertical="top"/>
    </xf>
    <xf numFmtId="0" fontId="0" fillId="0" borderId="14" xfId="0" applyFont="1" applyBorder="1" applyAlignment="1">
      <alignment horizontal="left" vertical="top"/>
    </xf>
    <xf numFmtId="0" fontId="41" fillId="0" borderId="0" xfId="0" applyFont="1" applyAlignment="1">
      <alignment horizontal="left" vertical="top"/>
    </xf>
    <xf numFmtId="0" fontId="0" fillId="0" borderId="0" xfId="0" applyFill="1" applyBorder="1" applyAlignment="1">
      <alignment horizontal="left" vertical="top"/>
    </xf>
    <xf numFmtId="0" fontId="41" fillId="0" borderId="15" xfId="0" applyFont="1" applyBorder="1" applyAlignment="1">
      <alignment horizontal="left" vertical="top"/>
    </xf>
    <xf numFmtId="0" fontId="0" fillId="0" borderId="15" xfId="0" applyFill="1" applyBorder="1" applyAlignment="1">
      <alignment horizontal="left" vertical="top"/>
    </xf>
    <xf numFmtId="0" fontId="41" fillId="0" borderId="0" xfId="0" applyFont="1" applyBorder="1" applyAlignment="1">
      <alignment horizontal="left" vertical="top"/>
    </xf>
    <xf numFmtId="0" fontId="0" fillId="0" borderId="0" xfId="0" applyFont="1" applyFill="1" applyBorder="1" applyAlignment="1">
      <alignment horizontal="left" vertical="top"/>
    </xf>
    <xf numFmtId="0" fontId="42" fillId="0" borderId="0" xfId="0" applyFont="1"/>
    <xf numFmtId="0" fontId="43" fillId="0" borderId="0" xfId="0" applyFont="1"/>
    <xf numFmtId="0" fontId="43" fillId="0" borderId="0" xfId="0" applyFont="1" applyAlignment="1">
      <alignment horizontal="left"/>
    </xf>
    <xf numFmtId="0" fontId="22" fillId="0" borderId="0" xfId="0" applyFont="1"/>
    <xf numFmtId="0" fontId="22" fillId="0" borderId="0" xfId="0" applyFont="1" applyAlignment="1">
      <alignment horizontal="left" wrapText="1"/>
    </xf>
    <xf numFmtId="49" fontId="44" fillId="0" borderId="0" xfId="0" applyNumberFormat="1" applyFont="1"/>
    <xf numFmtId="49" fontId="44" fillId="0" borderId="0" xfId="0" applyNumberFormat="1" applyFont="1" applyAlignment="1">
      <alignment horizontal="left"/>
    </xf>
    <xf numFmtId="0" fontId="5" fillId="0" borderId="0" xfId="0" applyFont="1" applyBorder="1" applyAlignment="1">
      <alignment horizontal="left" vertical="top"/>
    </xf>
    <xf numFmtId="0" fontId="5" fillId="0" borderId="0" xfId="0" applyFont="1" applyBorder="1"/>
    <xf numFmtId="49" fontId="5" fillId="0" borderId="0" xfId="0" applyNumberFormat="1" applyFont="1"/>
    <xf numFmtId="0" fontId="5" fillId="0" borderId="0" xfId="0" applyFont="1" applyAlignment="1">
      <alignment vertical="center"/>
    </xf>
    <xf numFmtId="0" fontId="5" fillId="0" borderId="0" xfId="0" applyFont="1" applyFill="1" applyBorder="1" applyAlignment="1">
      <alignment vertical="center"/>
    </xf>
    <xf numFmtId="0" fontId="39" fillId="0" borderId="0" xfId="0" applyFont="1" applyAlignment="1">
      <alignment horizontal="left" vertical="top"/>
    </xf>
    <xf numFmtId="0" fontId="40" fillId="0" borderId="0" xfId="0" applyFont="1" applyAlignment="1">
      <alignment horizontal="left" vertical="top"/>
    </xf>
    <xf numFmtId="0" fontId="6" fillId="0" borderId="0" xfId="0" applyFont="1" applyAlignment="1">
      <alignment vertical="top"/>
    </xf>
    <xf numFmtId="0" fontId="0" fillId="0" borderId="0" xfId="0" applyAlignment="1">
      <alignment vertical="top" wrapText="1"/>
    </xf>
    <xf numFmtId="0" fontId="27" fillId="0" borderId="0" xfId="0" applyFont="1" applyAlignment="1">
      <alignment vertical="top"/>
    </xf>
    <xf numFmtId="0" fontId="27" fillId="0" borderId="0" xfId="0" applyFont="1" applyAlignment="1">
      <alignment vertical="top" wrapText="1"/>
    </xf>
    <xf numFmtId="0" fontId="0" fillId="0" borderId="0" xfId="0" applyFont="1" applyAlignment="1">
      <alignment horizontal="center" vertical="center"/>
    </xf>
    <xf numFmtId="0" fontId="0" fillId="0" borderId="8" xfId="0" applyFill="1" applyBorder="1" applyAlignment="1">
      <alignment horizontal="center" vertical="center"/>
    </xf>
    <xf numFmtId="0" fontId="0" fillId="0" borderId="11" xfId="0" applyFill="1" applyBorder="1" applyAlignment="1">
      <alignment horizontal="center" vertical="center"/>
    </xf>
    <xf numFmtId="0" fontId="0" fillId="39" borderId="8" xfId="0" applyFill="1" applyBorder="1" applyAlignment="1">
      <alignment horizontal="center" vertical="center"/>
    </xf>
    <xf numFmtId="0" fontId="0" fillId="39" borderId="9" xfId="0" applyFill="1" applyBorder="1" applyAlignment="1">
      <alignment horizontal="center" vertical="center"/>
    </xf>
    <xf numFmtId="0" fontId="0" fillId="39" borderId="11" xfId="0" applyFill="1" applyBorder="1" applyAlignment="1">
      <alignment horizontal="center" vertical="center"/>
    </xf>
    <xf numFmtId="0" fontId="0" fillId="0" borderId="9" xfId="0"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0" fillId="0" borderId="4" xfId="0"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6" xfId="0" applyFill="1" applyBorder="1" applyAlignment="1">
      <alignment horizontal="center" vertical="center"/>
    </xf>
    <xf numFmtId="0" fontId="0" fillId="0" borderId="8" xfId="0" applyFill="1" applyBorder="1" applyAlignment="1">
      <alignment horizontal="center" vertical="center" wrapText="1"/>
    </xf>
    <xf numFmtId="0" fontId="5" fillId="39" borderId="8" xfId="0" applyFont="1" applyFill="1" applyBorder="1" applyAlignment="1">
      <alignment horizontal="center" vertical="center" wrapText="1"/>
    </xf>
    <xf numFmtId="0" fontId="5" fillId="39" borderId="9" xfId="0" applyFont="1" applyFill="1" applyBorder="1" applyAlignment="1">
      <alignment horizontal="center" vertical="center"/>
    </xf>
    <xf numFmtId="0" fontId="5" fillId="39" borderId="11" xfId="0" applyFont="1" applyFill="1" applyBorder="1" applyAlignment="1">
      <alignment horizontal="center" vertical="center"/>
    </xf>
    <xf numFmtId="0" fontId="0" fillId="0" borderId="5" xfId="0" applyFill="1" applyBorder="1" applyAlignment="1">
      <alignment horizontal="center" vertical="center"/>
    </xf>
    <xf numFmtId="0" fontId="0" fillId="39" borderId="3" xfId="0" applyFill="1" applyBorder="1" applyAlignment="1">
      <alignment horizontal="center" vertical="center"/>
    </xf>
    <xf numFmtId="0" fontId="0" fillId="39" borderId="5" xfId="0" applyFill="1" applyBorder="1" applyAlignment="1">
      <alignment horizontal="center" vertical="center"/>
    </xf>
    <xf numFmtId="0" fontId="0" fillId="39" borderId="6" xfId="0" applyFill="1" applyBorder="1" applyAlignment="1">
      <alignment horizontal="center" vertical="center"/>
    </xf>
    <xf numFmtId="0" fontId="0" fillId="0" borderId="4" xfId="0" applyFill="1" applyBorder="1" applyAlignment="1">
      <alignment horizontal="center" vertical="center" wrapText="1"/>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5" fillId="0" borderId="8" xfId="0" applyFont="1" applyFill="1" applyBorder="1" applyAlignment="1">
      <alignment horizontal="center" vertical="center" wrapText="1"/>
    </xf>
    <xf numFmtId="0" fontId="0" fillId="39" borderId="8" xfId="0" applyFill="1" applyBorder="1" applyAlignment="1">
      <alignment horizontal="center" vertical="center" wrapText="1"/>
    </xf>
    <xf numFmtId="0" fontId="5" fillId="39" borderId="8" xfId="0" applyFont="1" applyFill="1"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11" xfId="0" applyFill="1" applyBorder="1" applyAlignment="1">
      <alignment horizontal="center" vertical="center" wrapText="1"/>
    </xf>
    <xf numFmtId="0" fontId="0" fillId="0" borderId="10" xfId="0"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3" xfId="0" applyBorder="1" applyAlignment="1">
      <alignment horizontal="center" vertical="center"/>
    </xf>
    <xf numFmtId="0" fontId="0" fillId="0" borderId="7" xfId="0" applyFill="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wrapText="1"/>
    </xf>
    <xf numFmtId="0" fontId="0" fillId="0" borderId="9" xfId="0" applyFill="1" applyBorder="1" applyAlignment="1">
      <alignment horizontal="center"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12" xfId="0" applyFill="1" applyBorder="1" applyAlignment="1">
      <alignment horizontal="center" vertical="center"/>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0" fillId="39" borderId="1" xfId="0" applyFill="1" applyBorder="1" applyAlignment="1">
      <alignment horizontal="center" vertical="center"/>
    </xf>
    <xf numFmtId="0" fontId="0" fillId="34" borderId="8" xfId="0" applyFont="1" applyFill="1" applyBorder="1" applyAlignment="1">
      <alignment horizontal="center" vertical="center"/>
    </xf>
    <xf numFmtId="0" fontId="0" fillId="34" borderId="9" xfId="0" applyFont="1" applyFill="1" applyBorder="1" applyAlignment="1">
      <alignment horizontal="center" vertical="center"/>
    </xf>
    <xf numFmtId="0" fontId="5" fillId="0" borderId="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39" borderId="9" xfId="0" applyFont="1" applyFill="1" applyBorder="1" applyAlignment="1">
      <alignment horizontal="center" vertical="center" wrapText="1"/>
    </xf>
    <xf numFmtId="0" fontId="0" fillId="39" borderId="1" xfId="0" applyFill="1" applyBorder="1" applyAlignment="1">
      <alignment horizontal="center" vertical="center" wrapText="1"/>
    </xf>
    <xf numFmtId="0" fontId="0" fillId="2" borderId="0" xfId="0" applyFill="1" applyBorder="1" applyAlignment="1">
      <alignment horizontal="left" vertical="center"/>
    </xf>
    <xf numFmtId="0" fontId="0" fillId="0" borderId="0" xfId="0" applyFont="1" applyAlignment="1">
      <alignment horizontal="left" vertical="top" wrapText="1"/>
    </xf>
    <xf numFmtId="0" fontId="6" fillId="0" borderId="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0" fillId="0" borderId="0" xfId="0" applyFill="1" applyBorder="1" applyAlignment="1">
      <alignment horizontal="center" vertical="center"/>
    </xf>
    <xf numFmtId="0" fontId="0" fillId="36" borderId="0" xfId="0" applyFill="1" applyAlignment="1">
      <alignment horizontal="left" vertical="center"/>
    </xf>
    <xf numFmtId="0" fontId="0" fillId="37" borderId="0" xfId="0" applyFill="1" applyAlignment="1">
      <alignment horizontal="left" vertical="center"/>
    </xf>
    <xf numFmtId="0" fontId="0" fillId="0" borderId="34" xfId="0" applyBorder="1" applyAlignment="1">
      <alignment horizontal="left" vertical="center"/>
    </xf>
    <xf numFmtId="0" fontId="0" fillId="0" borderId="39" xfId="0" applyBorder="1" applyAlignment="1">
      <alignment horizontal="left" vertical="center"/>
    </xf>
    <xf numFmtId="0" fontId="0" fillId="0" borderId="35" xfId="0" applyBorder="1" applyAlignment="1">
      <alignment horizontal="left" vertical="center"/>
    </xf>
    <xf numFmtId="49" fontId="0" fillId="0" borderId="1" xfId="0" applyNumberFormat="1" applyBorder="1" applyAlignment="1">
      <alignment horizontal="center" vertical="center" wrapText="1"/>
    </xf>
    <xf numFmtId="49" fontId="0" fillId="0" borderId="2" xfId="0" applyNumberFormat="1" applyBorder="1" applyAlignment="1">
      <alignment horizontal="center" vertical="center" wrapText="1"/>
    </xf>
    <xf numFmtId="0" fontId="35" fillId="35" borderId="0" xfId="0" applyFont="1" applyFill="1" applyBorder="1" applyAlignment="1">
      <alignment horizontal="center" vertical="center" wrapText="1"/>
    </xf>
    <xf numFmtId="0" fontId="33" fillId="0" borderId="0" xfId="0" applyFont="1" applyFill="1" applyBorder="1" applyAlignment="1">
      <alignment horizontal="left" vertical="center"/>
    </xf>
    <xf numFmtId="0" fontId="0" fillId="0" borderId="1" xfId="0" applyBorder="1" applyAlignment="1">
      <alignment horizontal="left" vertical="center"/>
    </xf>
    <xf numFmtId="0" fontId="0" fillId="0" borderId="42" xfId="0" applyBorder="1" applyAlignment="1">
      <alignment horizontal="center" vertical="center"/>
    </xf>
    <xf numFmtId="0" fontId="0" fillId="0" borderId="49" xfId="0" applyBorder="1" applyAlignment="1">
      <alignment horizontal="center" vertical="center"/>
    </xf>
    <xf numFmtId="0" fontId="0" fillId="0" borderId="47" xfId="0" applyBorder="1" applyAlignment="1">
      <alignment horizontal="center" vertical="center"/>
    </xf>
    <xf numFmtId="0" fontId="0" fillId="0" borderId="50" xfId="0" applyBorder="1" applyAlignment="1">
      <alignment horizontal="center" vertical="center"/>
    </xf>
    <xf numFmtId="166" fontId="0" fillId="0" borderId="42" xfId="0" applyNumberForma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0" xfId="0" applyFill="1" applyBorder="1" applyAlignment="1">
      <alignment horizontal="left" vertical="top" wrapText="1"/>
    </xf>
  </cellXfs>
  <cellStyles count="435">
    <cellStyle name="20% - Accent1" xfId="396" builtinId="30" customBuiltin="1"/>
    <cellStyle name="20% - Accent2" xfId="400" builtinId="34" customBuiltin="1"/>
    <cellStyle name="20% - Accent3" xfId="404" builtinId="38" customBuiltin="1"/>
    <cellStyle name="20% - Accent4" xfId="408" builtinId="42" customBuiltin="1"/>
    <cellStyle name="20% - Accent5" xfId="412" builtinId="46" customBuiltin="1"/>
    <cellStyle name="20% - Accent6" xfId="416" builtinId="50" customBuiltin="1"/>
    <cellStyle name="40% - Accent1" xfId="397" builtinId="31" customBuiltin="1"/>
    <cellStyle name="40% - Accent2" xfId="401" builtinId="35" customBuiltin="1"/>
    <cellStyle name="40% - Accent3" xfId="405" builtinId="39" customBuiltin="1"/>
    <cellStyle name="40% - Accent4" xfId="409" builtinId="43" customBuiltin="1"/>
    <cellStyle name="40% - Accent5" xfId="413" builtinId="47" customBuiltin="1"/>
    <cellStyle name="40% - Accent6" xfId="417" builtinId="51" customBuiltin="1"/>
    <cellStyle name="60% - Accent1" xfId="398" builtinId="32" customBuiltin="1"/>
    <cellStyle name="60% - Accent2" xfId="402" builtinId="36" customBuiltin="1"/>
    <cellStyle name="60% - Accent3" xfId="406" builtinId="40" customBuiltin="1"/>
    <cellStyle name="60% - Accent4" xfId="410" builtinId="44" customBuiltin="1"/>
    <cellStyle name="60% - Accent5" xfId="414" builtinId="48" customBuiltin="1"/>
    <cellStyle name="60% - Accent6" xfId="418" builtinId="52" customBuiltin="1"/>
    <cellStyle name="Accent1" xfId="395" builtinId="29" customBuiltin="1"/>
    <cellStyle name="Accent2" xfId="399" builtinId="33" customBuiltin="1"/>
    <cellStyle name="Accent3" xfId="403" builtinId="37" customBuiltin="1"/>
    <cellStyle name="Accent4" xfId="407" builtinId="41" customBuiltin="1"/>
    <cellStyle name="Accent5" xfId="411" builtinId="45" customBuiltin="1"/>
    <cellStyle name="Accent6" xfId="415" builtinId="49" customBuiltin="1"/>
    <cellStyle name="Bad" xfId="384" builtinId="27" customBuiltin="1"/>
    <cellStyle name="Calculation" xfId="388" builtinId="22" customBuiltin="1"/>
    <cellStyle name="Check Cell" xfId="390" builtinId="23" customBuiltin="1"/>
    <cellStyle name="Explanatory Text" xfId="393" builtinId="53" customBuiltin="1"/>
    <cellStyle name="Explanatory Text 2" xfId="432"/>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Good" xfId="383" builtinId="26" customBuiltin="1"/>
    <cellStyle name="Heading 1" xfId="379" builtinId="16" customBuiltin="1"/>
    <cellStyle name="Heading 2" xfId="380" builtinId="17" customBuiltin="1"/>
    <cellStyle name="Heading 3" xfId="381" builtinId="18" customBuiltin="1"/>
    <cellStyle name="Heading 4" xfId="382" builtinId="19" customBuilti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2" xfId="423"/>
    <cellStyle name="Hyperlink 2 2" xfId="424"/>
    <cellStyle name="Hyperlink 2 2 2" xfId="425"/>
    <cellStyle name="Hyperlink 3" xfId="426"/>
    <cellStyle name="Input" xfId="386" builtinId="20" customBuiltin="1"/>
    <cellStyle name="Linked Cell" xfId="389" builtinId="24" customBuiltin="1"/>
    <cellStyle name="Neutral" xfId="385" builtinId="28" customBuiltin="1"/>
    <cellStyle name="Normal" xfId="0" builtinId="0"/>
    <cellStyle name="Normal 2" xfId="377"/>
    <cellStyle name="Normal 2 2" xfId="427"/>
    <cellStyle name="Normal 2 2 2" xfId="428"/>
    <cellStyle name="Normal 2 2 3" xfId="429"/>
    <cellStyle name="Normal 2 3" xfId="420"/>
    <cellStyle name="Normal 3" xfId="419"/>
    <cellStyle name="Normal 3 2" xfId="430"/>
    <cellStyle name="Normal 4" xfId="422"/>
    <cellStyle name="Normal 5" xfId="431"/>
    <cellStyle name="Normal 6" xfId="433"/>
    <cellStyle name="Note" xfId="392" builtinId="10" customBuiltin="1"/>
    <cellStyle name="Note 2" xfId="421"/>
    <cellStyle name="Note 3" xfId="434"/>
    <cellStyle name="Output" xfId="387" builtinId="21" customBuiltin="1"/>
    <cellStyle name="Title" xfId="378" builtinId="15" customBuiltin="1"/>
    <cellStyle name="Total" xfId="394" builtinId="25" customBuiltin="1"/>
    <cellStyle name="Warning Text" xfId="391" builtinId="11" customBuiltin="1"/>
  </cellStyles>
  <dxfs count="390">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9900"/>
        </patternFill>
      </fill>
    </dxf>
    <dxf>
      <fill>
        <patternFill>
          <bgColor rgb="FFFFE6B3"/>
        </patternFill>
      </fill>
    </dxf>
    <dxf>
      <fill>
        <patternFill>
          <bgColor rgb="FF66CCFF"/>
        </patternFill>
      </fill>
    </dxf>
    <dxf>
      <fill>
        <patternFill>
          <bgColor rgb="FFCCECFF"/>
        </patternFill>
      </fill>
    </dxf>
    <dxf>
      <fill>
        <patternFill>
          <bgColor rgb="FFFFFF00"/>
        </patternFill>
      </fill>
    </dxf>
    <dxf>
      <font>
        <b val="0"/>
        <i val="0"/>
      </font>
      <fill>
        <patternFill>
          <bgColor rgb="FF92D050"/>
        </patternFill>
      </fill>
    </dxf>
    <dxf>
      <fill>
        <patternFill>
          <bgColor rgb="FFFFFF00"/>
        </patternFill>
      </fill>
    </dxf>
    <dxf>
      <font>
        <b val="0"/>
        <i val="0"/>
      </font>
      <fill>
        <patternFill>
          <bgColor rgb="FF92D050"/>
        </patternFill>
      </fill>
    </dxf>
    <dxf>
      <fill>
        <patternFill>
          <bgColor rgb="FFFFFF00"/>
        </patternFill>
      </fill>
    </dxf>
    <dxf>
      <font>
        <b val="0"/>
        <i val="0"/>
      </font>
      <fill>
        <patternFill>
          <bgColor rgb="FF92D050"/>
        </patternFill>
      </fill>
    </dxf>
    <dxf>
      <fill>
        <patternFill>
          <bgColor rgb="FFFFFF00"/>
        </patternFill>
      </fill>
    </dxf>
    <dxf>
      <font>
        <b val="0"/>
        <i val="0"/>
      </font>
      <fill>
        <patternFill>
          <bgColor rgb="FF92D050"/>
        </patternFill>
      </fill>
    </dxf>
    <dxf>
      <fill>
        <patternFill>
          <bgColor rgb="FFFFFF00"/>
        </patternFill>
      </fill>
    </dxf>
    <dxf>
      <font>
        <b val="0"/>
        <i val="0"/>
      </font>
      <fill>
        <patternFill>
          <bgColor rgb="FF92D050"/>
        </patternFill>
      </fill>
    </dxf>
    <dxf>
      <fill>
        <patternFill>
          <bgColor rgb="FFFFFF00"/>
        </patternFill>
      </fill>
    </dxf>
    <dxf>
      <font>
        <b val="0"/>
        <i val="0"/>
      </font>
      <fill>
        <patternFill>
          <bgColor rgb="FF92D050"/>
        </patternFill>
      </fill>
    </dxf>
    <dxf>
      <fill>
        <patternFill>
          <bgColor rgb="FFFFFF00"/>
        </patternFill>
      </fill>
    </dxf>
    <dxf>
      <font>
        <b val="0"/>
        <i val="0"/>
      </font>
      <fill>
        <patternFill>
          <bgColor rgb="FF92D050"/>
        </patternFill>
      </fill>
    </dxf>
    <dxf>
      <fill>
        <patternFill>
          <bgColor rgb="FFFFFF00"/>
        </patternFill>
      </fill>
    </dxf>
    <dxf>
      <font>
        <b val="0"/>
        <i val="0"/>
      </font>
      <fill>
        <patternFill>
          <bgColor rgb="FF92D050"/>
        </patternFill>
      </fill>
    </dxf>
    <dxf>
      <fill>
        <patternFill>
          <bgColor rgb="FFFFFF00"/>
        </patternFill>
      </fill>
    </dxf>
    <dxf>
      <font>
        <b val="0"/>
        <i val="0"/>
      </font>
      <fill>
        <patternFill>
          <bgColor rgb="FF92D050"/>
        </patternFill>
      </fill>
    </dxf>
    <dxf>
      <fill>
        <patternFill>
          <bgColor rgb="FFFFFF00"/>
        </patternFill>
      </fill>
    </dxf>
    <dxf>
      <font>
        <b val="0"/>
        <i val="0"/>
      </font>
      <fill>
        <patternFill>
          <bgColor rgb="FF92D050"/>
        </patternFill>
      </fill>
    </dxf>
    <dxf>
      <fill>
        <patternFill>
          <bgColor rgb="FFFFFF00"/>
        </patternFill>
      </fill>
    </dxf>
    <dxf>
      <font>
        <b val="0"/>
        <i val="0"/>
      </font>
      <fill>
        <patternFill>
          <bgColor rgb="FF92D050"/>
        </patternFill>
      </fill>
    </dxf>
    <dxf>
      <fill>
        <patternFill>
          <bgColor rgb="FFFFFF00"/>
        </patternFill>
      </fill>
    </dxf>
    <dxf>
      <font>
        <b val="0"/>
        <i val="0"/>
      </font>
      <fill>
        <patternFill>
          <bgColor rgb="FF92D050"/>
        </patternFill>
      </fill>
    </dxf>
    <dxf>
      <fill>
        <patternFill>
          <bgColor rgb="FFFFFF00"/>
        </patternFill>
      </fill>
    </dxf>
    <dxf>
      <font>
        <b val="0"/>
        <i val="0"/>
      </font>
      <fill>
        <patternFill>
          <bgColor rgb="FF92D050"/>
        </patternFill>
      </fill>
    </dxf>
    <dxf>
      <fill>
        <patternFill>
          <bgColor rgb="FFFFFF00"/>
        </patternFill>
      </fill>
    </dxf>
    <dxf>
      <font>
        <b val="0"/>
        <i val="0"/>
      </font>
      <fill>
        <patternFill>
          <bgColor rgb="FF92D050"/>
        </patternFill>
      </fill>
    </dxf>
    <dxf>
      <fill>
        <patternFill>
          <bgColor rgb="FFFFFF00"/>
        </patternFill>
      </fill>
    </dxf>
    <dxf>
      <font>
        <b val="0"/>
        <i val="0"/>
      </font>
      <fill>
        <patternFill>
          <bgColor rgb="FF92D050"/>
        </patternFill>
      </fill>
    </dxf>
    <dxf>
      <fill>
        <patternFill>
          <bgColor rgb="FFFFFF00"/>
        </patternFill>
      </fill>
    </dxf>
    <dxf>
      <font>
        <b val="0"/>
        <i val="0"/>
      </font>
      <fill>
        <patternFill>
          <bgColor rgb="FF92D050"/>
        </patternFill>
      </fill>
    </dxf>
    <dxf>
      <fill>
        <patternFill>
          <bgColor rgb="FFFFFF00"/>
        </patternFill>
      </fill>
    </dxf>
    <dxf>
      <font>
        <b val="0"/>
        <i val="0"/>
      </font>
      <fill>
        <patternFill>
          <bgColor rgb="FF92D050"/>
        </patternFill>
      </fill>
    </dxf>
    <dxf>
      <fill>
        <patternFill>
          <bgColor rgb="FFFFFF00"/>
        </patternFill>
      </fill>
    </dxf>
    <dxf>
      <font>
        <b val="0"/>
        <i val="0"/>
      </font>
      <fill>
        <patternFill>
          <bgColor rgb="FF92D050"/>
        </patternFill>
      </fill>
    </dxf>
    <dxf>
      <fill>
        <patternFill>
          <bgColor rgb="FFFFFF00"/>
        </patternFill>
      </fill>
    </dxf>
    <dxf>
      <font>
        <b val="0"/>
        <i val="0"/>
      </font>
      <fill>
        <patternFill>
          <bgColor rgb="FF92D050"/>
        </patternFill>
      </fill>
    </dxf>
    <dxf>
      <fill>
        <patternFill>
          <bgColor rgb="FFF5FFFF"/>
        </patternFill>
      </fill>
      <border>
        <left style="thin">
          <color auto="1"/>
        </left>
        <right style="thin">
          <color auto="1"/>
        </right>
        <top style="thin">
          <color auto="1"/>
        </top>
        <bottom style="thin">
          <color auto="1"/>
        </bottom>
      </border>
    </dxf>
    <dxf>
      <fill>
        <patternFill>
          <bgColor theme="3" tint="0.79998168889431442"/>
        </patternFill>
      </fill>
      <border>
        <left style="thin">
          <color auto="1"/>
        </left>
        <right style="thin">
          <color auto="1"/>
        </right>
        <top style="thin">
          <color auto="1"/>
        </top>
        <bottom style="thin">
          <color auto="1"/>
        </bottom>
      </border>
    </dxf>
    <dxf>
      <fill>
        <patternFill>
          <bgColor theme="8"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rgb="FFFFE481"/>
        </patternFill>
      </fill>
      <border>
        <left style="thin">
          <color auto="1"/>
        </left>
        <right style="thin">
          <color auto="1"/>
        </right>
        <top style="thin">
          <color auto="1"/>
        </top>
        <bottom style="thin">
          <color auto="1"/>
        </bottom>
      </border>
    </dxf>
    <dxf>
      <fill>
        <patternFill>
          <bgColor theme="0" tint="-0.24994659260841701"/>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rgb="FFFFFF99"/>
        </patternFill>
      </fill>
    </dxf>
    <dxf>
      <fill>
        <patternFill>
          <bgColor rgb="FFF5FFFF"/>
        </patternFill>
      </fill>
      <border>
        <left style="thin">
          <color auto="1"/>
        </left>
        <right style="thin">
          <color auto="1"/>
        </right>
        <top style="thin">
          <color auto="1"/>
        </top>
        <bottom style="thin">
          <color auto="1"/>
        </bottom>
      </border>
    </dxf>
    <dxf>
      <fill>
        <patternFill>
          <bgColor theme="3" tint="0.79998168889431442"/>
        </patternFill>
      </fill>
      <border>
        <left style="thin">
          <color auto="1"/>
        </left>
        <right style="thin">
          <color auto="1"/>
        </right>
        <top style="thin">
          <color auto="1"/>
        </top>
        <bottom style="thin">
          <color auto="1"/>
        </bottom>
      </border>
    </dxf>
    <dxf>
      <fill>
        <patternFill>
          <bgColor theme="8"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rgb="FFFFE481"/>
        </patternFill>
      </fill>
      <border>
        <left style="thin">
          <color auto="1"/>
        </left>
        <right style="thin">
          <color auto="1"/>
        </right>
        <top style="thin">
          <color auto="1"/>
        </top>
        <bottom style="thin">
          <color auto="1"/>
        </bottom>
      </border>
    </dxf>
    <dxf>
      <fill>
        <patternFill>
          <bgColor theme="0" tint="-0.24994659260841701"/>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rgb="FFF5FFFF"/>
        </patternFill>
      </fill>
      <border>
        <left style="thin">
          <color auto="1"/>
        </left>
        <right style="thin">
          <color auto="1"/>
        </right>
        <top style="thin">
          <color auto="1"/>
        </top>
        <bottom style="thin">
          <color auto="1"/>
        </bottom>
      </border>
    </dxf>
    <dxf>
      <fill>
        <patternFill>
          <bgColor theme="3" tint="0.79998168889431442"/>
        </patternFill>
      </fill>
      <border>
        <left style="thin">
          <color auto="1"/>
        </left>
        <right style="thin">
          <color auto="1"/>
        </right>
        <top style="thin">
          <color auto="1"/>
        </top>
        <bottom style="thin">
          <color auto="1"/>
        </bottom>
      </border>
    </dxf>
    <dxf>
      <fill>
        <patternFill>
          <bgColor theme="8"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rgb="FFFFE481"/>
        </patternFill>
      </fill>
      <border>
        <left style="thin">
          <color auto="1"/>
        </left>
        <right style="thin">
          <color auto="1"/>
        </right>
        <top style="thin">
          <color auto="1"/>
        </top>
        <bottom style="thin">
          <color auto="1"/>
        </bottom>
      </border>
    </dxf>
    <dxf>
      <fill>
        <patternFill>
          <bgColor theme="0" tint="-0.24994659260841701"/>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rgb="FFF5FFFF"/>
        </patternFill>
      </fill>
      <border>
        <left style="thin">
          <color auto="1"/>
        </left>
        <right style="thin">
          <color auto="1"/>
        </right>
        <top style="thin">
          <color auto="1"/>
        </top>
        <bottom style="thin">
          <color auto="1"/>
        </bottom>
      </border>
    </dxf>
    <dxf>
      <fill>
        <patternFill>
          <bgColor theme="3" tint="0.79998168889431442"/>
        </patternFill>
      </fill>
      <border>
        <left style="thin">
          <color auto="1"/>
        </left>
        <right style="thin">
          <color auto="1"/>
        </right>
        <top style="thin">
          <color auto="1"/>
        </top>
        <bottom style="thin">
          <color auto="1"/>
        </bottom>
      </border>
    </dxf>
    <dxf>
      <fill>
        <patternFill>
          <bgColor theme="8"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rgb="FFFFE481"/>
        </patternFill>
      </fill>
      <border>
        <left style="thin">
          <color auto="1"/>
        </left>
        <right style="thin">
          <color auto="1"/>
        </right>
        <top style="thin">
          <color auto="1"/>
        </top>
        <bottom style="thin">
          <color auto="1"/>
        </bottom>
      </border>
    </dxf>
    <dxf>
      <fill>
        <patternFill>
          <bgColor theme="0" tint="-0.24994659260841701"/>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rgb="FFFFFF99"/>
        </patternFill>
      </fill>
    </dxf>
    <dxf>
      <fill>
        <patternFill>
          <bgColor rgb="FFF5FFFF"/>
        </patternFill>
      </fill>
      <border>
        <left style="thin">
          <color auto="1"/>
        </left>
        <right style="thin">
          <color auto="1"/>
        </right>
        <top style="thin">
          <color auto="1"/>
        </top>
        <bottom style="thin">
          <color auto="1"/>
        </bottom>
      </border>
    </dxf>
    <dxf>
      <fill>
        <patternFill>
          <bgColor theme="3" tint="0.79998168889431442"/>
        </patternFill>
      </fill>
      <border>
        <left style="thin">
          <color auto="1"/>
        </left>
        <right style="thin">
          <color auto="1"/>
        </right>
        <top style="thin">
          <color auto="1"/>
        </top>
        <bottom style="thin">
          <color auto="1"/>
        </bottom>
      </border>
    </dxf>
    <dxf>
      <fill>
        <patternFill>
          <bgColor theme="8"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rgb="FFFFE481"/>
        </patternFill>
      </fill>
      <border>
        <left style="thin">
          <color auto="1"/>
        </left>
        <right style="thin">
          <color auto="1"/>
        </right>
        <top style="thin">
          <color auto="1"/>
        </top>
        <bottom style="thin">
          <color auto="1"/>
        </bottom>
      </border>
    </dxf>
    <dxf>
      <fill>
        <patternFill>
          <bgColor theme="0" tint="-0.24994659260841701"/>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rgb="FFFFFF99"/>
        </patternFill>
      </fill>
    </dxf>
    <dxf>
      <fill>
        <patternFill>
          <bgColor rgb="FFF5FFFF"/>
        </patternFill>
      </fill>
      <border>
        <left style="thin">
          <color auto="1"/>
        </left>
        <right style="thin">
          <color auto="1"/>
        </right>
        <top style="thin">
          <color auto="1"/>
        </top>
        <bottom style="thin">
          <color auto="1"/>
        </bottom>
      </border>
    </dxf>
    <dxf>
      <fill>
        <patternFill>
          <bgColor theme="3" tint="0.79998168889431442"/>
        </patternFill>
      </fill>
      <border>
        <left style="thin">
          <color auto="1"/>
        </left>
        <right style="thin">
          <color auto="1"/>
        </right>
        <top style="thin">
          <color auto="1"/>
        </top>
        <bottom style="thin">
          <color auto="1"/>
        </bottom>
      </border>
    </dxf>
    <dxf>
      <fill>
        <patternFill>
          <bgColor theme="8"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rgb="FFFFE481"/>
        </patternFill>
      </fill>
      <border>
        <left style="thin">
          <color auto="1"/>
        </left>
        <right style="thin">
          <color auto="1"/>
        </right>
        <top style="thin">
          <color auto="1"/>
        </top>
        <bottom style="thin">
          <color auto="1"/>
        </bottom>
      </border>
    </dxf>
    <dxf>
      <fill>
        <patternFill>
          <bgColor theme="0" tint="-0.24994659260841701"/>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rgb="FFF5FFFF"/>
        </patternFill>
      </fill>
      <border>
        <left style="thin">
          <color auto="1"/>
        </left>
        <right style="thin">
          <color auto="1"/>
        </right>
        <top style="thin">
          <color auto="1"/>
        </top>
        <bottom style="thin">
          <color auto="1"/>
        </bottom>
      </border>
    </dxf>
    <dxf>
      <fill>
        <patternFill>
          <bgColor theme="3" tint="0.79998168889431442"/>
        </patternFill>
      </fill>
      <border>
        <left style="thin">
          <color auto="1"/>
        </left>
        <right style="thin">
          <color auto="1"/>
        </right>
        <top style="thin">
          <color auto="1"/>
        </top>
        <bottom style="thin">
          <color auto="1"/>
        </bottom>
      </border>
    </dxf>
    <dxf>
      <fill>
        <patternFill>
          <bgColor theme="8"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rgb="FFFFE481"/>
        </patternFill>
      </fill>
      <border>
        <left style="thin">
          <color auto="1"/>
        </left>
        <right style="thin">
          <color auto="1"/>
        </right>
        <top style="thin">
          <color auto="1"/>
        </top>
        <bottom style="thin">
          <color auto="1"/>
        </bottom>
      </border>
    </dxf>
    <dxf>
      <fill>
        <patternFill>
          <bgColor theme="0" tint="-0.24994659260841701"/>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rgb="FFFFFF99"/>
        </patternFill>
      </fill>
    </dxf>
    <dxf>
      <fill>
        <patternFill>
          <bgColor rgb="FFF5FFFF"/>
        </patternFill>
      </fill>
      <border>
        <left style="thin">
          <color auto="1"/>
        </left>
        <right style="thin">
          <color auto="1"/>
        </right>
        <top style="thin">
          <color auto="1"/>
        </top>
        <bottom style="thin">
          <color auto="1"/>
        </bottom>
      </border>
    </dxf>
    <dxf>
      <fill>
        <patternFill>
          <bgColor theme="3" tint="0.79998168889431442"/>
        </patternFill>
      </fill>
      <border>
        <left style="thin">
          <color auto="1"/>
        </left>
        <right style="thin">
          <color auto="1"/>
        </right>
        <top style="thin">
          <color auto="1"/>
        </top>
        <bottom style="thin">
          <color auto="1"/>
        </bottom>
      </border>
    </dxf>
    <dxf>
      <fill>
        <patternFill>
          <bgColor theme="8"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rgb="FFFFE481"/>
        </patternFill>
      </fill>
      <border>
        <left style="thin">
          <color auto="1"/>
        </left>
        <right style="thin">
          <color auto="1"/>
        </right>
        <top style="thin">
          <color auto="1"/>
        </top>
        <bottom style="thin">
          <color auto="1"/>
        </bottom>
      </border>
    </dxf>
    <dxf>
      <fill>
        <patternFill>
          <bgColor theme="0" tint="-0.24994659260841701"/>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rgb="FFF5FFFF"/>
        </patternFill>
      </fill>
      <border>
        <left style="thin">
          <color auto="1"/>
        </left>
        <right style="thin">
          <color auto="1"/>
        </right>
        <top style="thin">
          <color auto="1"/>
        </top>
        <bottom style="thin">
          <color auto="1"/>
        </bottom>
      </border>
    </dxf>
    <dxf>
      <fill>
        <patternFill>
          <bgColor theme="3" tint="0.79998168889431442"/>
        </patternFill>
      </fill>
      <border>
        <left style="thin">
          <color auto="1"/>
        </left>
        <right style="thin">
          <color auto="1"/>
        </right>
        <top style="thin">
          <color auto="1"/>
        </top>
        <bottom style="thin">
          <color auto="1"/>
        </bottom>
      </border>
    </dxf>
    <dxf>
      <fill>
        <patternFill>
          <bgColor theme="8"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rgb="FFFFE481"/>
        </patternFill>
      </fill>
      <border>
        <left style="thin">
          <color auto="1"/>
        </left>
        <right style="thin">
          <color auto="1"/>
        </right>
        <top style="thin">
          <color auto="1"/>
        </top>
        <bottom style="thin">
          <color auto="1"/>
        </bottom>
      </border>
    </dxf>
    <dxf>
      <fill>
        <patternFill>
          <bgColor theme="0" tint="-0.24994659260841701"/>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rgb="FFFFFF99"/>
        </patternFill>
      </fill>
    </dxf>
    <dxf>
      <fill>
        <patternFill>
          <bgColor rgb="FFF5FFFF"/>
        </patternFill>
      </fill>
      <border>
        <left style="thin">
          <color auto="1"/>
        </left>
        <right style="thin">
          <color auto="1"/>
        </right>
        <top style="thin">
          <color auto="1"/>
        </top>
        <bottom style="thin">
          <color auto="1"/>
        </bottom>
      </border>
    </dxf>
    <dxf>
      <fill>
        <patternFill>
          <bgColor theme="3" tint="0.79998168889431442"/>
        </patternFill>
      </fill>
      <border>
        <left style="thin">
          <color auto="1"/>
        </left>
        <right style="thin">
          <color auto="1"/>
        </right>
        <top style="thin">
          <color auto="1"/>
        </top>
        <bottom style="thin">
          <color auto="1"/>
        </bottom>
      </border>
    </dxf>
    <dxf>
      <fill>
        <patternFill>
          <bgColor theme="8"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rgb="FFFFE481"/>
        </patternFill>
      </fill>
      <border>
        <left style="thin">
          <color auto="1"/>
        </left>
        <right style="thin">
          <color auto="1"/>
        </right>
        <top style="thin">
          <color auto="1"/>
        </top>
        <bottom style="thin">
          <color auto="1"/>
        </bottom>
      </border>
    </dxf>
    <dxf>
      <fill>
        <patternFill>
          <bgColor theme="0" tint="-0.24994659260841701"/>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rgb="FFFFFF99"/>
        </patternFill>
      </fill>
    </dxf>
    <dxf>
      <fill>
        <patternFill>
          <bgColor rgb="FFF5FFFF"/>
        </patternFill>
      </fill>
      <border>
        <left style="thin">
          <color auto="1"/>
        </left>
        <right style="thin">
          <color auto="1"/>
        </right>
        <top style="thin">
          <color auto="1"/>
        </top>
        <bottom style="thin">
          <color auto="1"/>
        </bottom>
      </border>
    </dxf>
    <dxf>
      <fill>
        <patternFill>
          <bgColor theme="3" tint="0.79998168889431442"/>
        </patternFill>
      </fill>
      <border>
        <left style="thin">
          <color auto="1"/>
        </left>
        <right style="thin">
          <color auto="1"/>
        </right>
        <top style="thin">
          <color auto="1"/>
        </top>
        <bottom style="thin">
          <color auto="1"/>
        </bottom>
      </border>
    </dxf>
    <dxf>
      <fill>
        <patternFill>
          <bgColor theme="8"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rgb="FFFFE481"/>
        </patternFill>
      </fill>
      <border>
        <left style="thin">
          <color auto="1"/>
        </left>
        <right style="thin">
          <color auto="1"/>
        </right>
        <top style="thin">
          <color auto="1"/>
        </top>
        <bottom style="thin">
          <color auto="1"/>
        </bottom>
      </border>
    </dxf>
    <dxf>
      <fill>
        <patternFill>
          <bgColor theme="0" tint="-0.24994659260841701"/>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rgb="FFFFFF99"/>
        </patternFill>
      </fill>
    </dxf>
    <dxf>
      <fill>
        <patternFill>
          <bgColor rgb="FFF5FFFF"/>
        </patternFill>
      </fill>
      <border>
        <left style="thin">
          <color auto="1"/>
        </left>
        <right style="thin">
          <color auto="1"/>
        </right>
        <top style="thin">
          <color auto="1"/>
        </top>
        <bottom style="thin">
          <color auto="1"/>
        </bottom>
      </border>
    </dxf>
    <dxf>
      <fill>
        <patternFill>
          <bgColor theme="3" tint="0.79998168889431442"/>
        </patternFill>
      </fill>
      <border>
        <left style="thin">
          <color auto="1"/>
        </left>
        <right style="thin">
          <color auto="1"/>
        </right>
        <top style="thin">
          <color auto="1"/>
        </top>
        <bottom style="thin">
          <color auto="1"/>
        </bottom>
      </border>
    </dxf>
    <dxf>
      <fill>
        <patternFill>
          <bgColor theme="8"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rgb="FFFFE481"/>
        </patternFill>
      </fill>
      <border>
        <left style="thin">
          <color auto="1"/>
        </left>
        <right style="thin">
          <color auto="1"/>
        </right>
        <top style="thin">
          <color auto="1"/>
        </top>
        <bottom style="thin">
          <color auto="1"/>
        </bottom>
      </border>
    </dxf>
    <dxf>
      <fill>
        <patternFill>
          <bgColor theme="0" tint="-0.24994659260841701"/>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rgb="FFFFFF99"/>
        </patternFill>
      </fill>
    </dxf>
    <dxf>
      <fill>
        <patternFill>
          <bgColor rgb="FFF5FFFF"/>
        </patternFill>
      </fill>
      <border>
        <left style="thin">
          <color auto="1"/>
        </left>
        <right style="thin">
          <color auto="1"/>
        </right>
        <top style="thin">
          <color auto="1"/>
        </top>
        <bottom style="thin">
          <color auto="1"/>
        </bottom>
      </border>
    </dxf>
    <dxf>
      <fill>
        <patternFill>
          <bgColor theme="3" tint="0.79998168889431442"/>
        </patternFill>
      </fill>
      <border>
        <left style="thin">
          <color auto="1"/>
        </left>
        <right style="thin">
          <color auto="1"/>
        </right>
        <top style="thin">
          <color auto="1"/>
        </top>
        <bottom style="thin">
          <color auto="1"/>
        </bottom>
      </border>
    </dxf>
    <dxf>
      <fill>
        <patternFill>
          <bgColor theme="8"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rgb="FFFFE481"/>
        </patternFill>
      </fill>
      <border>
        <left style="thin">
          <color auto="1"/>
        </left>
        <right style="thin">
          <color auto="1"/>
        </right>
        <top style="thin">
          <color auto="1"/>
        </top>
        <bottom style="thin">
          <color auto="1"/>
        </bottom>
      </border>
    </dxf>
    <dxf>
      <fill>
        <patternFill>
          <bgColor theme="0" tint="-0.24994659260841701"/>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rgb="FFFFFF99"/>
        </patternFill>
      </fill>
    </dxf>
    <dxf>
      <fill>
        <patternFill>
          <bgColor rgb="FFF5FFFF"/>
        </patternFill>
      </fill>
      <border>
        <left style="thin">
          <color auto="1"/>
        </left>
        <right style="thin">
          <color auto="1"/>
        </right>
        <top style="thin">
          <color auto="1"/>
        </top>
        <bottom style="thin">
          <color auto="1"/>
        </bottom>
      </border>
    </dxf>
    <dxf>
      <fill>
        <patternFill>
          <bgColor theme="3" tint="0.79998168889431442"/>
        </patternFill>
      </fill>
      <border>
        <left style="thin">
          <color auto="1"/>
        </left>
        <right style="thin">
          <color auto="1"/>
        </right>
        <top style="thin">
          <color auto="1"/>
        </top>
        <bottom style="thin">
          <color auto="1"/>
        </bottom>
      </border>
    </dxf>
    <dxf>
      <fill>
        <patternFill>
          <bgColor theme="8"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rgb="FFFFE481"/>
        </patternFill>
      </fill>
      <border>
        <left style="thin">
          <color auto="1"/>
        </left>
        <right style="thin">
          <color auto="1"/>
        </right>
        <top style="thin">
          <color auto="1"/>
        </top>
        <bottom style="thin">
          <color auto="1"/>
        </bottom>
      </border>
    </dxf>
    <dxf>
      <fill>
        <patternFill>
          <bgColor theme="0" tint="-0.24994659260841701"/>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rgb="FFFFFF99"/>
        </patternFill>
      </fill>
    </dxf>
    <dxf>
      <fill>
        <patternFill>
          <bgColor rgb="FFF5FFFF"/>
        </patternFill>
      </fill>
      <border>
        <left style="thin">
          <color auto="1"/>
        </left>
        <right style="thin">
          <color auto="1"/>
        </right>
        <top style="thin">
          <color auto="1"/>
        </top>
        <bottom style="thin">
          <color auto="1"/>
        </bottom>
      </border>
    </dxf>
    <dxf>
      <fill>
        <patternFill>
          <bgColor theme="3" tint="0.79998168889431442"/>
        </patternFill>
      </fill>
      <border>
        <left style="thin">
          <color auto="1"/>
        </left>
        <right style="thin">
          <color auto="1"/>
        </right>
        <top style="thin">
          <color auto="1"/>
        </top>
        <bottom style="thin">
          <color auto="1"/>
        </bottom>
      </border>
    </dxf>
    <dxf>
      <fill>
        <patternFill>
          <bgColor theme="8"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rgb="FFFFE481"/>
        </patternFill>
      </fill>
      <border>
        <left style="thin">
          <color auto="1"/>
        </left>
        <right style="thin">
          <color auto="1"/>
        </right>
        <top style="thin">
          <color auto="1"/>
        </top>
        <bottom style="thin">
          <color auto="1"/>
        </bottom>
      </border>
    </dxf>
    <dxf>
      <fill>
        <patternFill>
          <bgColor theme="0" tint="-0.24994659260841701"/>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rgb="FFFFFF99"/>
        </patternFill>
      </fill>
    </dxf>
    <dxf>
      <fill>
        <patternFill>
          <bgColor rgb="FFF5FFFF"/>
        </patternFill>
      </fill>
      <border>
        <left style="thin">
          <color auto="1"/>
        </left>
        <right style="thin">
          <color auto="1"/>
        </right>
        <top style="thin">
          <color auto="1"/>
        </top>
        <bottom style="thin">
          <color auto="1"/>
        </bottom>
      </border>
    </dxf>
    <dxf>
      <fill>
        <patternFill>
          <bgColor theme="3" tint="0.79998168889431442"/>
        </patternFill>
      </fill>
      <border>
        <left style="thin">
          <color auto="1"/>
        </left>
        <right style="thin">
          <color auto="1"/>
        </right>
        <top style="thin">
          <color auto="1"/>
        </top>
        <bottom style="thin">
          <color auto="1"/>
        </bottom>
      </border>
    </dxf>
    <dxf>
      <fill>
        <patternFill>
          <bgColor theme="8"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rgb="FFFFE481"/>
        </patternFill>
      </fill>
      <border>
        <left style="thin">
          <color auto="1"/>
        </left>
        <right style="thin">
          <color auto="1"/>
        </right>
        <top style="thin">
          <color auto="1"/>
        </top>
        <bottom style="thin">
          <color auto="1"/>
        </bottom>
      </border>
    </dxf>
    <dxf>
      <fill>
        <patternFill>
          <bgColor theme="0" tint="-0.24994659260841701"/>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rgb="FFFFFF99"/>
        </patternFill>
      </fill>
    </dxf>
    <dxf>
      <fill>
        <patternFill>
          <bgColor rgb="FFF5FFFF"/>
        </patternFill>
      </fill>
      <border>
        <left style="thin">
          <color auto="1"/>
        </left>
        <right style="thin">
          <color auto="1"/>
        </right>
        <top style="thin">
          <color auto="1"/>
        </top>
        <bottom style="thin">
          <color auto="1"/>
        </bottom>
      </border>
    </dxf>
    <dxf>
      <fill>
        <patternFill>
          <bgColor theme="3" tint="0.79998168889431442"/>
        </patternFill>
      </fill>
      <border>
        <left style="thin">
          <color auto="1"/>
        </left>
        <right style="thin">
          <color auto="1"/>
        </right>
        <top style="thin">
          <color auto="1"/>
        </top>
        <bottom style="thin">
          <color auto="1"/>
        </bottom>
      </border>
    </dxf>
    <dxf>
      <fill>
        <patternFill>
          <bgColor theme="8"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rgb="FFFFE481"/>
        </patternFill>
      </fill>
      <border>
        <left style="thin">
          <color auto="1"/>
        </left>
        <right style="thin">
          <color auto="1"/>
        </right>
        <top style="thin">
          <color auto="1"/>
        </top>
        <bottom style="thin">
          <color auto="1"/>
        </bottom>
      </border>
    </dxf>
    <dxf>
      <fill>
        <patternFill>
          <bgColor theme="0" tint="-0.24994659260841701"/>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rgb="FFFFFF99"/>
        </patternFill>
      </fill>
    </dxf>
    <dxf>
      <fill>
        <patternFill>
          <bgColor rgb="FFF5FFFF"/>
        </patternFill>
      </fill>
      <border>
        <left style="thin">
          <color auto="1"/>
        </left>
        <right style="thin">
          <color auto="1"/>
        </right>
        <top style="thin">
          <color auto="1"/>
        </top>
        <bottom style="thin">
          <color auto="1"/>
        </bottom>
      </border>
    </dxf>
    <dxf>
      <fill>
        <patternFill>
          <bgColor theme="3" tint="0.79998168889431442"/>
        </patternFill>
      </fill>
      <border>
        <left style="thin">
          <color auto="1"/>
        </left>
        <right style="thin">
          <color auto="1"/>
        </right>
        <top style="thin">
          <color auto="1"/>
        </top>
        <bottom style="thin">
          <color auto="1"/>
        </bottom>
      </border>
    </dxf>
    <dxf>
      <fill>
        <patternFill>
          <bgColor theme="8"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rgb="FFFFE481"/>
        </patternFill>
      </fill>
      <border>
        <left style="thin">
          <color auto="1"/>
        </left>
        <right style="thin">
          <color auto="1"/>
        </right>
        <top style="thin">
          <color auto="1"/>
        </top>
        <bottom style="thin">
          <color auto="1"/>
        </bottom>
      </border>
    </dxf>
    <dxf>
      <fill>
        <patternFill>
          <bgColor theme="0" tint="-0.24994659260841701"/>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rgb="FFFFFF99"/>
        </patternFill>
      </fill>
    </dxf>
    <dxf>
      <fill>
        <patternFill>
          <bgColor rgb="FFF5FFFF"/>
        </patternFill>
      </fill>
      <border>
        <left style="thin">
          <color auto="1"/>
        </left>
        <right style="thin">
          <color auto="1"/>
        </right>
        <top style="thin">
          <color auto="1"/>
        </top>
        <bottom style="thin">
          <color auto="1"/>
        </bottom>
      </border>
    </dxf>
    <dxf>
      <fill>
        <patternFill>
          <bgColor theme="3" tint="0.79998168889431442"/>
        </patternFill>
      </fill>
      <border>
        <left style="thin">
          <color auto="1"/>
        </left>
        <right style="thin">
          <color auto="1"/>
        </right>
        <top style="thin">
          <color auto="1"/>
        </top>
        <bottom style="thin">
          <color auto="1"/>
        </bottom>
      </border>
    </dxf>
    <dxf>
      <fill>
        <patternFill>
          <bgColor theme="8"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rgb="FFFFE481"/>
        </patternFill>
      </fill>
      <border>
        <left style="thin">
          <color auto="1"/>
        </left>
        <right style="thin">
          <color auto="1"/>
        </right>
        <top style="thin">
          <color auto="1"/>
        </top>
        <bottom style="thin">
          <color auto="1"/>
        </bottom>
      </border>
    </dxf>
    <dxf>
      <fill>
        <patternFill>
          <bgColor theme="0" tint="-0.24994659260841701"/>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rgb="FFFFFF99"/>
        </patternFill>
      </fill>
    </dxf>
    <dxf>
      <fill>
        <patternFill>
          <bgColor rgb="FFF5FFFF"/>
        </patternFill>
      </fill>
      <border>
        <left style="thin">
          <color auto="1"/>
        </left>
        <right style="thin">
          <color auto="1"/>
        </right>
        <top style="thin">
          <color auto="1"/>
        </top>
        <bottom style="thin">
          <color auto="1"/>
        </bottom>
      </border>
    </dxf>
    <dxf>
      <fill>
        <patternFill>
          <bgColor theme="3" tint="0.79998168889431442"/>
        </patternFill>
      </fill>
      <border>
        <left style="thin">
          <color auto="1"/>
        </left>
        <right style="thin">
          <color auto="1"/>
        </right>
        <top style="thin">
          <color auto="1"/>
        </top>
        <bottom style="thin">
          <color auto="1"/>
        </bottom>
      </border>
    </dxf>
    <dxf>
      <fill>
        <patternFill>
          <bgColor theme="8"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rgb="FFFFE481"/>
        </patternFill>
      </fill>
      <border>
        <left style="thin">
          <color auto="1"/>
        </left>
        <right style="thin">
          <color auto="1"/>
        </right>
        <top style="thin">
          <color auto="1"/>
        </top>
        <bottom style="thin">
          <color auto="1"/>
        </bottom>
      </border>
    </dxf>
    <dxf>
      <fill>
        <patternFill>
          <bgColor theme="0" tint="-0.24994659260841701"/>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rgb="FFFFFF99"/>
        </patternFill>
      </fill>
    </dxf>
    <dxf>
      <fill>
        <patternFill>
          <bgColor rgb="FFF5FFFF"/>
        </patternFill>
      </fill>
      <border>
        <left style="thin">
          <color auto="1"/>
        </left>
        <right style="thin">
          <color auto="1"/>
        </right>
        <top style="thin">
          <color auto="1"/>
        </top>
        <bottom style="thin">
          <color auto="1"/>
        </bottom>
      </border>
    </dxf>
    <dxf>
      <fill>
        <patternFill>
          <bgColor theme="3" tint="0.79998168889431442"/>
        </patternFill>
      </fill>
      <border>
        <left style="thin">
          <color auto="1"/>
        </left>
        <right style="thin">
          <color auto="1"/>
        </right>
        <top style="thin">
          <color auto="1"/>
        </top>
        <bottom style="thin">
          <color auto="1"/>
        </bottom>
      </border>
    </dxf>
    <dxf>
      <fill>
        <patternFill>
          <bgColor theme="8"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rgb="FFFFE481"/>
        </patternFill>
      </fill>
      <border>
        <left style="thin">
          <color auto="1"/>
        </left>
        <right style="thin">
          <color auto="1"/>
        </right>
        <top style="thin">
          <color auto="1"/>
        </top>
        <bottom style="thin">
          <color auto="1"/>
        </bottom>
      </border>
    </dxf>
    <dxf>
      <fill>
        <patternFill>
          <bgColor theme="0" tint="-0.24994659260841701"/>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rgb="FFFFFF99"/>
        </patternFill>
      </fill>
    </dxf>
    <dxf>
      <fill>
        <patternFill>
          <bgColor rgb="FFF5FFFF"/>
        </patternFill>
      </fill>
      <border>
        <left style="thin">
          <color auto="1"/>
        </left>
        <right style="thin">
          <color auto="1"/>
        </right>
        <top style="thin">
          <color auto="1"/>
        </top>
        <bottom style="thin">
          <color auto="1"/>
        </bottom>
      </border>
    </dxf>
    <dxf>
      <fill>
        <patternFill>
          <bgColor theme="3" tint="0.79998168889431442"/>
        </patternFill>
      </fill>
      <border>
        <left style="thin">
          <color auto="1"/>
        </left>
        <right style="thin">
          <color auto="1"/>
        </right>
        <top style="thin">
          <color auto="1"/>
        </top>
        <bottom style="thin">
          <color auto="1"/>
        </bottom>
      </border>
    </dxf>
    <dxf>
      <fill>
        <patternFill>
          <bgColor theme="8"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rgb="FFFFE481"/>
        </patternFill>
      </fill>
      <border>
        <left style="thin">
          <color auto="1"/>
        </left>
        <right style="thin">
          <color auto="1"/>
        </right>
        <top style="thin">
          <color auto="1"/>
        </top>
        <bottom style="thin">
          <color auto="1"/>
        </bottom>
      </border>
    </dxf>
    <dxf>
      <fill>
        <patternFill>
          <bgColor theme="0" tint="-0.24994659260841701"/>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rgb="FFFFFF99"/>
        </patternFill>
      </fill>
    </dxf>
    <dxf>
      <fill>
        <patternFill>
          <bgColor rgb="FFF5FFFF"/>
        </patternFill>
      </fill>
      <border>
        <left style="thin">
          <color auto="1"/>
        </left>
        <right style="thin">
          <color auto="1"/>
        </right>
        <top style="thin">
          <color auto="1"/>
        </top>
        <bottom style="thin">
          <color auto="1"/>
        </bottom>
      </border>
    </dxf>
    <dxf>
      <fill>
        <patternFill>
          <bgColor theme="3" tint="0.79998168889431442"/>
        </patternFill>
      </fill>
      <border>
        <left style="thin">
          <color auto="1"/>
        </left>
        <right style="thin">
          <color auto="1"/>
        </right>
        <top style="thin">
          <color auto="1"/>
        </top>
        <bottom style="thin">
          <color auto="1"/>
        </bottom>
      </border>
    </dxf>
    <dxf>
      <fill>
        <patternFill>
          <bgColor theme="8"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rgb="FFFFE481"/>
        </patternFill>
      </fill>
      <border>
        <left style="thin">
          <color auto="1"/>
        </left>
        <right style="thin">
          <color auto="1"/>
        </right>
        <top style="thin">
          <color auto="1"/>
        </top>
        <bottom style="thin">
          <color auto="1"/>
        </bottom>
      </border>
    </dxf>
    <dxf>
      <fill>
        <patternFill>
          <bgColor theme="0" tint="-0.24994659260841701"/>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rgb="FFFFFF99"/>
        </patternFill>
      </fill>
    </dxf>
    <dxf>
      <fill>
        <patternFill>
          <bgColor rgb="FFF5FFFF"/>
        </patternFill>
      </fill>
      <border>
        <left style="thin">
          <color auto="1"/>
        </left>
        <right style="thin">
          <color auto="1"/>
        </right>
        <top style="thin">
          <color auto="1"/>
        </top>
        <bottom style="thin">
          <color auto="1"/>
        </bottom>
      </border>
    </dxf>
    <dxf>
      <fill>
        <patternFill>
          <bgColor theme="3" tint="0.79998168889431442"/>
        </patternFill>
      </fill>
      <border>
        <left style="thin">
          <color auto="1"/>
        </left>
        <right style="thin">
          <color auto="1"/>
        </right>
        <top style="thin">
          <color auto="1"/>
        </top>
        <bottom style="thin">
          <color auto="1"/>
        </bottom>
      </border>
    </dxf>
    <dxf>
      <fill>
        <patternFill>
          <bgColor theme="8"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rgb="FFFFE481"/>
        </patternFill>
      </fill>
      <border>
        <left style="thin">
          <color auto="1"/>
        </left>
        <right style="thin">
          <color auto="1"/>
        </right>
        <top style="thin">
          <color auto="1"/>
        </top>
        <bottom style="thin">
          <color auto="1"/>
        </bottom>
      </border>
    </dxf>
    <dxf>
      <fill>
        <patternFill>
          <bgColor theme="0" tint="-0.24994659260841701"/>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rgb="FFFFFF99"/>
        </patternFill>
      </fill>
    </dxf>
    <dxf>
      <fill>
        <patternFill>
          <bgColor rgb="FFF5FFFF"/>
        </patternFill>
      </fill>
      <border>
        <left style="thin">
          <color auto="1"/>
        </left>
        <right style="thin">
          <color auto="1"/>
        </right>
        <top style="thin">
          <color auto="1"/>
        </top>
        <bottom style="thin">
          <color auto="1"/>
        </bottom>
      </border>
    </dxf>
    <dxf>
      <fill>
        <patternFill>
          <bgColor theme="3" tint="0.79998168889431442"/>
        </patternFill>
      </fill>
      <border>
        <left style="thin">
          <color auto="1"/>
        </left>
        <right style="thin">
          <color auto="1"/>
        </right>
        <top style="thin">
          <color auto="1"/>
        </top>
        <bottom style="thin">
          <color auto="1"/>
        </bottom>
      </border>
    </dxf>
    <dxf>
      <fill>
        <patternFill>
          <bgColor theme="8"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rgb="FFFFE481"/>
        </patternFill>
      </fill>
      <border>
        <left style="thin">
          <color auto="1"/>
        </left>
        <right style="thin">
          <color auto="1"/>
        </right>
        <top style="thin">
          <color auto="1"/>
        </top>
        <bottom style="thin">
          <color auto="1"/>
        </bottom>
      </border>
    </dxf>
    <dxf>
      <fill>
        <patternFill>
          <bgColor theme="0" tint="-0.24994659260841701"/>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rgb="FFFFFF99"/>
        </patternFill>
      </fill>
    </dxf>
    <dxf>
      <fill>
        <patternFill>
          <bgColor rgb="FFF5FFFF"/>
        </patternFill>
      </fill>
      <border>
        <left style="thin">
          <color auto="1"/>
        </left>
        <right style="thin">
          <color auto="1"/>
        </right>
        <top style="thin">
          <color auto="1"/>
        </top>
        <bottom style="thin">
          <color auto="1"/>
        </bottom>
      </border>
    </dxf>
    <dxf>
      <fill>
        <patternFill>
          <bgColor theme="3" tint="0.79998168889431442"/>
        </patternFill>
      </fill>
      <border>
        <left style="thin">
          <color auto="1"/>
        </left>
        <right style="thin">
          <color auto="1"/>
        </right>
        <top style="thin">
          <color auto="1"/>
        </top>
        <bottom style="thin">
          <color auto="1"/>
        </bottom>
      </border>
    </dxf>
    <dxf>
      <fill>
        <patternFill>
          <bgColor theme="8"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rgb="FFFFE481"/>
        </patternFill>
      </fill>
      <border>
        <left style="thin">
          <color auto="1"/>
        </left>
        <right style="thin">
          <color auto="1"/>
        </right>
        <top style="thin">
          <color auto="1"/>
        </top>
        <bottom style="thin">
          <color auto="1"/>
        </bottom>
      </border>
    </dxf>
    <dxf>
      <fill>
        <patternFill>
          <bgColor theme="0" tint="-0.24994659260841701"/>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rgb="FFF5FFFF"/>
        </patternFill>
      </fill>
      <border>
        <left style="thin">
          <color auto="1"/>
        </left>
        <right style="thin">
          <color auto="1"/>
        </right>
        <top style="thin">
          <color auto="1"/>
        </top>
        <bottom style="thin">
          <color auto="1"/>
        </bottom>
      </border>
    </dxf>
    <dxf>
      <fill>
        <patternFill>
          <bgColor theme="3" tint="0.79998168889431442"/>
        </patternFill>
      </fill>
      <border>
        <left style="thin">
          <color auto="1"/>
        </left>
        <right style="thin">
          <color auto="1"/>
        </right>
        <top style="thin">
          <color auto="1"/>
        </top>
        <bottom style="thin">
          <color auto="1"/>
        </bottom>
      </border>
    </dxf>
    <dxf>
      <fill>
        <patternFill>
          <bgColor theme="8"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rgb="FFFFE481"/>
        </patternFill>
      </fill>
      <border>
        <left style="thin">
          <color auto="1"/>
        </left>
        <right style="thin">
          <color auto="1"/>
        </right>
        <top style="thin">
          <color auto="1"/>
        </top>
        <bottom style="thin">
          <color auto="1"/>
        </bottom>
      </border>
    </dxf>
    <dxf>
      <fill>
        <patternFill>
          <bgColor theme="0" tint="-0.24994659260841701"/>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rgb="FFFFFF99"/>
        </patternFill>
      </fill>
    </dxf>
    <dxf>
      <fill>
        <patternFill>
          <bgColor rgb="FFF5FFFF"/>
        </patternFill>
      </fill>
      <border>
        <left style="thin">
          <color auto="1"/>
        </left>
        <right style="thin">
          <color auto="1"/>
        </right>
        <top style="thin">
          <color auto="1"/>
        </top>
        <bottom style="thin">
          <color auto="1"/>
        </bottom>
      </border>
    </dxf>
    <dxf>
      <fill>
        <patternFill>
          <bgColor theme="3" tint="0.79998168889431442"/>
        </patternFill>
      </fill>
      <border>
        <left style="thin">
          <color auto="1"/>
        </left>
        <right style="thin">
          <color auto="1"/>
        </right>
        <top style="thin">
          <color auto="1"/>
        </top>
        <bottom style="thin">
          <color auto="1"/>
        </bottom>
      </border>
    </dxf>
    <dxf>
      <fill>
        <patternFill>
          <bgColor theme="8"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rgb="FFFFE481"/>
        </patternFill>
      </fill>
      <border>
        <left style="thin">
          <color auto="1"/>
        </left>
        <right style="thin">
          <color auto="1"/>
        </right>
        <top style="thin">
          <color auto="1"/>
        </top>
        <bottom style="thin">
          <color auto="1"/>
        </bottom>
      </border>
    </dxf>
    <dxf>
      <fill>
        <patternFill>
          <bgColor theme="0" tint="-0.24994659260841701"/>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rgb="FFF5FFFF"/>
        </patternFill>
      </fill>
      <border>
        <left style="thin">
          <color auto="1"/>
        </left>
        <right style="thin">
          <color auto="1"/>
        </right>
        <top style="thin">
          <color auto="1"/>
        </top>
        <bottom style="thin">
          <color auto="1"/>
        </bottom>
      </border>
    </dxf>
    <dxf>
      <fill>
        <patternFill>
          <bgColor theme="3" tint="0.79998168889431442"/>
        </patternFill>
      </fill>
      <border>
        <left style="thin">
          <color auto="1"/>
        </left>
        <right style="thin">
          <color auto="1"/>
        </right>
        <top style="thin">
          <color auto="1"/>
        </top>
        <bottom style="thin">
          <color auto="1"/>
        </bottom>
      </border>
    </dxf>
    <dxf>
      <fill>
        <patternFill>
          <bgColor theme="8"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rgb="FFFFE481"/>
        </patternFill>
      </fill>
      <border>
        <left style="thin">
          <color auto="1"/>
        </left>
        <right style="thin">
          <color auto="1"/>
        </right>
        <top style="thin">
          <color auto="1"/>
        </top>
        <bottom style="thin">
          <color auto="1"/>
        </bottom>
      </border>
    </dxf>
    <dxf>
      <fill>
        <patternFill>
          <bgColor theme="0" tint="-0.24994659260841701"/>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rgb="FFFFFF99"/>
        </patternFill>
      </fill>
    </dxf>
    <dxf>
      <fill>
        <patternFill>
          <bgColor rgb="FFF5FFFF"/>
        </patternFill>
      </fill>
      <border>
        <left style="thin">
          <color auto="1"/>
        </left>
        <right style="thin">
          <color auto="1"/>
        </right>
        <top style="thin">
          <color auto="1"/>
        </top>
        <bottom style="thin">
          <color auto="1"/>
        </bottom>
      </border>
    </dxf>
    <dxf>
      <fill>
        <patternFill>
          <bgColor theme="3" tint="0.79998168889431442"/>
        </patternFill>
      </fill>
      <border>
        <left style="thin">
          <color auto="1"/>
        </left>
        <right style="thin">
          <color auto="1"/>
        </right>
        <top style="thin">
          <color auto="1"/>
        </top>
        <bottom style="thin">
          <color auto="1"/>
        </bottom>
      </border>
    </dxf>
    <dxf>
      <fill>
        <patternFill>
          <bgColor theme="8"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rgb="FFFFE481"/>
        </patternFill>
      </fill>
      <border>
        <left style="thin">
          <color auto="1"/>
        </left>
        <right style="thin">
          <color auto="1"/>
        </right>
        <top style="thin">
          <color auto="1"/>
        </top>
        <bottom style="thin">
          <color auto="1"/>
        </bottom>
      </border>
    </dxf>
    <dxf>
      <fill>
        <patternFill>
          <bgColor theme="0" tint="-0.24994659260841701"/>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rgb="FFFFFF99"/>
        </patternFill>
      </fill>
    </dxf>
    <dxf>
      <fill>
        <patternFill>
          <bgColor rgb="FFF5FFFF"/>
        </patternFill>
      </fill>
      <border>
        <left style="thin">
          <color auto="1"/>
        </left>
        <right style="thin">
          <color auto="1"/>
        </right>
        <top style="thin">
          <color auto="1"/>
        </top>
        <bottom style="thin">
          <color auto="1"/>
        </bottom>
      </border>
    </dxf>
    <dxf>
      <fill>
        <patternFill>
          <bgColor theme="3" tint="0.79998168889431442"/>
        </patternFill>
      </fill>
      <border>
        <left style="thin">
          <color auto="1"/>
        </left>
        <right style="thin">
          <color auto="1"/>
        </right>
        <top style="thin">
          <color auto="1"/>
        </top>
        <bottom style="thin">
          <color auto="1"/>
        </bottom>
      </border>
    </dxf>
    <dxf>
      <fill>
        <patternFill>
          <bgColor theme="8"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rgb="FFFFE481"/>
        </patternFill>
      </fill>
      <border>
        <left style="thin">
          <color auto="1"/>
        </left>
        <right style="thin">
          <color auto="1"/>
        </right>
        <top style="thin">
          <color auto="1"/>
        </top>
        <bottom style="thin">
          <color auto="1"/>
        </bottom>
      </border>
    </dxf>
    <dxf>
      <fill>
        <patternFill>
          <bgColor theme="0" tint="-0.24994659260841701"/>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rgb="FFFFFF99"/>
        </patternFill>
      </fill>
    </dxf>
    <dxf>
      <fill>
        <patternFill>
          <bgColor rgb="FFF5FFFF"/>
        </patternFill>
      </fill>
      <border>
        <left style="thin">
          <color auto="1"/>
        </left>
        <right style="thin">
          <color auto="1"/>
        </right>
        <top style="thin">
          <color auto="1"/>
        </top>
        <bottom style="thin">
          <color auto="1"/>
        </bottom>
      </border>
    </dxf>
    <dxf>
      <fill>
        <patternFill>
          <bgColor theme="3" tint="0.79998168889431442"/>
        </patternFill>
      </fill>
      <border>
        <left style="thin">
          <color auto="1"/>
        </left>
        <right style="thin">
          <color auto="1"/>
        </right>
        <top style="thin">
          <color auto="1"/>
        </top>
        <bottom style="thin">
          <color auto="1"/>
        </bottom>
      </border>
    </dxf>
    <dxf>
      <fill>
        <patternFill>
          <bgColor theme="8"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rgb="FFFFE481"/>
        </patternFill>
      </fill>
      <border>
        <left style="thin">
          <color auto="1"/>
        </left>
        <right style="thin">
          <color auto="1"/>
        </right>
        <top style="thin">
          <color auto="1"/>
        </top>
        <bottom style="thin">
          <color auto="1"/>
        </bottom>
      </border>
    </dxf>
    <dxf>
      <fill>
        <patternFill>
          <bgColor theme="0" tint="-0.24994659260841701"/>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rgb="FFFFFF99"/>
        </patternFill>
      </fill>
    </dxf>
    <dxf>
      <fill>
        <patternFill>
          <bgColor rgb="FFF5FFFF"/>
        </patternFill>
      </fill>
      <border>
        <left style="thin">
          <color auto="1"/>
        </left>
        <right style="thin">
          <color auto="1"/>
        </right>
        <top style="thin">
          <color auto="1"/>
        </top>
        <bottom style="thin">
          <color auto="1"/>
        </bottom>
      </border>
    </dxf>
    <dxf>
      <fill>
        <patternFill>
          <bgColor theme="3" tint="0.79998168889431442"/>
        </patternFill>
      </fill>
      <border>
        <left style="thin">
          <color auto="1"/>
        </left>
        <right style="thin">
          <color auto="1"/>
        </right>
        <top style="thin">
          <color auto="1"/>
        </top>
        <bottom style="thin">
          <color auto="1"/>
        </bottom>
      </border>
    </dxf>
    <dxf>
      <fill>
        <patternFill>
          <bgColor theme="8"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rgb="FFFFE481"/>
        </patternFill>
      </fill>
      <border>
        <left style="thin">
          <color auto="1"/>
        </left>
        <right style="thin">
          <color auto="1"/>
        </right>
        <top style="thin">
          <color auto="1"/>
        </top>
        <bottom style="thin">
          <color auto="1"/>
        </bottom>
      </border>
    </dxf>
    <dxf>
      <fill>
        <patternFill>
          <bgColor theme="0" tint="-0.24994659260841701"/>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rgb="FFFFFF99"/>
        </patternFill>
      </fill>
    </dxf>
    <dxf>
      <fill>
        <patternFill>
          <bgColor rgb="FFF5FFFF"/>
        </patternFill>
      </fill>
      <border>
        <left style="thin">
          <color auto="1"/>
        </left>
        <right style="thin">
          <color auto="1"/>
        </right>
        <top style="thin">
          <color auto="1"/>
        </top>
        <bottom style="thin">
          <color auto="1"/>
        </bottom>
      </border>
    </dxf>
    <dxf>
      <fill>
        <patternFill>
          <bgColor theme="3" tint="0.79998168889431442"/>
        </patternFill>
      </fill>
      <border>
        <left style="thin">
          <color auto="1"/>
        </left>
        <right style="thin">
          <color auto="1"/>
        </right>
        <top style="thin">
          <color auto="1"/>
        </top>
        <bottom style="thin">
          <color auto="1"/>
        </bottom>
      </border>
    </dxf>
    <dxf>
      <fill>
        <patternFill>
          <bgColor theme="8"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rgb="FFFFE481"/>
        </patternFill>
      </fill>
      <border>
        <left style="thin">
          <color auto="1"/>
        </left>
        <right style="thin">
          <color auto="1"/>
        </right>
        <top style="thin">
          <color auto="1"/>
        </top>
        <bottom style="thin">
          <color auto="1"/>
        </bottom>
      </border>
    </dxf>
    <dxf>
      <fill>
        <patternFill>
          <bgColor theme="0" tint="-0.24994659260841701"/>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rgb="FFFFFF99"/>
        </patternFill>
      </fill>
    </dxf>
    <dxf>
      <fill>
        <patternFill>
          <bgColor rgb="FFF5FFFF"/>
        </patternFill>
      </fill>
      <border>
        <left style="thin">
          <color auto="1"/>
        </left>
        <right style="thin">
          <color auto="1"/>
        </right>
        <top style="thin">
          <color auto="1"/>
        </top>
        <bottom style="thin">
          <color auto="1"/>
        </bottom>
      </border>
    </dxf>
    <dxf>
      <fill>
        <patternFill>
          <bgColor theme="3" tint="0.79998168889431442"/>
        </patternFill>
      </fill>
      <border>
        <left style="thin">
          <color auto="1"/>
        </left>
        <right style="thin">
          <color auto="1"/>
        </right>
        <top style="thin">
          <color auto="1"/>
        </top>
        <bottom style="thin">
          <color auto="1"/>
        </bottom>
      </border>
    </dxf>
    <dxf>
      <fill>
        <patternFill>
          <bgColor theme="8" tint="0.59996337778862885"/>
        </patternFill>
      </fill>
      <border>
        <left style="thin">
          <color auto="1"/>
        </left>
        <right style="thin">
          <color auto="1"/>
        </right>
        <top style="thin">
          <color auto="1"/>
        </top>
        <bottom style="thin">
          <color auto="1"/>
        </bottom>
      </border>
    </dxf>
    <dxf>
      <fill>
        <patternFill>
          <bgColor theme="7" tint="0.79998168889431442"/>
        </patternFill>
      </fill>
      <border>
        <left style="thin">
          <color auto="1"/>
        </left>
        <right style="thin">
          <color auto="1"/>
        </right>
        <top style="thin">
          <color auto="1"/>
        </top>
        <bottom style="thin">
          <color auto="1"/>
        </bottom>
      </border>
    </dxf>
    <dxf>
      <fill>
        <patternFill>
          <bgColor rgb="FFFFE481"/>
        </patternFill>
      </fill>
      <border>
        <left style="thin">
          <color auto="1"/>
        </left>
        <right style="thin">
          <color auto="1"/>
        </right>
        <top style="thin">
          <color auto="1"/>
        </top>
        <bottom style="thin">
          <color auto="1"/>
        </bottom>
      </border>
    </dxf>
    <dxf>
      <fill>
        <patternFill>
          <bgColor theme="0" tint="-0.24994659260841701"/>
        </patternFill>
      </fill>
      <border>
        <left style="thin">
          <color auto="1"/>
        </left>
        <right style="thin">
          <color auto="1"/>
        </right>
        <top style="thin">
          <color auto="1"/>
        </top>
        <bottom style="thin">
          <color auto="1"/>
        </bottom>
      </border>
    </dxf>
    <dxf>
      <fill>
        <patternFill>
          <bgColor theme="9" tint="0.79998168889431442"/>
        </patternFill>
      </fill>
      <border>
        <left style="thin">
          <color auto="1"/>
        </left>
        <right style="thin">
          <color auto="1"/>
        </right>
        <top style="thin">
          <color auto="1"/>
        </top>
        <bottom style="thin">
          <color auto="1"/>
        </bottom>
      </border>
    </dxf>
    <dxf>
      <fill>
        <patternFill>
          <bgColor rgb="FFFFFF99"/>
        </patternFill>
      </fill>
    </dxf>
    <dxf>
      <fill>
        <patternFill>
          <bgColor rgb="FFFFFF99"/>
        </patternFill>
      </fill>
    </dxf>
  </dxfs>
  <tableStyles count="0" defaultTableStyle="TableStyleMedium2" defaultPivotStyle="PivotStyleLight16"/>
  <colors>
    <mruColors>
      <color rgb="FFFFE5E5"/>
      <color rgb="FFF5FFFF"/>
      <color rgb="FFE6FFFF"/>
      <color rgb="FFFFFF99"/>
      <color rgb="FFFFC8C8"/>
      <color rgb="FFFFBDCD"/>
      <color rgb="FFFFFFF2"/>
      <color rgb="FFFCE2CC"/>
      <color rgb="FFFFE481"/>
      <color rgb="FFFFD84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B41" sqref="B41"/>
    </sheetView>
  </sheetViews>
  <sheetFormatPr defaultRowHeight="15" x14ac:dyDescent="0.25"/>
  <cols>
    <col min="1" max="1" width="34.28515625" style="127" customWidth="1"/>
    <col min="2" max="2" width="77.85546875" style="593" customWidth="1"/>
    <col min="3" max="3" width="33.5703125" customWidth="1"/>
  </cols>
  <sheetData>
    <row r="1" spans="1:2" ht="23.25" x14ac:dyDescent="0.25">
      <c r="A1" s="590" t="s">
        <v>600</v>
      </c>
    </row>
    <row r="2" spans="1:2" ht="23.25" x14ac:dyDescent="0.25">
      <c r="A2" s="591" t="s">
        <v>601</v>
      </c>
    </row>
    <row r="4" spans="1:2" ht="18.75" x14ac:dyDescent="0.25">
      <c r="A4" s="594" t="s">
        <v>1894</v>
      </c>
      <c r="B4" s="595" t="s">
        <v>1895</v>
      </c>
    </row>
    <row r="5" spans="1:2" ht="45" x14ac:dyDescent="0.25">
      <c r="A5" s="592" t="s">
        <v>1877</v>
      </c>
      <c r="B5" s="593" t="s">
        <v>1880</v>
      </c>
    </row>
    <row r="6" spans="1:2" ht="90" x14ac:dyDescent="0.25">
      <c r="A6" s="592" t="s">
        <v>1879</v>
      </c>
      <c r="B6" s="593" t="s">
        <v>1884</v>
      </c>
    </row>
    <row r="7" spans="1:2" ht="45" x14ac:dyDescent="0.25">
      <c r="A7" s="592" t="s">
        <v>1882</v>
      </c>
      <c r="B7" s="593" t="s">
        <v>1883</v>
      </c>
    </row>
    <row r="8" spans="1:2" x14ac:dyDescent="0.25">
      <c r="A8" s="592" t="s">
        <v>1886</v>
      </c>
      <c r="B8" s="593" t="s">
        <v>1887</v>
      </c>
    </row>
    <row r="9" spans="1:2" ht="30" x14ac:dyDescent="0.25">
      <c r="A9" s="592" t="s">
        <v>1888</v>
      </c>
      <c r="B9" s="593" t="s">
        <v>1890</v>
      </c>
    </row>
    <row r="10" spans="1:2" x14ac:dyDescent="0.25">
      <c r="A10" s="592" t="s">
        <v>1892</v>
      </c>
      <c r="B10" s="593" t="s">
        <v>1893</v>
      </c>
    </row>
    <row r="11" spans="1:2" x14ac:dyDescent="0.25">
      <c r="A11" s="592" t="s">
        <v>1885</v>
      </c>
      <c r="B11" s="593" t="s">
        <v>1896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A107"/>
  <sheetViews>
    <sheetView topLeftCell="BF1" zoomScale="80" zoomScaleNormal="80" workbookViewId="0">
      <pane ySplit="5" topLeftCell="A6" activePane="bottomLeft" state="frozen"/>
      <selection activeCell="AF1" sqref="AF1"/>
      <selection pane="bottomLeft" activeCell="R67" sqref="R67"/>
    </sheetView>
  </sheetViews>
  <sheetFormatPr defaultColWidth="8.85546875" defaultRowHeight="15" x14ac:dyDescent="0.25"/>
  <cols>
    <col min="1" max="1" width="36.7109375" style="1" customWidth="1"/>
    <col min="2" max="3" width="8.85546875" style="1"/>
    <col min="4" max="9" width="29.85546875" style="1" customWidth="1"/>
    <col min="10" max="10" width="29.85546875" style="52" customWidth="1"/>
    <col min="11" max="11" width="29.85546875" style="59" customWidth="1"/>
    <col min="12" max="12" width="7" style="215" customWidth="1"/>
    <col min="13" max="15" width="29.85546875" style="52" customWidth="1"/>
    <col min="16" max="16" width="7" style="52" customWidth="1"/>
    <col min="17" max="18" width="29.85546875" style="52" customWidth="1"/>
    <col min="19" max="19" width="10.42578125" style="21" customWidth="1"/>
    <col min="20" max="21" width="29.85546875" style="52" customWidth="1"/>
    <col min="22" max="22" width="13" style="21" customWidth="1"/>
    <col min="23" max="23" width="29.85546875" style="21" customWidth="1"/>
    <col min="24" max="24" width="29.85546875" style="52" customWidth="1"/>
    <col min="25" max="25" width="8.85546875" style="1" customWidth="1"/>
    <col min="26" max="28" width="29.85546875" style="52" customWidth="1"/>
    <col min="29" max="29" width="29.85546875" style="215" customWidth="1"/>
    <col min="30" max="30" width="8.85546875" style="1" customWidth="1"/>
    <col min="31" max="31" width="29.85546875" style="52" customWidth="1"/>
    <col min="32" max="32" width="8.85546875" style="1" customWidth="1"/>
    <col min="33" max="33" width="29.85546875" style="52" customWidth="1"/>
    <col min="34" max="34" width="29.85546875" style="215" customWidth="1"/>
    <col min="35" max="35" width="8.85546875" style="1" customWidth="1"/>
    <col min="36" max="37" width="29.85546875" style="52" customWidth="1"/>
    <col min="38" max="38" width="8.85546875" style="1"/>
    <col min="39" max="39" width="29.85546875" style="52" customWidth="1"/>
    <col min="40" max="40" width="8.85546875" style="1"/>
    <col min="41" max="41" width="29.85546875" style="52" customWidth="1"/>
    <col min="42" max="42" width="8.85546875" style="1"/>
    <col min="43" max="43" width="29.85546875" style="52" customWidth="1"/>
    <col min="44" max="44" width="8.85546875" style="1"/>
    <col min="45" max="45" width="29.85546875" style="52" customWidth="1"/>
    <col min="46" max="46" width="8.85546875" style="1"/>
    <col min="47" max="49" width="29.85546875" style="52" customWidth="1"/>
    <col min="50" max="50" width="8.85546875" style="21"/>
    <col min="51" max="56" width="29.85546875" style="52" customWidth="1"/>
    <col min="57" max="57" width="8.85546875" style="52"/>
    <col min="58" max="60" width="29.85546875" style="1" customWidth="1"/>
    <col min="61" max="61" width="29.85546875" style="52" customWidth="1"/>
    <col min="62" max="62" width="8.85546875" style="1"/>
    <col min="63" max="64" width="29.85546875" style="52" customWidth="1"/>
    <col min="65" max="65" width="8.85546875" style="1"/>
    <col min="66" max="66" width="29.85546875" style="47" customWidth="1"/>
    <col min="67" max="69" width="29.85546875" style="1" customWidth="1"/>
    <col min="70" max="16384" width="8.85546875" style="1"/>
  </cols>
  <sheetData>
    <row r="1" spans="1:69" ht="23.25" x14ac:dyDescent="0.25">
      <c r="A1" s="451" t="s">
        <v>1875</v>
      </c>
      <c r="D1" s="322"/>
      <c r="E1" s="322"/>
      <c r="F1" s="322"/>
      <c r="M1" s="18"/>
    </row>
    <row r="2" spans="1:69" ht="23.25" x14ac:dyDescent="0.25">
      <c r="A2" s="452"/>
      <c r="D2" s="322"/>
      <c r="E2" s="322"/>
      <c r="F2" s="322"/>
      <c r="J2" s="93"/>
      <c r="M2" s="18"/>
      <c r="N2" s="93"/>
      <c r="O2" s="93"/>
      <c r="P2" s="93"/>
      <c r="Q2" s="93"/>
      <c r="R2" s="93"/>
      <c r="T2" s="93"/>
      <c r="U2" s="93"/>
      <c r="X2" s="93"/>
      <c r="Z2" s="93"/>
      <c r="AA2" s="93"/>
      <c r="AB2" s="93"/>
      <c r="AE2" s="93"/>
      <c r="AG2" s="93"/>
      <c r="AJ2" s="93"/>
      <c r="AK2" s="93"/>
      <c r="AM2" s="93"/>
      <c r="AO2" s="93"/>
      <c r="AQ2" s="93"/>
      <c r="AS2" s="93"/>
      <c r="AU2" s="93"/>
      <c r="AV2" s="93"/>
      <c r="AW2" s="93"/>
      <c r="AY2" s="93"/>
      <c r="AZ2" s="93"/>
      <c r="BA2" s="93"/>
      <c r="BB2" s="93"/>
      <c r="BC2" s="93"/>
      <c r="BD2" s="93"/>
      <c r="BE2" s="93"/>
      <c r="BI2" s="93"/>
      <c r="BK2" s="93"/>
      <c r="BL2" s="93"/>
    </row>
    <row r="3" spans="1:69" x14ac:dyDescent="0.25">
      <c r="D3" s="322"/>
      <c r="E3" s="322"/>
      <c r="F3" s="322"/>
      <c r="J3" s="1"/>
      <c r="L3" s="119"/>
      <c r="M3" s="1"/>
      <c r="N3" s="1"/>
      <c r="O3" s="1"/>
      <c r="P3" s="59"/>
      <c r="Q3" s="1"/>
      <c r="R3" s="1"/>
      <c r="S3" s="17"/>
      <c r="T3" s="1"/>
      <c r="U3" s="1"/>
      <c r="V3" s="17"/>
      <c r="W3" s="45"/>
      <c r="X3" s="45"/>
      <c r="Z3" s="1"/>
      <c r="AA3" s="1"/>
      <c r="AB3" s="1"/>
      <c r="AC3" s="1"/>
      <c r="AE3" s="1"/>
      <c r="AG3" s="1"/>
      <c r="AH3" s="1"/>
      <c r="AJ3" s="59"/>
      <c r="AK3" s="59"/>
      <c r="AM3" s="59"/>
      <c r="AO3" s="59"/>
      <c r="AQ3" s="59"/>
      <c r="AS3" s="59"/>
      <c r="AU3" s="59"/>
      <c r="AV3" s="1"/>
      <c r="AW3" s="59"/>
      <c r="AX3" s="17"/>
      <c r="AY3" s="17"/>
      <c r="AZ3" s="17"/>
      <c r="BA3" s="17"/>
      <c r="BB3" s="17"/>
      <c r="BC3" s="17"/>
      <c r="BD3" s="17"/>
      <c r="BE3" s="59"/>
      <c r="BI3" s="1"/>
      <c r="BK3" s="59"/>
      <c r="BL3" s="59"/>
    </row>
    <row r="5" spans="1:69" ht="44.25" customHeight="1" x14ac:dyDescent="0.25">
      <c r="A5" s="75" t="s">
        <v>607</v>
      </c>
      <c r="D5" s="625" t="s">
        <v>568</v>
      </c>
      <c r="E5" s="632"/>
      <c r="F5" s="632"/>
      <c r="G5" s="632"/>
      <c r="H5" s="632"/>
      <c r="I5" s="632"/>
      <c r="J5" s="632"/>
      <c r="K5" s="626"/>
      <c r="M5" s="625" t="s">
        <v>178</v>
      </c>
      <c r="N5" s="632"/>
      <c r="O5" s="626"/>
      <c r="P5" s="26"/>
      <c r="Q5" s="625" t="s">
        <v>179</v>
      </c>
      <c r="R5" s="626"/>
      <c r="S5" s="20"/>
      <c r="T5" s="625" t="s">
        <v>497</v>
      </c>
      <c r="U5" s="626"/>
      <c r="V5" s="24"/>
      <c r="W5" s="625" t="s">
        <v>499</v>
      </c>
      <c r="X5" s="626"/>
      <c r="Z5" s="625" t="s">
        <v>500</v>
      </c>
      <c r="AA5" s="632"/>
      <c r="AB5" s="632"/>
      <c r="AC5" s="626"/>
      <c r="AE5" s="48" t="s">
        <v>180</v>
      </c>
      <c r="AG5" s="625" t="s">
        <v>181</v>
      </c>
      <c r="AH5" s="626"/>
      <c r="AJ5" s="625" t="s">
        <v>502</v>
      </c>
      <c r="AK5" s="626"/>
      <c r="AM5" s="48" t="s">
        <v>182</v>
      </c>
      <c r="AO5" s="48" t="s">
        <v>183</v>
      </c>
      <c r="AQ5" s="48" t="s">
        <v>184</v>
      </c>
      <c r="AS5" s="48" t="s">
        <v>185</v>
      </c>
      <c r="AU5" s="625" t="s">
        <v>186</v>
      </c>
      <c r="AV5" s="632"/>
      <c r="AW5" s="626"/>
      <c r="AY5" s="625" t="s">
        <v>187</v>
      </c>
      <c r="AZ5" s="632"/>
      <c r="BA5" s="49"/>
      <c r="BB5" s="49"/>
      <c r="BC5" s="632" t="s">
        <v>606</v>
      </c>
      <c r="BD5" s="626"/>
      <c r="BF5" s="625" t="s">
        <v>1677</v>
      </c>
      <c r="BG5" s="632"/>
      <c r="BH5" s="632"/>
      <c r="BI5" s="626"/>
      <c r="BK5" s="625" t="s">
        <v>1678</v>
      </c>
      <c r="BL5" s="626"/>
      <c r="BN5" s="635" t="s">
        <v>494</v>
      </c>
      <c r="BO5" s="636"/>
      <c r="BP5" s="636"/>
      <c r="BQ5" s="637"/>
    </row>
    <row r="6" spans="1:69" s="16" customFormat="1" ht="69.75" customHeight="1" x14ac:dyDescent="0.25">
      <c r="A6" s="3" t="s">
        <v>477</v>
      </c>
      <c r="D6" s="76"/>
      <c r="E6" s="76"/>
      <c r="F6" s="76"/>
      <c r="G6" s="76"/>
      <c r="H6" s="76"/>
      <c r="I6" s="76" t="s">
        <v>1550</v>
      </c>
      <c r="J6" s="76"/>
      <c r="K6" s="28"/>
      <c r="M6" s="29"/>
      <c r="N6" s="76"/>
      <c r="O6" s="28"/>
      <c r="P6" s="76"/>
      <c r="Q6" s="28" t="s">
        <v>476</v>
      </c>
      <c r="R6" s="76"/>
      <c r="S6" s="77"/>
      <c r="T6" s="62"/>
      <c r="U6" s="28"/>
      <c r="V6" s="77"/>
      <c r="W6" s="78"/>
      <c r="X6" s="76"/>
      <c r="Z6" s="28" t="s">
        <v>962</v>
      </c>
      <c r="AA6" s="76"/>
      <c r="AB6" s="28"/>
      <c r="AC6" s="28" t="s">
        <v>476</v>
      </c>
      <c r="AE6" s="28"/>
      <c r="AF6" s="1"/>
      <c r="AG6" s="78"/>
      <c r="AH6" s="78"/>
      <c r="AK6" s="28" t="s">
        <v>961</v>
      </c>
      <c r="AM6" s="76"/>
      <c r="AO6" s="76"/>
      <c r="AQ6" s="76"/>
      <c r="AS6" s="76"/>
      <c r="AU6" s="78"/>
      <c r="AV6" s="76"/>
      <c r="AW6" s="76"/>
      <c r="AX6" s="77"/>
      <c r="AY6" s="76"/>
      <c r="AZ6" s="28" t="s">
        <v>962</v>
      </c>
      <c r="BA6" s="76"/>
      <c r="BB6" s="76"/>
      <c r="BC6" s="78" t="s">
        <v>604</v>
      </c>
      <c r="BD6" s="76"/>
      <c r="BF6" s="78" t="s">
        <v>604</v>
      </c>
      <c r="BH6" s="76"/>
      <c r="BI6" s="76"/>
      <c r="BK6" s="76"/>
      <c r="BL6" s="76"/>
      <c r="BN6" s="638" t="s">
        <v>495</v>
      </c>
      <c r="BO6" s="638"/>
      <c r="BP6" s="638"/>
      <c r="BQ6" s="638"/>
    </row>
    <row r="7" spans="1:69" s="4" customFormat="1" x14ac:dyDescent="0.25">
      <c r="A7" s="4" t="s">
        <v>602</v>
      </c>
      <c r="B7" s="634" t="s">
        <v>608</v>
      </c>
      <c r="C7" s="634"/>
      <c r="D7" s="4" t="s">
        <v>515</v>
      </c>
      <c r="E7" s="4" t="s">
        <v>516</v>
      </c>
      <c r="F7" s="4" t="s">
        <v>517</v>
      </c>
      <c r="G7" s="4" t="s">
        <v>518</v>
      </c>
      <c r="H7" s="4" t="s">
        <v>519</v>
      </c>
      <c r="I7" s="4" t="s">
        <v>520</v>
      </c>
      <c r="J7" s="4" t="s">
        <v>521</v>
      </c>
      <c r="K7" s="4" t="s">
        <v>522</v>
      </c>
      <c r="L7" s="5"/>
      <c r="M7" s="4" t="s">
        <v>523</v>
      </c>
      <c r="N7" s="4" t="s">
        <v>575</v>
      </c>
      <c r="O7" s="4" t="s">
        <v>524</v>
      </c>
      <c r="P7" s="5"/>
      <c r="Q7" s="4" t="s">
        <v>525</v>
      </c>
      <c r="R7" s="4" t="s">
        <v>526</v>
      </c>
      <c r="S7" s="23"/>
      <c r="T7" s="4" t="s">
        <v>527</v>
      </c>
      <c r="U7" s="4" t="s">
        <v>576</v>
      </c>
      <c r="V7" s="23"/>
      <c r="W7" s="4" t="s">
        <v>577</v>
      </c>
      <c r="X7" s="4" t="s">
        <v>578</v>
      </c>
      <c r="Z7" s="4" t="s">
        <v>572</v>
      </c>
      <c r="AA7" s="4" t="s">
        <v>579</v>
      </c>
      <c r="AB7" s="4" t="s">
        <v>580</v>
      </c>
      <c r="AC7" s="4" t="s">
        <v>895</v>
      </c>
      <c r="AE7" s="4" t="s">
        <v>581</v>
      </c>
      <c r="AG7" s="4" t="s">
        <v>582</v>
      </c>
      <c r="AH7" s="4" t="s">
        <v>896</v>
      </c>
      <c r="AI7" s="25"/>
      <c r="AJ7" s="4" t="s">
        <v>583</v>
      </c>
      <c r="AK7" s="4" t="s">
        <v>573</v>
      </c>
      <c r="AL7" s="10"/>
      <c r="AM7" s="4" t="s">
        <v>1552</v>
      </c>
      <c r="AO7" s="4" t="s">
        <v>591</v>
      </c>
      <c r="AQ7" s="4" t="s">
        <v>584</v>
      </c>
      <c r="AS7" s="4" t="s">
        <v>585</v>
      </c>
      <c r="AU7" s="4" t="s">
        <v>586</v>
      </c>
      <c r="AV7" s="4" t="s">
        <v>897</v>
      </c>
      <c r="AW7" s="4" t="s">
        <v>574</v>
      </c>
      <c r="AX7" s="23"/>
      <c r="AY7" s="4" t="s">
        <v>1559</v>
      </c>
      <c r="AZ7" s="4" t="s">
        <v>1560</v>
      </c>
      <c r="BA7" s="4" t="s">
        <v>1561</v>
      </c>
      <c r="BB7" s="4" t="s">
        <v>1562</v>
      </c>
      <c r="BC7" s="4" t="s">
        <v>1563</v>
      </c>
      <c r="BD7" s="4" t="s">
        <v>1564</v>
      </c>
      <c r="BF7" s="4" t="s">
        <v>587</v>
      </c>
      <c r="BG7" s="4" t="s">
        <v>588</v>
      </c>
      <c r="BH7" s="4" t="s">
        <v>589</v>
      </c>
      <c r="BI7" s="4" t="s">
        <v>590</v>
      </c>
      <c r="BK7" s="4" t="s">
        <v>1679</v>
      </c>
      <c r="BL7" s="4" t="s">
        <v>1680</v>
      </c>
    </row>
    <row r="8" spans="1:69" s="283" customFormat="1" x14ac:dyDescent="0.25">
      <c r="A8" s="651" t="s">
        <v>677</v>
      </c>
      <c r="B8" s="276">
        <v>47</v>
      </c>
      <c r="C8" s="296">
        <v>1</v>
      </c>
      <c r="D8" s="628" t="s">
        <v>1548</v>
      </c>
      <c r="E8" s="628" t="s">
        <v>1548</v>
      </c>
      <c r="F8" s="628" t="s">
        <v>1548</v>
      </c>
      <c r="G8" s="628" t="s">
        <v>1548</v>
      </c>
      <c r="H8" s="628" t="s">
        <v>1548</v>
      </c>
      <c r="I8" s="628" t="s">
        <v>1548</v>
      </c>
      <c r="J8" s="628" t="s">
        <v>1548</v>
      </c>
      <c r="K8" s="628" t="s">
        <v>1548</v>
      </c>
      <c r="L8" s="34"/>
      <c r="M8" s="628" t="s">
        <v>1548</v>
      </c>
      <c r="N8" s="628" t="s">
        <v>1548</v>
      </c>
      <c r="O8" s="628" t="s">
        <v>1548</v>
      </c>
      <c r="P8" s="34"/>
      <c r="Q8" s="628" t="s">
        <v>1548</v>
      </c>
      <c r="R8" s="628" t="s">
        <v>1548</v>
      </c>
      <c r="S8" s="36"/>
      <c r="T8" s="628" t="s">
        <v>1548</v>
      </c>
      <c r="U8" s="628" t="s">
        <v>1548</v>
      </c>
      <c r="V8" s="36"/>
      <c r="W8" s="628" t="s">
        <v>1548</v>
      </c>
      <c r="X8" s="628" t="s">
        <v>1548</v>
      </c>
      <c r="Z8" s="628" t="s">
        <v>1548</v>
      </c>
      <c r="AA8" s="633" t="s">
        <v>1548</v>
      </c>
      <c r="AB8" s="628" t="s">
        <v>1548</v>
      </c>
      <c r="AC8" s="628" t="s">
        <v>1548</v>
      </c>
      <c r="AE8" s="628" t="s">
        <v>1548</v>
      </c>
      <c r="AF8" s="138"/>
      <c r="AG8" s="628" t="s">
        <v>1548</v>
      </c>
      <c r="AH8" s="643" t="s">
        <v>1548</v>
      </c>
      <c r="AI8" s="297"/>
      <c r="AJ8" s="633" t="s">
        <v>1548</v>
      </c>
      <c r="AK8" s="446"/>
      <c r="AL8" s="36"/>
      <c r="AM8" s="628" t="s">
        <v>1548</v>
      </c>
      <c r="AO8" s="628" t="s">
        <v>1548</v>
      </c>
      <c r="AQ8" s="628" t="s">
        <v>1548</v>
      </c>
      <c r="AS8" s="628" t="s">
        <v>1548</v>
      </c>
      <c r="AU8" s="628" t="s">
        <v>1548</v>
      </c>
      <c r="AV8" s="628" t="s">
        <v>1548</v>
      </c>
      <c r="AW8" s="628" t="s">
        <v>1548</v>
      </c>
      <c r="AX8" s="36"/>
      <c r="AY8" s="628" t="s">
        <v>1548</v>
      </c>
      <c r="AZ8" s="628" t="s">
        <v>1548</v>
      </c>
      <c r="BA8" s="628" t="s">
        <v>1548</v>
      </c>
      <c r="BB8" s="628" t="s">
        <v>1548</v>
      </c>
      <c r="BC8" s="628" t="s">
        <v>1548</v>
      </c>
      <c r="BD8" s="628" t="s">
        <v>1548</v>
      </c>
      <c r="BF8" s="628" t="s">
        <v>1548</v>
      </c>
      <c r="BG8" s="628" t="s">
        <v>1548</v>
      </c>
      <c r="BH8" s="628" t="s">
        <v>1548</v>
      </c>
      <c r="BI8" s="628" t="s">
        <v>1548</v>
      </c>
      <c r="BK8" s="628" t="s">
        <v>1548</v>
      </c>
      <c r="BL8" s="628" t="s">
        <v>1548</v>
      </c>
      <c r="BN8" s="349"/>
      <c r="BO8" s="349"/>
      <c r="BP8" s="349"/>
      <c r="BQ8" s="349"/>
    </row>
    <row r="9" spans="1:69" s="283" customFormat="1" x14ac:dyDescent="0.25">
      <c r="A9" s="652"/>
      <c r="B9" s="276">
        <v>46</v>
      </c>
      <c r="C9" s="296">
        <v>2</v>
      </c>
      <c r="D9" s="628"/>
      <c r="E9" s="628"/>
      <c r="F9" s="628"/>
      <c r="G9" s="628"/>
      <c r="H9" s="628"/>
      <c r="I9" s="628"/>
      <c r="J9" s="628"/>
      <c r="K9" s="628"/>
      <c r="L9" s="34"/>
      <c r="M9" s="628"/>
      <c r="N9" s="628"/>
      <c r="O9" s="628"/>
      <c r="P9" s="34"/>
      <c r="Q9" s="628"/>
      <c r="R9" s="628"/>
      <c r="S9" s="36"/>
      <c r="T9" s="628"/>
      <c r="U9" s="628"/>
      <c r="V9" s="36"/>
      <c r="W9" s="628"/>
      <c r="X9" s="628"/>
      <c r="Z9" s="628"/>
      <c r="AA9" s="633"/>
      <c r="AB9" s="628"/>
      <c r="AC9" s="628"/>
      <c r="AE9" s="628"/>
      <c r="AF9" s="138"/>
      <c r="AG9" s="628"/>
      <c r="AH9" s="643"/>
      <c r="AI9" s="297"/>
      <c r="AJ9" s="633"/>
      <c r="AK9" s="447"/>
      <c r="AL9" s="36"/>
      <c r="AM9" s="628"/>
      <c r="AO9" s="628"/>
      <c r="AQ9" s="628"/>
      <c r="AS9" s="628"/>
      <c r="AU9" s="628"/>
      <c r="AV9" s="628"/>
      <c r="AW9" s="628"/>
      <c r="AX9" s="36"/>
      <c r="AY9" s="628"/>
      <c r="AZ9" s="628"/>
      <c r="BA9" s="628"/>
      <c r="BB9" s="628"/>
      <c r="BC9" s="628"/>
      <c r="BD9" s="628"/>
      <c r="BF9" s="628"/>
      <c r="BG9" s="628"/>
      <c r="BH9" s="628"/>
      <c r="BI9" s="628"/>
      <c r="BK9" s="628"/>
      <c r="BL9" s="628"/>
      <c r="BN9" s="348"/>
      <c r="BO9" s="348"/>
      <c r="BP9" s="348"/>
      <c r="BQ9" s="348"/>
    </row>
    <row r="10" spans="1:69" s="283" customFormat="1" x14ac:dyDescent="0.25">
      <c r="A10" s="652"/>
      <c r="B10" s="276">
        <v>45</v>
      </c>
      <c r="C10" s="296">
        <v>3</v>
      </c>
      <c r="D10" s="628"/>
      <c r="E10" s="628"/>
      <c r="F10" s="628"/>
      <c r="G10" s="628"/>
      <c r="H10" s="628"/>
      <c r="I10" s="628"/>
      <c r="J10" s="628"/>
      <c r="K10" s="628"/>
      <c r="L10" s="34"/>
      <c r="M10" s="628"/>
      <c r="N10" s="628"/>
      <c r="O10" s="628"/>
      <c r="P10" s="34"/>
      <c r="Q10" s="628"/>
      <c r="R10" s="628"/>
      <c r="S10" s="36"/>
      <c r="T10" s="628"/>
      <c r="U10" s="628"/>
      <c r="V10" s="36"/>
      <c r="W10" s="628"/>
      <c r="X10" s="628"/>
      <c r="Z10" s="628"/>
      <c r="AA10" s="633"/>
      <c r="AB10" s="628"/>
      <c r="AC10" s="628"/>
      <c r="AE10" s="628"/>
      <c r="AF10" s="138"/>
      <c r="AG10" s="628"/>
      <c r="AH10" s="643"/>
      <c r="AI10" s="297"/>
      <c r="AJ10" s="633"/>
      <c r="AK10" s="447"/>
      <c r="AL10" s="36"/>
      <c r="AM10" s="628"/>
      <c r="AO10" s="628"/>
      <c r="AQ10" s="628"/>
      <c r="AS10" s="628"/>
      <c r="AU10" s="628"/>
      <c r="AV10" s="628"/>
      <c r="AW10" s="628"/>
      <c r="AX10" s="36"/>
      <c r="AY10" s="628"/>
      <c r="AZ10" s="628"/>
      <c r="BA10" s="628"/>
      <c r="BB10" s="628"/>
      <c r="BC10" s="628"/>
      <c r="BD10" s="628"/>
      <c r="BF10" s="628"/>
      <c r="BG10" s="628"/>
      <c r="BH10" s="628"/>
      <c r="BI10" s="628"/>
      <c r="BK10" s="628"/>
      <c r="BL10" s="628"/>
      <c r="BN10" s="348"/>
      <c r="BO10" s="348"/>
      <c r="BP10" s="348"/>
      <c r="BQ10" s="348"/>
    </row>
    <row r="11" spans="1:69" s="283" customFormat="1" x14ac:dyDescent="0.25">
      <c r="A11" s="652"/>
      <c r="B11" s="276">
        <v>44</v>
      </c>
      <c r="C11" s="296">
        <v>4</v>
      </c>
      <c r="D11" s="300" t="s">
        <v>1547</v>
      </c>
      <c r="E11" s="300" t="s">
        <v>1547</v>
      </c>
      <c r="F11" s="300" t="s">
        <v>1547</v>
      </c>
      <c r="G11" s="300" t="s">
        <v>1547</v>
      </c>
      <c r="H11" s="300" t="s">
        <v>1547</v>
      </c>
      <c r="I11" s="300" t="s">
        <v>1547</v>
      </c>
      <c r="J11" s="300" t="s">
        <v>1547</v>
      </c>
      <c r="K11" s="300" t="s">
        <v>1547</v>
      </c>
      <c r="L11" s="34"/>
      <c r="M11" s="300" t="s">
        <v>1547</v>
      </c>
      <c r="N11" s="300" t="s">
        <v>1547</v>
      </c>
      <c r="O11" s="300" t="s">
        <v>1547</v>
      </c>
      <c r="P11" s="34"/>
      <c r="Q11" s="300" t="s">
        <v>1547</v>
      </c>
      <c r="R11" s="300" t="s">
        <v>1547</v>
      </c>
      <c r="S11" s="36"/>
      <c r="T11" s="300" t="s">
        <v>1547</v>
      </c>
      <c r="U11" s="300" t="s">
        <v>1547</v>
      </c>
      <c r="V11" s="36"/>
      <c r="W11" s="300" t="s">
        <v>1547</v>
      </c>
      <c r="X11" s="300" t="s">
        <v>1547</v>
      </c>
      <c r="Z11" s="300" t="s">
        <v>1547</v>
      </c>
      <c r="AA11" s="301" t="s">
        <v>1547</v>
      </c>
      <c r="AB11" s="300" t="s">
        <v>1547</v>
      </c>
      <c r="AC11" s="300" t="s">
        <v>1547</v>
      </c>
      <c r="AE11" s="300" t="s">
        <v>1547</v>
      </c>
      <c r="AF11" s="138"/>
      <c r="AG11" s="300" t="s">
        <v>1547</v>
      </c>
      <c r="AH11" s="449" t="s">
        <v>1547</v>
      </c>
      <c r="AI11" s="297"/>
      <c r="AJ11" s="301" t="s">
        <v>1547</v>
      </c>
      <c r="AK11" s="447"/>
      <c r="AL11" s="36"/>
      <c r="AM11" s="300" t="s">
        <v>1547</v>
      </c>
      <c r="AO11" s="300" t="s">
        <v>1547</v>
      </c>
      <c r="AQ11" s="300" t="s">
        <v>1547</v>
      </c>
      <c r="AS11" s="300" t="s">
        <v>1547</v>
      </c>
      <c r="AU11" s="300" t="s">
        <v>1547</v>
      </c>
      <c r="AV11" s="300" t="s">
        <v>1547</v>
      </c>
      <c r="AW11" s="300" t="s">
        <v>1547</v>
      </c>
      <c r="AX11" s="36"/>
      <c r="AY11" s="300" t="s">
        <v>1547</v>
      </c>
      <c r="AZ11" s="300" t="s">
        <v>1547</v>
      </c>
      <c r="BA11" s="300" t="s">
        <v>1547</v>
      </c>
      <c r="BB11" s="300" t="s">
        <v>1547</v>
      </c>
      <c r="BC11" s="300" t="s">
        <v>1547</v>
      </c>
      <c r="BD11" s="300" t="s">
        <v>1547</v>
      </c>
      <c r="BF11" s="300" t="s">
        <v>1547</v>
      </c>
      <c r="BG11" s="300" t="s">
        <v>1547</v>
      </c>
      <c r="BH11" s="300" t="s">
        <v>1547</v>
      </c>
      <c r="BI11" s="300" t="s">
        <v>1547</v>
      </c>
      <c r="BK11" s="300" t="s">
        <v>1547</v>
      </c>
      <c r="BL11" s="300" t="s">
        <v>1547</v>
      </c>
      <c r="BN11" s="348"/>
      <c r="BO11" s="348"/>
      <c r="BP11" s="348"/>
      <c r="BQ11" s="348"/>
    </row>
    <row r="12" spans="1:69" s="283" customFormat="1" x14ac:dyDescent="0.25">
      <c r="A12" s="315"/>
      <c r="B12" s="276">
        <v>43</v>
      </c>
      <c r="C12" s="296">
        <v>5</v>
      </c>
      <c r="D12" s="298" t="s">
        <v>3</v>
      </c>
      <c r="E12" s="298" t="s">
        <v>3</v>
      </c>
      <c r="F12" s="298" t="s">
        <v>3</v>
      </c>
      <c r="G12" s="298" t="s">
        <v>3</v>
      </c>
      <c r="H12" s="298" t="s">
        <v>3</v>
      </c>
      <c r="I12" s="298" t="s">
        <v>3</v>
      </c>
      <c r="J12" s="298" t="s">
        <v>3</v>
      </c>
      <c r="K12" s="298" t="s">
        <v>3</v>
      </c>
      <c r="L12" s="34"/>
      <c r="M12" s="298" t="s">
        <v>3</v>
      </c>
      <c r="N12" s="298" t="s">
        <v>3</v>
      </c>
      <c r="O12" s="298" t="s">
        <v>3</v>
      </c>
      <c r="P12" s="34"/>
      <c r="Q12" s="298" t="s">
        <v>3</v>
      </c>
      <c r="R12" s="298" t="s">
        <v>3</v>
      </c>
      <c r="S12" s="36"/>
      <c r="T12" s="298" t="s">
        <v>3</v>
      </c>
      <c r="U12" s="298" t="s">
        <v>3</v>
      </c>
      <c r="V12" s="36"/>
      <c r="W12" s="298" t="s">
        <v>3</v>
      </c>
      <c r="X12" s="298" t="s">
        <v>3</v>
      </c>
      <c r="Z12" s="298" t="s">
        <v>3</v>
      </c>
      <c r="AA12" s="299" t="s">
        <v>3</v>
      </c>
      <c r="AB12" s="298" t="s">
        <v>3</v>
      </c>
      <c r="AC12" s="298" t="s">
        <v>3</v>
      </c>
      <c r="AE12" s="298" t="s">
        <v>3</v>
      </c>
      <c r="AF12" s="138"/>
      <c r="AG12" s="298" t="s">
        <v>3</v>
      </c>
      <c r="AH12" s="306" t="s">
        <v>3</v>
      </c>
      <c r="AI12" s="297"/>
      <c r="AJ12" s="299" t="s">
        <v>3</v>
      </c>
      <c r="AK12" s="447"/>
      <c r="AL12" s="36"/>
      <c r="AM12" s="298" t="s">
        <v>3</v>
      </c>
      <c r="AO12" s="298" t="s">
        <v>3</v>
      </c>
      <c r="AQ12" s="298" t="s">
        <v>3</v>
      </c>
      <c r="AS12" s="298" t="s">
        <v>3</v>
      </c>
      <c r="AU12" s="298" t="s">
        <v>3</v>
      </c>
      <c r="AV12" s="298" t="s">
        <v>3</v>
      </c>
      <c r="AW12" s="298" t="s">
        <v>3</v>
      </c>
      <c r="AX12" s="36"/>
      <c r="AY12" s="298" t="s">
        <v>3</v>
      </c>
      <c r="AZ12" s="298" t="s">
        <v>3</v>
      </c>
      <c r="BA12" s="298" t="s">
        <v>3</v>
      </c>
      <c r="BB12" s="298" t="s">
        <v>3</v>
      </c>
      <c r="BC12" s="298" t="s">
        <v>3</v>
      </c>
      <c r="BD12" s="298" t="s">
        <v>3</v>
      </c>
      <c r="BF12" s="298" t="s">
        <v>3</v>
      </c>
      <c r="BG12" s="298" t="s">
        <v>3</v>
      </c>
      <c r="BH12" s="298" t="s">
        <v>3</v>
      </c>
      <c r="BI12" s="298" t="s">
        <v>3</v>
      </c>
      <c r="BK12" s="298" t="s">
        <v>3</v>
      </c>
      <c r="BL12" s="298" t="s">
        <v>3</v>
      </c>
      <c r="BN12" s="348"/>
      <c r="BO12" s="348"/>
      <c r="BP12" s="348"/>
      <c r="BQ12" s="348"/>
    </row>
    <row r="13" spans="1:69" s="283" customFormat="1" x14ac:dyDescent="0.25">
      <c r="A13" s="315"/>
      <c r="B13" s="276">
        <v>42</v>
      </c>
      <c r="C13" s="296">
        <v>6</v>
      </c>
      <c r="D13" s="298" t="s">
        <v>3</v>
      </c>
      <c r="E13" s="298" t="s">
        <v>3</v>
      </c>
      <c r="F13" s="597" t="s">
        <v>1479</v>
      </c>
      <c r="G13" s="611" t="s">
        <v>1480</v>
      </c>
      <c r="H13" s="597" t="s">
        <v>1481</v>
      </c>
      <c r="I13" s="298" t="s">
        <v>3</v>
      </c>
      <c r="J13" s="629" t="s">
        <v>2</v>
      </c>
      <c r="K13" s="629" t="s">
        <v>2</v>
      </c>
      <c r="M13" s="629" t="s">
        <v>2</v>
      </c>
      <c r="N13" s="298" t="s">
        <v>3</v>
      </c>
      <c r="O13" s="629" t="s">
        <v>2</v>
      </c>
      <c r="Q13" s="611" t="s">
        <v>1488</v>
      </c>
      <c r="R13" s="298" t="s">
        <v>3</v>
      </c>
      <c r="S13" s="36"/>
      <c r="T13" s="629" t="s">
        <v>2</v>
      </c>
      <c r="U13" s="629" t="s">
        <v>2</v>
      </c>
      <c r="V13" s="36"/>
      <c r="W13" s="629" t="s">
        <v>2</v>
      </c>
      <c r="X13" s="629" t="s">
        <v>2</v>
      </c>
      <c r="Z13" s="611" t="s">
        <v>1483</v>
      </c>
      <c r="AA13" s="640" t="s">
        <v>1484</v>
      </c>
      <c r="AB13" s="611" t="s">
        <v>1485</v>
      </c>
      <c r="AC13" s="355" t="s">
        <v>718</v>
      </c>
      <c r="AE13" s="629" t="s">
        <v>2</v>
      </c>
      <c r="AF13" s="138"/>
      <c r="AG13" s="629" t="s">
        <v>2</v>
      </c>
      <c r="AH13" s="629" t="s">
        <v>2</v>
      </c>
      <c r="AJ13" s="609" t="s">
        <v>1486</v>
      </c>
      <c r="AK13" s="447"/>
      <c r="AL13" s="36"/>
      <c r="AM13" s="629" t="s">
        <v>2</v>
      </c>
      <c r="AO13" s="629" t="s">
        <v>2</v>
      </c>
      <c r="AQ13" s="629" t="s">
        <v>2</v>
      </c>
      <c r="AS13" s="629" t="s">
        <v>2</v>
      </c>
      <c r="AU13" s="629" t="s">
        <v>2</v>
      </c>
      <c r="AV13" s="298" t="s">
        <v>3</v>
      </c>
      <c r="AW13" s="629" t="s">
        <v>2</v>
      </c>
      <c r="AX13" s="36"/>
      <c r="AY13" s="629" t="s">
        <v>2</v>
      </c>
      <c r="AZ13" s="603" t="s">
        <v>1490</v>
      </c>
      <c r="BA13" s="603" t="s">
        <v>1491</v>
      </c>
      <c r="BB13" s="603" t="s">
        <v>1492</v>
      </c>
      <c r="BC13" s="629" t="s">
        <v>2</v>
      </c>
      <c r="BD13" s="629" t="s">
        <v>2</v>
      </c>
      <c r="BF13" s="629" t="s">
        <v>2</v>
      </c>
      <c r="BG13" s="629" t="s">
        <v>2</v>
      </c>
      <c r="BH13" s="597" t="s">
        <v>1487</v>
      </c>
      <c r="BI13" s="298" t="s">
        <v>3</v>
      </c>
      <c r="BK13" s="298" t="s">
        <v>3</v>
      </c>
      <c r="BL13" s="298" t="s">
        <v>3</v>
      </c>
      <c r="BN13" s="348"/>
      <c r="BO13" s="348"/>
      <c r="BP13" s="348"/>
      <c r="BQ13" s="348"/>
    </row>
    <row r="14" spans="1:69" s="283" customFormat="1" x14ac:dyDescent="0.25">
      <c r="A14" s="316"/>
      <c r="B14" s="276">
        <v>41</v>
      </c>
      <c r="C14" s="296">
        <v>7</v>
      </c>
      <c r="D14" s="611" t="s">
        <v>1478</v>
      </c>
      <c r="E14" s="611" t="s">
        <v>1551</v>
      </c>
      <c r="F14" s="602"/>
      <c r="G14" s="602"/>
      <c r="H14" s="602"/>
      <c r="I14" s="619" t="s">
        <v>1621</v>
      </c>
      <c r="J14" s="631"/>
      <c r="K14" s="631"/>
      <c r="M14" s="631"/>
      <c r="N14" s="597" t="s">
        <v>1482</v>
      </c>
      <c r="O14" s="631"/>
      <c r="Q14" s="602"/>
      <c r="R14" s="300"/>
      <c r="S14" s="36"/>
      <c r="T14" s="631"/>
      <c r="U14" s="631"/>
      <c r="V14" s="36"/>
      <c r="W14" s="631"/>
      <c r="X14" s="631"/>
      <c r="Z14" s="639"/>
      <c r="AA14" s="641"/>
      <c r="AB14" s="639"/>
      <c r="AC14" s="298" t="s">
        <v>3</v>
      </c>
      <c r="AE14" s="631"/>
      <c r="AF14" s="138"/>
      <c r="AG14" s="631"/>
      <c r="AH14" s="631"/>
      <c r="AJ14" s="615"/>
      <c r="AK14" s="447"/>
      <c r="AL14" s="36"/>
      <c r="AM14" s="631"/>
      <c r="AO14" s="631"/>
      <c r="AQ14" s="630"/>
      <c r="AS14" s="631"/>
      <c r="AU14" s="630"/>
      <c r="AV14" s="138"/>
      <c r="AW14" s="630"/>
      <c r="AX14" s="36"/>
      <c r="AY14" s="630"/>
      <c r="AZ14" s="604"/>
      <c r="BA14" s="604"/>
      <c r="BB14" s="604"/>
      <c r="BC14" s="630"/>
      <c r="BD14" s="630"/>
      <c r="BF14" s="630"/>
      <c r="BG14" s="630"/>
      <c r="BH14" s="602"/>
      <c r="BI14" s="300"/>
      <c r="BK14" s="349"/>
      <c r="BL14" s="504"/>
      <c r="BN14" s="450"/>
      <c r="BO14" s="450"/>
      <c r="BP14" s="450"/>
      <c r="BQ14" s="450"/>
    </row>
    <row r="15" spans="1:69" s="138" customFormat="1" ht="15" customHeight="1" x14ac:dyDescent="0.25">
      <c r="B15" s="276">
        <v>40</v>
      </c>
      <c r="C15" s="296">
        <v>8</v>
      </c>
      <c r="D15" s="639"/>
      <c r="E15" s="639"/>
      <c r="F15" s="598"/>
      <c r="G15" s="598"/>
      <c r="H15" s="598"/>
      <c r="I15" s="620"/>
      <c r="J15" s="298" t="s">
        <v>3</v>
      </c>
      <c r="K15" s="298" t="s">
        <v>3</v>
      </c>
      <c r="M15" s="298" t="s">
        <v>3</v>
      </c>
      <c r="N15" s="602"/>
      <c r="O15" s="298" t="s">
        <v>3</v>
      </c>
      <c r="Q15" s="598"/>
      <c r="R15" s="611" t="s">
        <v>1489</v>
      </c>
      <c r="S15" s="22"/>
      <c r="T15" s="298" t="s">
        <v>3</v>
      </c>
      <c r="U15" s="298" t="s">
        <v>3</v>
      </c>
      <c r="V15" s="358"/>
      <c r="W15" s="298" t="s">
        <v>3</v>
      </c>
      <c r="X15" s="298" t="s">
        <v>3</v>
      </c>
      <c r="Z15" s="627"/>
      <c r="AA15" s="642"/>
      <c r="AB15" s="627"/>
      <c r="AC15" s="355" t="s">
        <v>719</v>
      </c>
      <c r="AE15" s="298" t="s">
        <v>3</v>
      </c>
      <c r="AG15" s="298" t="s">
        <v>3</v>
      </c>
      <c r="AH15" s="306" t="s">
        <v>3</v>
      </c>
      <c r="AJ15" s="610"/>
      <c r="AK15" s="447"/>
      <c r="AM15" s="298" t="s">
        <v>3</v>
      </c>
      <c r="AO15" s="298" t="s">
        <v>3</v>
      </c>
      <c r="AQ15" s="298" t="s">
        <v>3</v>
      </c>
      <c r="AS15" s="259"/>
      <c r="AU15" s="298" t="s">
        <v>3</v>
      </c>
      <c r="AW15" s="298" t="s">
        <v>3</v>
      </c>
      <c r="AX15" s="21"/>
      <c r="AY15" s="298" t="s">
        <v>3</v>
      </c>
      <c r="AZ15" s="605"/>
      <c r="BA15" s="605"/>
      <c r="BB15" s="605"/>
      <c r="BC15" s="298" t="s">
        <v>3</v>
      </c>
      <c r="BD15" s="298" t="s">
        <v>3</v>
      </c>
      <c r="BE15" s="117"/>
      <c r="BF15" s="298" t="s">
        <v>3</v>
      </c>
      <c r="BG15" s="298" t="s">
        <v>3</v>
      </c>
      <c r="BH15" s="598"/>
      <c r="BI15" s="611" t="s">
        <v>1493</v>
      </c>
      <c r="BK15" s="353"/>
      <c r="BL15" s="506"/>
      <c r="BN15" s="597" t="s">
        <v>1494</v>
      </c>
      <c r="BO15" s="597" t="s">
        <v>484</v>
      </c>
      <c r="BP15" s="611" t="s">
        <v>1495</v>
      </c>
      <c r="BQ15" s="622" t="s">
        <v>488</v>
      </c>
    </row>
    <row r="16" spans="1:69" s="138" customFormat="1" ht="15.75" customHeight="1" x14ac:dyDescent="0.25">
      <c r="A16" s="295" t="s">
        <v>1546</v>
      </c>
      <c r="B16" s="276">
        <v>39</v>
      </c>
      <c r="C16" s="296">
        <v>9</v>
      </c>
      <c r="D16" s="639"/>
      <c r="E16" s="639"/>
      <c r="F16" s="298" t="s">
        <v>3</v>
      </c>
      <c r="G16" s="298" t="s">
        <v>3</v>
      </c>
      <c r="H16" s="298" t="s">
        <v>3</v>
      </c>
      <c r="I16" s="621"/>
      <c r="J16" s="611" t="s">
        <v>1496</v>
      </c>
      <c r="K16" s="603" t="s">
        <v>1497</v>
      </c>
      <c r="M16" s="298" t="s">
        <v>3</v>
      </c>
      <c r="N16" s="598"/>
      <c r="O16" s="298" t="s">
        <v>3</v>
      </c>
      <c r="Q16" s="298" t="s">
        <v>3</v>
      </c>
      <c r="R16" s="602"/>
      <c r="S16" s="73"/>
      <c r="T16" s="611" t="s">
        <v>1500</v>
      </c>
      <c r="U16" s="298" t="s">
        <v>3</v>
      </c>
      <c r="W16" s="603" t="s">
        <v>1501</v>
      </c>
      <c r="X16" s="612" t="s">
        <v>1524</v>
      </c>
      <c r="Z16" s="299" t="s">
        <v>3</v>
      </c>
      <c r="AA16" s="299" t="s">
        <v>3</v>
      </c>
      <c r="AB16" s="299" t="s">
        <v>3</v>
      </c>
      <c r="AC16" s="317" t="s">
        <v>3</v>
      </c>
      <c r="AE16" s="603" t="s">
        <v>1502</v>
      </c>
      <c r="AG16" s="603" t="s">
        <v>1503</v>
      </c>
      <c r="AH16" s="647" t="s">
        <v>1504</v>
      </c>
      <c r="AJ16" s="299" t="s">
        <v>3</v>
      </c>
      <c r="AK16" s="447"/>
      <c r="AM16" s="603" t="s">
        <v>1505</v>
      </c>
      <c r="AO16" s="603" t="s">
        <v>1506</v>
      </c>
      <c r="AQ16" s="298" t="s">
        <v>3</v>
      </c>
      <c r="AS16" s="259"/>
      <c r="AU16" s="298" t="s">
        <v>3</v>
      </c>
      <c r="AW16" s="298" t="s">
        <v>3</v>
      </c>
      <c r="AY16" s="298" t="s">
        <v>3</v>
      </c>
      <c r="AZ16" s="299" t="s">
        <v>3</v>
      </c>
      <c r="BA16" s="299" t="s">
        <v>3</v>
      </c>
      <c r="BB16" s="299" t="s">
        <v>3</v>
      </c>
      <c r="BC16" s="298" t="s">
        <v>3</v>
      </c>
      <c r="BD16" s="298" t="s">
        <v>3</v>
      </c>
      <c r="BF16" s="298" t="s">
        <v>3</v>
      </c>
      <c r="BG16" s="298" t="s">
        <v>3</v>
      </c>
      <c r="BH16" s="298" t="s">
        <v>3</v>
      </c>
      <c r="BI16" s="639"/>
      <c r="BK16" s="354"/>
      <c r="BL16" s="506"/>
      <c r="BN16" s="602"/>
      <c r="BO16" s="602"/>
      <c r="BP16" s="602"/>
      <c r="BQ16" s="604"/>
    </row>
    <row r="17" spans="1:69" s="138" customFormat="1" ht="15" customHeight="1" x14ac:dyDescent="0.25">
      <c r="A17" s="295" t="s">
        <v>633</v>
      </c>
      <c r="B17" s="276">
        <v>38</v>
      </c>
      <c r="C17" s="296">
        <v>10</v>
      </c>
      <c r="D17" s="639"/>
      <c r="E17" s="639"/>
      <c r="F17" s="597" t="s">
        <v>980</v>
      </c>
      <c r="G17" s="597" t="s">
        <v>903</v>
      </c>
      <c r="H17" s="597" t="s">
        <v>904</v>
      </c>
      <c r="I17" s="304" t="s">
        <v>3</v>
      </c>
      <c r="J17" s="602"/>
      <c r="K17" s="604"/>
      <c r="M17" s="611" t="s">
        <v>1498</v>
      </c>
      <c r="N17" s="298" t="s">
        <v>3</v>
      </c>
      <c r="O17" s="603" t="s">
        <v>1499</v>
      </c>
      <c r="Q17" s="597" t="s">
        <v>905</v>
      </c>
      <c r="R17" s="598"/>
      <c r="S17" s="73"/>
      <c r="T17" s="639"/>
      <c r="U17" s="550"/>
      <c r="W17" s="604"/>
      <c r="X17" s="655"/>
      <c r="Z17" s="597" t="s">
        <v>906</v>
      </c>
      <c r="AA17" s="609" t="s">
        <v>907</v>
      </c>
      <c r="AB17" s="597" t="s">
        <v>908</v>
      </c>
      <c r="AC17" s="355" t="s">
        <v>720</v>
      </c>
      <c r="AE17" s="604"/>
      <c r="AG17" s="604"/>
      <c r="AH17" s="648"/>
      <c r="AJ17" s="609" t="s">
        <v>909</v>
      </c>
      <c r="AK17" s="447"/>
      <c r="AM17" s="604"/>
      <c r="AO17" s="604"/>
      <c r="AQ17" s="603" t="s">
        <v>1507</v>
      </c>
      <c r="AS17" s="603" t="s">
        <v>1508</v>
      </c>
      <c r="AU17" s="259"/>
      <c r="AW17" s="603" t="s">
        <v>1509</v>
      </c>
      <c r="AY17" s="603" t="s">
        <v>1510</v>
      </c>
      <c r="AZ17" s="597" t="s">
        <v>910</v>
      </c>
      <c r="BA17" s="597" t="s">
        <v>911</v>
      </c>
      <c r="BB17" s="597" t="s">
        <v>912</v>
      </c>
      <c r="BC17" s="603" t="s">
        <v>1511</v>
      </c>
      <c r="BD17" s="611" t="s">
        <v>1512</v>
      </c>
      <c r="BF17" s="611" t="s">
        <v>1513</v>
      </c>
      <c r="BG17" s="603" t="s">
        <v>1514</v>
      </c>
      <c r="BH17" s="597" t="s">
        <v>956</v>
      </c>
      <c r="BI17" s="627"/>
      <c r="BK17" s="603" t="s">
        <v>1515</v>
      </c>
      <c r="BL17" s="506"/>
      <c r="BN17" s="598"/>
      <c r="BO17" s="598"/>
      <c r="BP17" s="598"/>
      <c r="BQ17" s="604"/>
    </row>
    <row r="18" spans="1:69" s="138" customFormat="1" ht="15" customHeight="1" x14ac:dyDescent="0.25">
      <c r="A18" s="295" t="s">
        <v>729</v>
      </c>
      <c r="B18" s="276">
        <v>37</v>
      </c>
      <c r="C18" s="296">
        <v>11</v>
      </c>
      <c r="D18" s="639"/>
      <c r="E18" s="639"/>
      <c r="F18" s="598"/>
      <c r="G18" s="598"/>
      <c r="H18" s="598"/>
      <c r="I18" s="304" t="s">
        <v>3</v>
      </c>
      <c r="J18" s="602"/>
      <c r="K18" s="605"/>
      <c r="M18" s="602"/>
      <c r="N18" s="597" t="s">
        <v>983</v>
      </c>
      <c r="O18" s="604"/>
      <c r="Q18" s="598"/>
      <c r="R18" s="549"/>
      <c r="S18" s="21"/>
      <c r="T18" s="639"/>
      <c r="U18" s="550"/>
      <c r="W18" s="605"/>
      <c r="X18" s="655"/>
      <c r="Z18" s="598"/>
      <c r="AA18" s="610"/>
      <c r="AB18" s="598"/>
      <c r="AC18" s="298" t="s">
        <v>3</v>
      </c>
      <c r="AE18" s="605"/>
      <c r="AG18" s="605"/>
      <c r="AH18" s="648"/>
      <c r="AJ18" s="610"/>
      <c r="AK18" s="447"/>
      <c r="AM18" s="605"/>
      <c r="AO18" s="605"/>
      <c r="AQ18" s="604"/>
      <c r="AS18" s="604"/>
      <c r="AU18" s="259"/>
      <c r="AW18" s="604"/>
      <c r="AY18" s="604"/>
      <c r="AZ18" s="598"/>
      <c r="BA18" s="598"/>
      <c r="BB18" s="598"/>
      <c r="BC18" s="604"/>
      <c r="BD18" s="602"/>
      <c r="BF18" s="602"/>
      <c r="BG18" s="604"/>
      <c r="BH18" s="598"/>
      <c r="BI18" s="298" t="s">
        <v>3</v>
      </c>
      <c r="BK18" s="604"/>
      <c r="BL18" s="603" t="s">
        <v>241</v>
      </c>
      <c r="BN18" s="298" t="s">
        <v>3</v>
      </c>
      <c r="BO18" s="298" t="s">
        <v>3</v>
      </c>
      <c r="BP18" s="298" t="s">
        <v>3</v>
      </c>
      <c r="BQ18" s="605"/>
    </row>
    <row r="19" spans="1:69" s="138" customFormat="1" ht="15" customHeight="1" x14ac:dyDescent="0.25">
      <c r="A19" s="314" t="s">
        <v>603</v>
      </c>
      <c r="B19" s="276">
        <v>36</v>
      </c>
      <c r="C19" s="296">
        <v>12</v>
      </c>
      <c r="D19" s="639"/>
      <c r="E19" s="639"/>
      <c r="F19" s="298" t="s">
        <v>3</v>
      </c>
      <c r="G19" s="306" t="s">
        <v>3</v>
      </c>
      <c r="H19" s="298" t="s">
        <v>3</v>
      </c>
      <c r="I19" s="619" t="s">
        <v>1622</v>
      </c>
      <c r="J19" s="602"/>
      <c r="K19" s="298" t="s">
        <v>3</v>
      </c>
      <c r="M19" s="602"/>
      <c r="N19" s="598"/>
      <c r="O19" s="605"/>
      <c r="Q19" s="298" t="s">
        <v>3</v>
      </c>
      <c r="R19" s="550"/>
      <c r="S19" s="21"/>
      <c r="T19" s="639"/>
      <c r="U19" s="550"/>
      <c r="W19" s="6" t="s">
        <v>3</v>
      </c>
      <c r="X19" s="298" t="s">
        <v>3</v>
      </c>
      <c r="Z19" s="299" t="s">
        <v>3</v>
      </c>
      <c r="AA19" s="299" t="s">
        <v>3</v>
      </c>
      <c r="AB19" s="299" t="s">
        <v>3</v>
      </c>
      <c r="AC19" s="355" t="s">
        <v>721</v>
      </c>
      <c r="AE19" s="6" t="s">
        <v>3</v>
      </c>
      <c r="AG19" s="6" t="s">
        <v>3</v>
      </c>
      <c r="AH19" s="648"/>
      <c r="AJ19" s="299" t="s">
        <v>3</v>
      </c>
      <c r="AK19" s="447"/>
      <c r="AM19" s="6" t="s">
        <v>3</v>
      </c>
      <c r="AO19" s="6" t="s">
        <v>3</v>
      </c>
      <c r="AQ19" s="605"/>
      <c r="AS19" s="605"/>
      <c r="AU19" s="259"/>
      <c r="AV19" s="309" t="s">
        <v>83</v>
      </c>
      <c r="AW19" s="605"/>
      <c r="AY19" s="605"/>
      <c r="AZ19" s="298" t="s">
        <v>3</v>
      </c>
      <c r="BA19" s="299" t="s">
        <v>3</v>
      </c>
      <c r="BB19" s="298" t="s">
        <v>3</v>
      </c>
      <c r="BC19" s="604"/>
      <c r="BD19" s="602"/>
      <c r="BF19" s="602"/>
      <c r="BG19" s="604"/>
      <c r="BH19" s="298" t="s">
        <v>3</v>
      </c>
      <c r="BI19" s="295" t="s">
        <v>1002</v>
      </c>
      <c r="BK19" s="605"/>
      <c r="BL19" s="604"/>
      <c r="BN19" s="597" t="s">
        <v>478</v>
      </c>
      <c r="BO19" s="597" t="s">
        <v>484</v>
      </c>
      <c r="BP19" s="611" t="s">
        <v>1495</v>
      </c>
      <c r="BQ19" s="298" t="s">
        <v>3</v>
      </c>
    </row>
    <row r="20" spans="1:69" s="138" customFormat="1" ht="15" customHeight="1" x14ac:dyDescent="0.25">
      <c r="B20" s="276">
        <v>35</v>
      </c>
      <c r="C20" s="296">
        <v>13</v>
      </c>
      <c r="D20" s="639"/>
      <c r="E20" s="639"/>
      <c r="F20" s="597" t="s">
        <v>1525</v>
      </c>
      <c r="G20" s="597" t="s">
        <v>913</v>
      </c>
      <c r="H20" s="597" t="s">
        <v>1012</v>
      </c>
      <c r="I20" s="620"/>
      <c r="J20" s="602"/>
      <c r="K20" s="603" t="s">
        <v>1516</v>
      </c>
      <c r="M20" s="602"/>
      <c r="N20" s="298" t="s">
        <v>3</v>
      </c>
      <c r="O20" s="298" t="s">
        <v>3</v>
      </c>
      <c r="Q20" s="597" t="s">
        <v>916</v>
      </c>
      <c r="R20" s="550"/>
      <c r="S20" s="21"/>
      <c r="T20" s="639"/>
      <c r="U20" s="550"/>
      <c r="W20" s="611" t="s">
        <v>985</v>
      </c>
      <c r="X20" s="603" t="s">
        <v>1872</v>
      </c>
      <c r="Z20" s="597" t="s">
        <v>919</v>
      </c>
      <c r="AA20" s="597" t="s">
        <v>924</v>
      </c>
      <c r="AB20" s="597" t="s">
        <v>929</v>
      </c>
      <c r="AC20" s="317" t="s">
        <v>3</v>
      </c>
      <c r="AE20" s="611" t="s">
        <v>986</v>
      </c>
      <c r="AG20" s="611" t="s">
        <v>987</v>
      </c>
      <c r="AH20" s="648"/>
      <c r="AJ20" s="609" t="s">
        <v>934</v>
      </c>
      <c r="AK20" s="447"/>
      <c r="AM20" s="611" t="s">
        <v>988</v>
      </c>
      <c r="AO20" s="611" t="s">
        <v>989</v>
      </c>
      <c r="AQ20" s="6" t="s">
        <v>3</v>
      </c>
      <c r="AS20" s="6" t="s">
        <v>3</v>
      </c>
      <c r="AU20" s="259"/>
      <c r="AV20" s="353" t="s">
        <v>107</v>
      </c>
      <c r="AW20" s="6" t="s">
        <v>3</v>
      </c>
      <c r="AY20" s="6" t="s">
        <v>3</v>
      </c>
      <c r="AZ20" s="597" t="s">
        <v>939</v>
      </c>
      <c r="BA20" s="597" t="s">
        <v>943</v>
      </c>
      <c r="BB20" s="597" t="s">
        <v>944</v>
      </c>
      <c r="BC20" s="604"/>
      <c r="BD20" s="602"/>
      <c r="BF20" s="602"/>
      <c r="BG20" s="604"/>
      <c r="BH20" s="597" t="s">
        <v>955</v>
      </c>
      <c r="BI20" s="298" t="s">
        <v>3</v>
      </c>
      <c r="BK20" s="6" t="s">
        <v>3</v>
      </c>
      <c r="BL20" s="604"/>
      <c r="BN20" s="602"/>
      <c r="BO20" s="602"/>
      <c r="BP20" s="602"/>
      <c r="BQ20" s="622" t="s">
        <v>488</v>
      </c>
    </row>
    <row r="21" spans="1:69" s="138" customFormat="1" ht="15" customHeight="1" x14ac:dyDescent="0.25">
      <c r="B21" s="276">
        <v>34</v>
      </c>
      <c r="C21" s="296">
        <v>14</v>
      </c>
      <c r="D21" s="639"/>
      <c r="E21" s="639"/>
      <c r="F21" s="602"/>
      <c r="G21" s="598"/>
      <c r="H21" s="602"/>
      <c r="I21" s="621"/>
      <c r="J21" s="602"/>
      <c r="K21" s="604"/>
      <c r="M21" s="602"/>
      <c r="N21" s="609" t="s">
        <v>1526</v>
      </c>
      <c r="O21" s="603" t="s">
        <v>1517</v>
      </c>
      <c r="Q21" s="598"/>
      <c r="R21" s="550"/>
      <c r="S21" s="21"/>
      <c r="T21" s="639"/>
      <c r="U21" s="550"/>
      <c r="W21" s="627"/>
      <c r="X21" s="604"/>
      <c r="Z21" s="598"/>
      <c r="AA21" s="598"/>
      <c r="AB21" s="598"/>
      <c r="AC21" s="355" t="s">
        <v>722</v>
      </c>
      <c r="AE21" s="627"/>
      <c r="AG21" s="627"/>
      <c r="AH21" s="648"/>
      <c r="AJ21" s="610"/>
      <c r="AK21" s="447"/>
      <c r="AM21" s="627"/>
      <c r="AO21" s="627"/>
      <c r="AQ21" s="611" t="s">
        <v>990</v>
      </c>
      <c r="AS21" s="611" t="s">
        <v>991</v>
      </c>
      <c r="AU21" s="259"/>
      <c r="AV21" s="433"/>
      <c r="AW21" s="611" t="s">
        <v>993</v>
      </c>
      <c r="AY21" s="611" t="s">
        <v>992</v>
      </c>
      <c r="AZ21" s="598"/>
      <c r="BA21" s="598"/>
      <c r="BB21" s="598"/>
      <c r="BC21" s="604"/>
      <c r="BD21" s="602"/>
      <c r="BF21" s="602"/>
      <c r="BG21" s="604"/>
      <c r="BH21" s="598"/>
      <c r="BI21" s="611" t="s">
        <v>1518</v>
      </c>
      <c r="BK21" s="355" t="s">
        <v>998</v>
      </c>
      <c r="BL21" s="605"/>
      <c r="BN21" s="602"/>
      <c r="BO21" s="598"/>
      <c r="BP21" s="598"/>
      <c r="BQ21" s="604"/>
    </row>
    <row r="22" spans="1:69" s="138" customFormat="1" ht="15" customHeight="1" x14ac:dyDescent="0.25">
      <c r="B22" s="276">
        <v>33</v>
      </c>
      <c r="C22" s="296">
        <v>15</v>
      </c>
      <c r="D22" s="639"/>
      <c r="E22" s="639"/>
      <c r="F22" s="598"/>
      <c r="G22" s="306" t="s">
        <v>3</v>
      </c>
      <c r="H22" s="598"/>
      <c r="I22" s="304" t="s">
        <v>3</v>
      </c>
      <c r="J22" s="602"/>
      <c r="K22" s="605"/>
      <c r="M22" s="602"/>
      <c r="N22" s="615"/>
      <c r="O22" s="604"/>
      <c r="Q22" s="298" t="s">
        <v>3</v>
      </c>
      <c r="R22" s="550"/>
      <c r="S22" s="21"/>
      <c r="T22" s="639"/>
      <c r="U22" s="550"/>
      <c r="W22" s="298" t="s">
        <v>3</v>
      </c>
      <c r="X22" s="605"/>
      <c r="Z22" s="299" t="s">
        <v>3</v>
      </c>
      <c r="AA22" s="299" t="s">
        <v>3</v>
      </c>
      <c r="AB22" s="299" t="s">
        <v>3</v>
      </c>
      <c r="AC22" s="298" t="s">
        <v>3</v>
      </c>
      <c r="AE22" s="298" t="s">
        <v>3</v>
      </c>
      <c r="AG22" s="298" t="s">
        <v>3</v>
      </c>
      <c r="AH22" s="648"/>
      <c r="AJ22" s="299" t="s">
        <v>3</v>
      </c>
      <c r="AK22" s="447"/>
      <c r="AM22" s="298" t="s">
        <v>3</v>
      </c>
      <c r="AO22" s="298" t="s">
        <v>3</v>
      </c>
      <c r="AQ22" s="627"/>
      <c r="AS22" s="627"/>
      <c r="AU22" s="259"/>
      <c r="AV22" s="438" t="s">
        <v>1519</v>
      </c>
      <c r="AW22" s="627"/>
      <c r="AY22" s="627"/>
      <c r="AZ22" s="298" t="s">
        <v>3</v>
      </c>
      <c r="BA22" s="298" t="s">
        <v>3</v>
      </c>
      <c r="BB22" s="298" t="s">
        <v>3</v>
      </c>
      <c r="BC22" s="604"/>
      <c r="BD22" s="602"/>
      <c r="BF22" s="602"/>
      <c r="BG22" s="604"/>
      <c r="BH22" s="298" t="s">
        <v>3</v>
      </c>
      <c r="BI22" s="639"/>
      <c r="BK22" s="6" t="s">
        <v>3</v>
      </c>
      <c r="BL22" s="6" t="s">
        <v>3</v>
      </c>
      <c r="BN22" s="598"/>
      <c r="BO22" s="298" t="s">
        <v>3</v>
      </c>
      <c r="BP22" s="298" t="s">
        <v>3</v>
      </c>
      <c r="BQ22" s="604"/>
    </row>
    <row r="23" spans="1:69" s="138" customFormat="1" ht="15" customHeight="1" x14ac:dyDescent="0.25">
      <c r="B23" s="276">
        <v>32</v>
      </c>
      <c r="C23" s="296">
        <v>16</v>
      </c>
      <c r="D23" s="639"/>
      <c r="E23" s="639"/>
      <c r="F23" s="298" t="s">
        <v>3</v>
      </c>
      <c r="G23" s="597" t="s">
        <v>914</v>
      </c>
      <c r="H23" s="298" t="s">
        <v>3</v>
      </c>
      <c r="I23" s="304" t="s">
        <v>3</v>
      </c>
      <c r="J23" s="602"/>
      <c r="K23" s="6" t="s">
        <v>3</v>
      </c>
      <c r="M23" s="602"/>
      <c r="N23" s="610"/>
      <c r="O23" s="605"/>
      <c r="Q23" s="597" t="s">
        <v>917</v>
      </c>
      <c r="R23" s="550"/>
      <c r="S23" s="21"/>
      <c r="T23" s="639"/>
      <c r="U23" s="550"/>
      <c r="W23" s="298" t="s">
        <v>860</v>
      </c>
      <c r="X23" s="298" t="s">
        <v>3</v>
      </c>
      <c r="Z23" s="597" t="s">
        <v>920</v>
      </c>
      <c r="AA23" s="597" t="s">
        <v>925</v>
      </c>
      <c r="AB23" s="597" t="s">
        <v>930</v>
      </c>
      <c r="AC23" s="355" t="s">
        <v>723</v>
      </c>
      <c r="AE23" s="298" t="s">
        <v>862</v>
      </c>
      <c r="AG23" s="298" t="s">
        <v>864</v>
      </c>
      <c r="AH23" s="648"/>
      <c r="AJ23" s="609" t="s">
        <v>935</v>
      </c>
      <c r="AK23" s="447"/>
      <c r="AM23" s="298" t="s">
        <v>866</v>
      </c>
      <c r="AO23" s="298" t="s">
        <v>868</v>
      </c>
      <c r="AQ23" s="298" t="s">
        <v>3</v>
      </c>
      <c r="AS23" s="298" t="s">
        <v>3</v>
      </c>
      <c r="AU23" s="259"/>
      <c r="AW23" s="298" t="s">
        <v>3</v>
      </c>
      <c r="AY23" s="298" t="s">
        <v>3</v>
      </c>
      <c r="AZ23" s="597" t="s">
        <v>940</v>
      </c>
      <c r="BA23" s="597" t="s">
        <v>945</v>
      </c>
      <c r="BB23" s="597" t="s">
        <v>946</v>
      </c>
      <c r="BC23" s="604"/>
      <c r="BD23" s="602"/>
      <c r="BF23" s="602"/>
      <c r="BG23" s="604"/>
      <c r="BH23" s="597" t="s">
        <v>951</v>
      </c>
      <c r="BI23" s="627"/>
      <c r="BK23" s="355" t="s">
        <v>999</v>
      </c>
      <c r="BL23" s="611" t="s">
        <v>1520</v>
      </c>
      <c r="BN23" s="298" t="s">
        <v>3</v>
      </c>
      <c r="BO23" s="597" t="s">
        <v>485</v>
      </c>
      <c r="BP23" s="597" t="s">
        <v>569</v>
      </c>
      <c r="BQ23" s="605"/>
    </row>
    <row r="24" spans="1:69" s="138" customFormat="1" ht="15" customHeight="1" x14ac:dyDescent="0.25">
      <c r="A24" s="295" t="s">
        <v>3</v>
      </c>
      <c r="B24" s="276">
        <v>31</v>
      </c>
      <c r="C24" s="296">
        <v>17</v>
      </c>
      <c r="D24" s="639"/>
      <c r="E24" s="639"/>
      <c r="F24" s="597" t="s">
        <v>981</v>
      </c>
      <c r="G24" s="598"/>
      <c r="H24" s="597" t="s">
        <v>1013</v>
      </c>
      <c r="I24" s="619" t="s">
        <v>1623</v>
      </c>
      <c r="J24" s="598"/>
      <c r="K24" s="597" t="s">
        <v>957</v>
      </c>
      <c r="M24" s="602"/>
      <c r="N24" s="426" t="s">
        <v>3</v>
      </c>
      <c r="O24" s="6" t="s">
        <v>3</v>
      </c>
      <c r="Q24" s="598"/>
      <c r="R24" s="550"/>
      <c r="S24" s="21"/>
      <c r="T24" s="627"/>
      <c r="U24" s="550"/>
      <c r="W24" s="298" t="s">
        <v>861</v>
      </c>
      <c r="X24" s="622" t="s">
        <v>1870</v>
      </c>
      <c r="Z24" s="598"/>
      <c r="AA24" s="598"/>
      <c r="AB24" s="598"/>
      <c r="AC24" s="298" t="s">
        <v>3</v>
      </c>
      <c r="AE24" s="298" t="s">
        <v>863</v>
      </c>
      <c r="AG24" s="298" t="s">
        <v>865</v>
      </c>
      <c r="AH24" s="649"/>
      <c r="AJ24" s="610"/>
      <c r="AK24" s="447"/>
      <c r="AM24" s="298" t="s">
        <v>867</v>
      </c>
      <c r="AO24" s="298" t="s">
        <v>869</v>
      </c>
      <c r="AQ24" s="298" t="s">
        <v>870</v>
      </c>
      <c r="AS24" s="298" t="s">
        <v>872</v>
      </c>
      <c r="AU24" s="603" t="s">
        <v>1861</v>
      </c>
      <c r="AW24" s="298" t="s">
        <v>874</v>
      </c>
      <c r="AY24" s="298" t="s">
        <v>878</v>
      </c>
      <c r="AZ24" s="598"/>
      <c r="BA24" s="598"/>
      <c r="BB24" s="598"/>
      <c r="BC24" s="604"/>
      <c r="BD24" s="602"/>
      <c r="BF24" s="602"/>
      <c r="BG24" s="604"/>
      <c r="BH24" s="598"/>
      <c r="BI24" s="298" t="s">
        <v>3</v>
      </c>
      <c r="BK24" s="6" t="s">
        <v>3</v>
      </c>
      <c r="BL24" s="602"/>
      <c r="BN24" s="597" t="s">
        <v>479</v>
      </c>
      <c r="BO24" s="602"/>
      <c r="BP24" s="598"/>
      <c r="BQ24" s="298" t="s">
        <v>3</v>
      </c>
    </row>
    <row r="25" spans="1:69" s="138" customFormat="1" ht="15" customHeight="1" x14ac:dyDescent="0.25">
      <c r="A25" s="295" t="s">
        <v>100</v>
      </c>
      <c r="B25" s="276">
        <v>30</v>
      </c>
      <c r="C25" s="296">
        <v>18</v>
      </c>
      <c r="D25" s="639"/>
      <c r="E25" s="639"/>
      <c r="F25" s="598"/>
      <c r="G25" s="306" t="s">
        <v>3</v>
      </c>
      <c r="H25" s="602"/>
      <c r="I25" s="620"/>
      <c r="J25" s="6" t="s">
        <v>3</v>
      </c>
      <c r="K25" s="598"/>
      <c r="M25" s="598"/>
      <c r="N25" s="597" t="s">
        <v>982</v>
      </c>
      <c r="O25" s="597" t="s">
        <v>976</v>
      </c>
      <c r="Q25" s="6" t="s">
        <v>3</v>
      </c>
      <c r="R25" s="550"/>
      <c r="S25" s="21"/>
      <c r="T25" s="6" t="s">
        <v>3</v>
      </c>
      <c r="U25" s="550"/>
      <c r="W25" s="298" t="s">
        <v>3</v>
      </c>
      <c r="X25" s="653"/>
      <c r="Z25" s="299" t="s">
        <v>3</v>
      </c>
      <c r="AA25" s="299" t="s">
        <v>3</v>
      </c>
      <c r="AB25" s="299" t="s">
        <v>3</v>
      </c>
      <c r="AC25" s="603" t="s">
        <v>106</v>
      </c>
      <c r="AE25" s="298" t="s">
        <v>3</v>
      </c>
      <c r="AG25" s="298" t="s">
        <v>3</v>
      </c>
      <c r="AH25" s="306" t="s">
        <v>3</v>
      </c>
      <c r="AJ25" s="299" t="s">
        <v>3</v>
      </c>
      <c r="AK25" s="448"/>
      <c r="AM25" s="298" t="s">
        <v>3</v>
      </c>
      <c r="AO25" s="298" t="s">
        <v>3</v>
      </c>
      <c r="AQ25" s="298" t="s">
        <v>871</v>
      </c>
      <c r="AS25" s="298" t="s">
        <v>873</v>
      </c>
      <c r="AU25" s="604"/>
      <c r="AW25" s="298" t="s">
        <v>877</v>
      </c>
      <c r="AY25" s="298" t="s">
        <v>875</v>
      </c>
      <c r="AZ25" s="298" t="s">
        <v>3</v>
      </c>
      <c r="BA25" s="298" t="s">
        <v>3</v>
      </c>
      <c r="BB25" s="298" t="s">
        <v>3</v>
      </c>
      <c r="BC25" s="605"/>
      <c r="BD25" s="598"/>
      <c r="BF25" s="598"/>
      <c r="BG25" s="605"/>
      <c r="BH25" s="298" t="s">
        <v>3</v>
      </c>
      <c r="BI25" s="295" t="s">
        <v>1003</v>
      </c>
      <c r="BK25" s="603" t="s">
        <v>1006</v>
      </c>
      <c r="BL25" s="602"/>
      <c r="BN25" s="598"/>
      <c r="BO25" s="598"/>
      <c r="BP25" s="298" t="s">
        <v>3</v>
      </c>
      <c r="BQ25" s="622" t="s">
        <v>488</v>
      </c>
    </row>
    <row r="26" spans="1:69" s="138" customFormat="1" ht="15" customHeight="1" x14ac:dyDescent="0.25">
      <c r="B26" s="276">
        <v>29</v>
      </c>
      <c r="C26" s="296">
        <v>19</v>
      </c>
      <c r="D26" s="639"/>
      <c r="E26" s="639"/>
      <c r="F26" s="306" t="s">
        <v>3</v>
      </c>
      <c r="G26" s="606" t="s">
        <v>915</v>
      </c>
      <c r="H26" s="598"/>
      <c r="I26" s="621"/>
      <c r="J26" s="611" t="s">
        <v>737</v>
      </c>
      <c r="K26" s="6" t="s">
        <v>3</v>
      </c>
      <c r="M26" s="6" t="s">
        <v>3</v>
      </c>
      <c r="N26" s="598"/>
      <c r="O26" s="598"/>
      <c r="Q26" s="597" t="s">
        <v>918</v>
      </c>
      <c r="R26" s="550"/>
      <c r="S26" s="21"/>
      <c r="T26" s="611" t="s">
        <v>984</v>
      </c>
      <c r="U26" s="550"/>
      <c r="W26" s="603" t="s">
        <v>1521</v>
      </c>
      <c r="X26" s="654"/>
      <c r="Z26" s="597" t="s">
        <v>921</v>
      </c>
      <c r="AA26" s="597" t="s">
        <v>926</v>
      </c>
      <c r="AB26" s="597" t="s">
        <v>931</v>
      </c>
      <c r="AC26" s="604"/>
      <c r="AE26" s="603" t="s">
        <v>1862</v>
      </c>
      <c r="AG26" s="603" t="s">
        <v>1863</v>
      </c>
      <c r="AH26" s="606" t="s">
        <v>978</v>
      </c>
      <c r="AJ26" s="609" t="s">
        <v>936</v>
      </c>
      <c r="AK26" s="351" t="s">
        <v>725</v>
      </c>
      <c r="AM26" s="549"/>
      <c r="AO26" s="603" t="s">
        <v>1864</v>
      </c>
      <c r="AQ26" s="298" t="s">
        <v>3</v>
      </c>
      <c r="AS26" s="298" t="s">
        <v>3</v>
      </c>
      <c r="AU26" s="605"/>
      <c r="AV26" s="305"/>
      <c r="AW26" s="298" t="s">
        <v>3</v>
      </c>
      <c r="AY26" s="298" t="s">
        <v>3</v>
      </c>
      <c r="AZ26" s="597" t="s">
        <v>941</v>
      </c>
      <c r="BA26" s="597" t="s">
        <v>947</v>
      </c>
      <c r="BB26" s="597" t="s">
        <v>948</v>
      </c>
      <c r="BC26" s="298" t="s">
        <v>3</v>
      </c>
      <c r="BD26" s="6" t="s">
        <v>3</v>
      </c>
      <c r="BF26" s="6" t="s">
        <v>3</v>
      </c>
      <c r="BG26" s="298" t="s">
        <v>3</v>
      </c>
      <c r="BH26" s="597" t="s">
        <v>952</v>
      </c>
      <c r="BI26" s="298" t="s">
        <v>3</v>
      </c>
      <c r="BK26" s="604"/>
      <c r="BL26" s="602"/>
      <c r="BN26" s="298" t="s">
        <v>3</v>
      </c>
      <c r="BO26" s="298" t="s">
        <v>3</v>
      </c>
      <c r="BP26" s="597" t="s">
        <v>570</v>
      </c>
      <c r="BQ26" s="604"/>
    </row>
    <row r="27" spans="1:69" s="138" customFormat="1" ht="15" customHeight="1" x14ac:dyDescent="0.25">
      <c r="B27" s="276">
        <v>28</v>
      </c>
      <c r="C27" s="296">
        <v>20</v>
      </c>
      <c r="D27" s="639"/>
      <c r="E27" s="639"/>
      <c r="F27" s="550"/>
      <c r="G27" s="608"/>
      <c r="H27" s="298" t="s">
        <v>3</v>
      </c>
      <c r="I27" s="304" t="s">
        <v>3</v>
      </c>
      <c r="J27" s="627"/>
      <c r="K27" s="355" t="s">
        <v>963</v>
      </c>
      <c r="M27" s="611" t="s">
        <v>736</v>
      </c>
      <c r="N27" s="298" t="s">
        <v>3</v>
      </c>
      <c r="O27" s="565"/>
      <c r="Q27" s="598"/>
      <c r="R27" s="550"/>
      <c r="S27" s="66"/>
      <c r="T27" s="627"/>
      <c r="U27" s="550"/>
      <c r="W27" s="604"/>
      <c r="X27" s="298" t="s">
        <v>3</v>
      </c>
      <c r="Z27" s="598"/>
      <c r="AA27" s="598"/>
      <c r="AB27" s="598"/>
      <c r="AC27" s="604"/>
      <c r="AE27" s="604"/>
      <c r="AG27" s="604"/>
      <c r="AH27" s="608"/>
      <c r="AJ27" s="610"/>
      <c r="AK27" s="298" t="s">
        <v>3</v>
      </c>
      <c r="AM27" s="259"/>
      <c r="AO27" s="604"/>
      <c r="AQ27" s="259"/>
      <c r="AS27" s="259"/>
      <c r="AU27" s="6" t="s">
        <v>3</v>
      </c>
      <c r="AV27" s="305"/>
      <c r="AW27" s="298" t="s">
        <v>876</v>
      </c>
      <c r="AY27" s="299" t="s">
        <v>879</v>
      </c>
      <c r="AZ27" s="598"/>
      <c r="BA27" s="598"/>
      <c r="BB27" s="598"/>
      <c r="BC27" s="597" t="s">
        <v>1459</v>
      </c>
      <c r="BD27" s="611" t="s">
        <v>994</v>
      </c>
      <c r="BF27" s="611" t="s">
        <v>995</v>
      </c>
      <c r="BG27" s="597" t="s">
        <v>1460</v>
      </c>
      <c r="BH27" s="598"/>
      <c r="BI27" s="603" t="s">
        <v>240</v>
      </c>
      <c r="BK27" s="605"/>
      <c r="BL27" s="602"/>
      <c r="BN27" s="597" t="s">
        <v>480</v>
      </c>
      <c r="BO27" s="597" t="s">
        <v>485</v>
      </c>
      <c r="BP27" s="598"/>
      <c r="BQ27" s="604"/>
    </row>
    <row r="28" spans="1:69" s="138" customFormat="1" ht="15" customHeight="1" x14ac:dyDescent="0.25">
      <c r="B28" s="276">
        <v>27</v>
      </c>
      <c r="C28" s="296">
        <v>21</v>
      </c>
      <c r="D28" s="639"/>
      <c r="E28" s="639"/>
      <c r="F28" s="550"/>
      <c r="G28" s="306" t="s">
        <v>3</v>
      </c>
      <c r="H28" s="304" t="s">
        <v>3</v>
      </c>
      <c r="I28" s="304" t="s">
        <v>3</v>
      </c>
      <c r="J28" s="6" t="s">
        <v>3</v>
      </c>
      <c r="K28" s="6" t="s">
        <v>3</v>
      </c>
      <c r="M28" s="627"/>
      <c r="N28" s="550"/>
      <c r="O28" s="550"/>
      <c r="Q28" s="6" t="s">
        <v>3</v>
      </c>
      <c r="R28" s="550"/>
      <c r="S28" s="66"/>
      <c r="T28" s="6" t="s">
        <v>3</v>
      </c>
      <c r="U28" s="550"/>
      <c r="W28" s="604"/>
      <c r="X28" s="298" t="s">
        <v>3</v>
      </c>
      <c r="Z28" s="299" t="s">
        <v>3</v>
      </c>
      <c r="AA28" s="299" t="s">
        <v>3</v>
      </c>
      <c r="AB28" s="299" t="s">
        <v>3</v>
      </c>
      <c r="AC28" s="605"/>
      <c r="AE28" s="605"/>
      <c r="AG28" s="605"/>
      <c r="AH28" s="550"/>
      <c r="AJ28" s="426" t="s">
        <v>3</v>
      </c>
      <c r="AK28" s="445" t="s">
        <v>726</v>
      </c>
      <c r="AM28" s="259"/>
      <c r="AO28" s="605"/>
      <c r="AQ28" s="259"/>
      <c r="AS28" s="259"/>
      <c r="AU28" s="597" t="s">
        <v>901</v>
      </c>
      <c r="AV28" s="305"/>
      <c r="AW28" s="298" t="s">
        <v>3</v>
      </c>
      <c r="AY28" s="298" t="s">
        <v>3</v>
      </c>
      <c r="AZ28" s="299" t="s">
        <v>3</v>
      </c>
      <c r="BA28" s="299" t="s">
        <v>3</v>
      </c>
      <c r="BB28" s="299" t="s">
        <v>3</v>
      </c>
      <c r="BC28" s="598"/>
      <c r="BD28" s="627"/>
      <c r="BF28" s="627"/>
      <c r="BG28" s="598"/>
      <c r="BH28" s="298" t="s">
        <v>3</v>
      </c>
      <c r="BI28" s="604"/>
      <c r="BK28" s="298" t="s">
        <v>3</v>
      </c>
      <c r="BL28" s="602"/>
      <c r="BN28" s="602"/>
      <c r="BO28" s="602"/>
      <c r="BP28" s="298" t="s">
        <v>3</v>
      </c>
      <c r="BQ28" s="605"/>
    </row>
    <row r="29" spans="1:69" s="138" customFormat="1" x14ac:dyDescent="0.25">
      <c r="B29" s="276">
        <v>26</v>
      </c>
      <c r="C29" s="296">
        <v>22</v>
      </c>
      <c r="D29" s="639"/>
      <c r="E29" s="639"/>
      <c r="F29" s="550"/>
      <c r="H29" s="550"/>
      <c r="I29" s="619" t="s">
        <v>1624</v>
      </c>
      <c r="J29" s="298" t="s">
        <v>844</v>
      </c>
      <c r="K29" s="597" t="s">
        <v>964</v>
      </c>
      <c r="M29" s="6" t="s">
        <v>3</v>
      </c>
      <c r="N29" s="550"/>
      <c r="O29" s="550"/>
      <c r="Q29" s="549" t="s">
        <v>716</v>
      </c>
      <c r="R29" s="550"/>
      <c r="S29" s="66"/>
      <c r="T29" s="298" t="s">
        <v>856</v>
      </c>
      <c r="U29" s="550"/>
      <c r="W29" s="604"/>
      <c r="X29" s="611" t="s">
        <v>1871</v>
      </c>
      <c r="Z29" s="597" t="s">
        <v>922</v>
      </c>
      <c r="AA29" s="597" t="s">
        <v>927</v>
      </c>
      <c r="AB29" s="597" t="s">
        <v>932</v>
      </c>
      <c r="AC29" s="496" t="s">
        <v>3</v>
      </c>
      <c r="AE29" s="6" t="s">
        <v>3</v>
      </c>
      <c r="AG29" s="6" t="s">
        <v>3</v>
      </c>
      <c r="AH29" s="550"/>
      <c r="AJ29" s="609" t="s">
        <v>937</v>
      </c>
      <c r="AK29" s="298" t="s">
        <v>3</v>
      </c>
      <c r="AM29" s="259"/>
      <c r="AO29" s="298" t="s">
        <v>3</v>
      </c>
      <c r="AQ29" s="259"/>
      <c r="AS29" s="259"/>
      <c r="AU29" s="602"/>
      <c r="AV29" s="305"/>
      <c r="AW29" s="353"/>
      <c r="AX29" s="20"/>
      <c r="AY29" s="259"/>
      <c r="AZ29" s="597" t="s">
        <v>942</v>
      </c>
      <c r="BA29" s="597" t="s">
        <v>949</v>
      </c>
      <c r="BB29" s="597" t="s">
        <v>950</v>
      </c>
      <c r="BC29" s="306" t="s">
        <v>3</v>
      </c>
      <c r="BD29" s="298" t="s">
        <v>3</v>
      </c>
      <c r="BF29" s="298" t="s">
        <v>3</v>
      </c>
      <c r="BG29" s="259"/>
      <c r="BH29" s="597" t="s">
        <v>953</v>
      </c>
      <c r="BI29" s="604"/>
      <c r="BK29" s="603" t="s">
        <v>1522</v>
      </c>
      <c r="BL29" s="602"/>
      <c r="BN29" s="602"/>
      <c r="BO29" s="598"/>
      <c r="BP29" s="597" t="s">
        <v>489</v>
      </c>
      <c r="BQ29" s="298" t="s">
        <v>3</v>
      </c>
    </row>
    <row r="30" spans="1:69" s="138" customFormat="1" ht="15" customHeight="1" x14ac:dyDescent="0.25">
      <c r="B30" s="276">
        <v>25</v>
      </c>
      <c r="C30" s="296">
        <v>23</v>
      </c>
      <c r="D30" s="639"/>
      <c r="E30" s="639"/>
      <c r="F30" s="550"/>
      <c r="H30" s="550"/>
      <c r="I30" s="620"/>
      <c r="J30" s="298" t="s">
        <v>842</v>
      </c>
      <c r="K30" s="598"/>
      <c r="M30" s="298" t="s">
        <v>850</v>
      </c>
      <c r="N30" s="550"/>
      <c r="O30" s="550"/>
      <c r="Q30" s="298" t="s">
        <v>3</v>
      </c>
      <c r="R30" s="9"/>
      <c r="S30" s="66"/>
      <c r="T30" s="298" t="s">
        <v>857</v>
      </c>
      <c r="U30" s="550"/>
      <c r="W30" s="604"/>
      <c r="X30" s="639"/>
      <c r="Z30" s="598"/>
      <c r="AA30" s="598"/>
      <c r="AB30" s="610"/>
      <c r="AC30" s="549"/>
      <c r="AE30" s="597" t="s">
        <v>898</v>
      </c>
      <c r="AG30" s="597" t="s">
        <v>899</v>
      </c>
      <c r="AH30" s="550"/>
      <c r="AJ30" s="610"/>
      <c r="AK30" s="603" t="s">
        <v>88</v>
      </c>
      <c r="AM30" s="259"/>
      <c r="AO30" s="597" t="s">
        <v>900</v>
      </c>
      <c r="AQ30" s="259"/>
      <c r="AS30" s="259"/>
      <c r="AU30" s="602"/>
      <c r="AV30" s="308"/>
      <c r="AW30" s="353"/>
      <c r="AX30" s="21"/>
      <c r="AY30" s="259"/>
      <c r="AZ30" s="598"/>
      <c r="BA30" s="598"/>
      <c r="BB30" s="598"/>
      <c r="BC30" s="137"/>
      <c r="BD30" s="298" t="s">
        <v>880</v>
      </c>
      <c r="BF30" s="298" t="s">
        <v>884</v>
      </c>
      <c r="BG30" s="137"/>
      <c r="BH30" s="598"/>
      <c r="BI30" s="605"/>
      <c r="BK30" s="604"/>
      <c r="BL30" s="602"/>
      <c r="BN30" s="598"/>
      <c r="BO30" s="298" t="s">
        <v>3</v>
      </c>
      <c r="BP30" s="598"/>
      <c r="BQ30" s="622" t="s">
        <v>488</v>
      </c>
    </row>
    <row r="31" spans="1:69" s="138" customFormat="1" ht="15" customHeight="1" x14ac:dyDescent="0.25">
      <c r="B31" s="276">
        <v>24</v>
      </c>
      <c r="C31" s="296">
        <v>24</v>
      </c>
      <c r="D31" s="639"/>
      <c r="E31" s="639"/>
      <c r="F31" s="550"/>
      <c r="H31" s="550"/>
      <c r="I31" s="621"/>
      <c r="J31" s="6" t="s">
        <v>3</v>
      </c>
      <c r="K31" s="428" t="s">
        <v>3</v>
      </c>
      <c r="M31" s="298" t="s">
        <v>852</v>
      </c>
      <c r="N31" s="550"/>
      <c r="O31" s="550"/>
      <c r="Q31" s="556" t="s">
        <v>717</v>
      </c>
      <c r="R31" s="9"/>
      <c r="S31" s="66"/>
      <c r="T31" s="6" t="s">
        <v>3</v>
      </c>
      <c r="U31" s="353"/>
      <c r="W31" s="604"/>
      <c r="X31" s="627"/>
      <c r="Z31" s="299" t="s">
        <v>3</v>
      </c>
      <c r="AA31" s="299" t="s">
        <v>3</v>
      </c>
      <c r="AB31" s="299" t="s">
        <v>3</v>
      </c>
      <c r="AC31" s="550"/>
      <c r="AE31" s="602"/>
      <c r="AG31" s="602"/>
      <c r="AH31" s="550"/>
      <c r="AJ31" s="299" t="s">
        <v>3</v>
      </c>
      <c r="AK31" s="604"/>
      <c r="AM31" s="259"/>
      <c r="AO31" s="602"/>
      <c r="AQ31" s="259"/>
      <c r="AS31" s="259"/>
      <c r="AU31" s="598"/>
      <c r="AV31" s="308"/>
      <c r="AW31" s="353"/>
      <c r="AX31" s="21"/>
      <c r="AY31" s="259"/>
      <c r="AZ31" s="299" t="s">
        <v>3</v>
      </c>
      <c r="BA31" s="299" t="s">
        <v>3</v>
      </c>
      <c r="BB31" s="299" t="s">
        <v>3</v>
      </c>
      <c r="BC31" s="353"/>
      <c r="BD31" s="298" t="s">
        <v>881</v>
      </c>
      <c r="BF31" s="298" t="s">
        <v>885</v>
      </c>
      <c r="BG31" s="137"/>
      <c r="BH31" s="299" t="s">
        <v>3</v>
      </c>
      <c r="BI31" s="298" t="s">
        <v>3</v>
      </c>
      <c r="BK31" s="605"/>
      <c r="BL31" s="598"/>
      <c r="BN31" s="298" t="s">
        <v>3</v>
      </c>
      <c r="BO31" s="597" t="s">
        <v>486</v>
      </c>
      <c r="BP31" s="298" t="s">
        <v>3</v>
      </c>
      <c r="BQ31" s="604"/>
    </row>
    <row r="32" spans="1:69" s="138" customFormat="1" ht="15" customHeight="1" x14ac:dyDescent="0.25">
      <c r="A32" s="45"/>
      <c r="B32" s="276">
        <v>23</v>
      </c>
      <c r="C32" s="296">
        <v>25</v>
      </c>
      <c r="D32" s="639"/>
      <c r="E32" s="639"/>
      <c r="F32" s="550"/>
      <c r="H32" s="550"/>
      <c r="I32" s="304" t="s">
        <v>3</v>
      </c>
      <c r="J32" s="298" t="s">
        <v>845</v>
      </c>
      <c r="K32" s="597" t="s">
        <v>1178</v>
      </c>
      <c r="M32" s="307" t="s">
        <v>3</v>
      </c>
      <c r="N32" s="303"/>
      <c r="O32" s="303"/>
      <c r="Q32" s="298" t="s">
        <v>3</v>
      </c>
      <c r="R32" s="9"/>
      <c r="S32" s="66"/>
      <c r="T32" s="298" t="s">
        <v>858</v>
      </c>
      <c r="U32" s="353"/>
      <c r="W32" s="604"/>
      <c r="X32" s="298" t="s">
        <v>3</v>
      </c>
      <c r="Z32" s="597" t="s">
        <v>923</v>
      </c>
      <c r="AA32" s="597" t="s">
        <v>928</v>
      </c>
      <c r="AB32" s="609" t="s">
        <v>933</v>
      </c>
      <c r="AC32" s="550"/>
      <c r="AE32" s="602"/>
      <c r="AG32" s="602"/>
      <c r="AH32" s="550"/>
      <c r="AJ32" s="609" t="s">
        <v>938</v>
      </c>
      <c r="AK32" s="604"/>
      <c r="AM32" s="259"/>
      <c r="AO32" s="602"/>
      <c r="AQ32" s="259"/>
      <c r="AS32" s="259"/>
      <c r="AU32" s="428" t="s">
        <v>3</v>
      </c>
      <c r="AV32" s="309"/>
      <c r="AW32" s="353"/>
      <c r="AX32" s="21"/>
      <c r="AY32" s="259"/>
      <c r="BA32" s="549"/>
      <c r="BC32" s="353"/>
      <c r="BD32" s="298" t="s">
        <v>3</v>
      </c>
      <c r="BF32" s="299" t="s">
        <v>3</v>
      </c>
      <c r="BG32" s="137"/>
      <c r="BH32" s="597" t="s">
        <v>954</v>
      </c>
      <c r="BI32" s="505"/>
      <c r="BK32" s="6" t="s">
        <v>3</v>
      </c>
      <c r="BL32" s="6" t="s">
        <v>3</v>
      </c>
      <c r="BN32" s="597" t="s">
        <v>1523</v>
      </c>
      <c r="BO32" s="602"/>
      <c r="BP32" s="597" t="s">
        <v>490</v>
      </c>
      <c r="BQ32" s="604"/>
    </row>
    <row r="33" spans="1:69" s="138" customFormat="1" ht="15" customHeight="1" x14ac:dyDescent="0.25">
      <c r="B33" s="276">
        <v>22</v>
      </c>
      <c r="C33" s="296">
        <v>26</v>
      </c>
      <c r="D33" s="639"/>
      <c r="E33" s="639"/>
      <c r="F33" s="550"/>
      <c r="H33" s="550"/>
      <c r="I33" s="304" t="s">
        <v>3</v>
      </c>
      <c r="J33" s="298" t="s">
        <v>846</v>
      </c>
      <c r="K33" s="598"/>
      <c r="M33" s="298" t="s">
        <v>851</v>
      </c>
      <c r="N33" s="303"/>
      <c r="O33" s="303"/>
      <c r="Q33" s="550"/>
      <c r="R33" s="259"/>
      <c r="S33" s="66"/>
      <c r="T33" s="298" t="s">
        <v>859</v>
      </c>
      <c r="U33" s="353"/>
      <c r="W33" s="604"/>
      <c r="X33" s="298" t="s">
        <v>3</v>
      </c>
      <c r="Z33" s="598"/>
      <c r="AA33" s="598"/>
      <c r="AB33" s="610"/>
      <c r="AC33" s="550"/>
      <c r="AE33" s="598"/>
      <c r="AG33" s="598"/>
      <c r="AH33" s="550"/>
      <c r="AJ33" s="610"/>
      <c r="AK33" s="605"/>
      <c r="AM33" s="9"/>
      <c r="AO33" s="598"/>
      <c r="AQ33" s="9"/>
      <c r="AS33" s="9"/>
      <c r="AU33" s="428" t="s">
        <v>974</v>
      </c>
      <c r="AV33" s="73"/>
      <c r="AW33" s="353"/>
      <c r="AX33" s="21"/>
      <c r="AY33" s="259"/>
      <c r="BA33" s="550"/>
      <c r="BC33" s="353"/>
      <c r="BD33" s="298" t="s">
        <v>879</v>
      </c>
      <c r="BF33" s="299" t="s">
        <v>886</v>
      </c>
      <c r="BG33" s="137"/>
      <c r="BH33" s="598"/>
      <c r="BI33" s="506"/>
      <c r="BK33" s="355" t="s">
        <v>1001</v>
      </c>
      <c r="BL33" s="507" t="s">
        <v>1004</v>
      </c>
      <c r="BN33" s="602"/>
      <c r="BO33" s="598"/>
      <c r="BP33" s="598"/>
      <c r="BQ33" s="605"/>
    </row>
    <row r="34" spans="1:69" s="432" customFormat="1" ht="15" customHeight="1" x14ac:dyDescent="0.25">
      <c r="A34" s="650" t="s">
        <v>609</v>
      </c>
      <c r="B34" s="423">
        <v>21</v>
      </c>
      <c r="C34" s="424">
        <v>27</v>
      </c>
      <c r="D34" s="639"/>
      <c r="E34" s="639"/>
      <c r="F34" s="554"/>
      <c r="H34" s="554"/>
      <c r="I34" s="540"/>
      <c r="J34" s="6" t="s">
        <v>3</v>
      </c>
      <c r="K34" s="307" t="s">
        <v>3</v>
      </c>
      <c r="M34" s="298" t="s">
        <v>853</v>
      </c>
      <c r="N34" s="501"/>
      <c r="O34" s="501"/>
      <c r="Q34" s="553"/>
      <c r="R34" s="429"/>
      <c r="S34" s="442"/>
      <c r="T34" s="298" t="s">
        <v>3</v>
      </c>
      <c r="U34" s="431"/>
      <c r="W34" s="605"/>
      <c r="X34" s="428"/>
      <c r="Z34" s="298" t="s">
        <v>3</v>
      </c>
      <c r="AA34" s="299" t="s">
        <v>3</v>
      </c>
      <c r="AB34" s="298" t="s">
        <v>3</v>
      </c>
      <c r="AC34" s="554"/>
      <c r="AE34" s="6" t="s">
        <v>3</v>
      </c>
      <c r="AG34" s="298" t="s">
        <v>3</v>
      </c>
      <c r="AH34" s="553"/>
      <c r="AJ34" s="350" t="s">
        <v>3</v>
      </c>
      <c r="AK34" s="298" t="s">
        <v>3</v>
      </c>
      <c r="AM34" s="542"/>
      <c r="AN34" s="138"/>
      <c r="AO34" s="298" t="s">
        <v>3</v>
      </c>
      <c r="AQ34" s="430"/>
      <c r="AS34" s="430"/>
      <c r="AU34" s="298" t="s">
        <v>3</v>
      </c>
      <c r="AV34" s="433"/>
      <c r="AW34" s="425"/>
      <c r="AX34" s="434"/>
      <c r="AY34" s="429"/>
      <c r="BA34" s="554"/>
      <c r="BB34" s="434"/>
      <c r="BC34" s="435"/>
      <c r="BD34" s="298" t="s">
        <v>882</v>
      </c>
      <c r="BF34" s="299" t="s">
        <v>887</v>
      </c>
      <c r="BG34" s="436"/>
      <c r="BH34" s="299" t="s">
        <v>3</v>
      </c>
      <c r="BI34" s="509"/>
      <c r="BK34" s="6" t="s">
        <v>3</v>
      </c>
      <c r="BL34" s="310" t="s">
        <v>3</v>
      </c>
      <c r="BN34" s="598"/>
      <c r="BO34" s="428" t="s">
        <v>3</v>
      </c>
      <c r="BP34" s="428" t="s">
        <v>3</v>
      </c>
      <c r="BQ34" s="428" t="s">
        <v>3</v>
      </c>
    </row>
    <row r="35" spans="1:69" s="432" customFormat="1" ht="15" customHeight="1" x14ac:dyDescent="0.25">
      <c r="A35" s="650"/>
      <c r="B35" s="423">
        <v>20</v>
      </c>
      <c r="C35" s="424">
        <v>28</v>
      </c>
      <c r="D35" s="639"/>
      <c r="E35" s="639"/>
      <c r="F35" s="428" t="s">
        <v>100</v>
      </c>
      <c r="G35" s="428" t="s">
        <v>100</v>
      </c>
      <c r="H35" s="426" t="s">
        <v>100</v>
      </c>
      <c r="I35" s="426" t="s">
        <v>100</v>
      </c>
      <c r="J35" s="428" t="s">
        <v>100</v>
      </c>
      <c r="K35" s="428" t="s">
        <v>100</v>
      </c>
      <c r="M35" s="428" t="s">
        <v>100</v>
      </c>
      <c r="N35" s="428" t="s">
        <v>100</v>
      </c>
      <c r="O35" s="428" t="s">
        <v>100</v>
      </c>
      <c r="P35" s="403"/>
      <c r="Q35" s="428" t="s">
        <v>100</v>
      </c>
      <c r="R35" s="428" t="s">
        <v>100</v>
      </c>
      <c r="S35" s="442"/>
      <c r="T35" s="428" t="s">
        <v>100</v>
      </c>
      <c r="U35" s="428" t="s">
        <v>100</v>
      </c>
      <c r="W35" s="6" t="s">
        <v>3</v>
      </c>
      <c r="X35" s="428" t="s">
        <v>100</v>
      </c>
      <c r="Z35" s="298" t="s">
        <v>100</v>
      </c>
      <c r="AA35" s="298" t="s">
        <v>100</v>
      </c>
      <c r="AB35" s="298" t="s">
        <v>100</v>
      </c>
      <c r="AC35" s="310" t="s">
        <v>100</v>
      </c>
      <c r="AE35" s="298" t="s">
        <v>100</v>
      </c>
      <c r="AG35" s="298" t="s">
        <v>100</v>
      </c>
      <c r="AH35" s="437"/>
      <c r="AJ35" s="299" t="s">
        <v>100</v>
      </c>
      <c r="AK35" s="437" t="s">
        <v>100</v>
      </c>
      <c r="AM35" s="298" t="s">
        <v>100</v>
      </c>
      <c r="AN35" s="138"/>
      <c r="AO35" s="298" t="s">
        <v>100</v>
      </c>
      <c r="AQ35" s="298" t="s">
        <v>100</v>
      </c>
      <c r="AS35" s="298" t="s">
        <v>100</v>
      </c>
      <c r="AU35" s="298" t="s">
        <v>100</v>
      </c>
      <c r="AV35" s="298" t="s">
        <v>100</v>
      </c>
      <c r="AW35" s="298" t="s">
        <v>100</v>
      </c>
      <c r="AX35" s="434"/>
      <c r="AY35" s="428" t="s">
        <v>100</v>
      </c>
      <c r="AZ35" s="426" t="s">
        <v>100</v>
      </c>
      <c r="BA35" s="428" t="s">
        <v>100</v>
      </c>
      <c r="BB35" s="428" t="s">
        <v>100</v>
      </c>
      <c r="BC35" s="439" t="s">
        <v>100</v>
      </c>
      <c r="BD35" s="428" t="s">
        <v>100</v>
      </c>
      <c r="BE35" s="403"/>
      <c r="BF35" s="310" t="s">
        <v>100</v>
      </c>
      <c r="BG35" s="310" t="s">
        <v>100</v>
      </c>
      <c r="BH35" s="306" t="s">
        <v>100</v>
      </c>
      <c r="BI35" s="298" t="s">
        <v>100</v>
      </c>
      <c r="BK35" s="298" t="s">
        <v>100</v>
      </c>
      <c r="BL35" s="298" t="s">
        <v>100</v>
      </c>
      <c r="BN35" s="428" t="s">
        <v>3</v>
      </c>
      <c r="BO35" s="597" t="s">
        <v>486</v>
      </c>
      <c r="BP35" s="599" t="s">
        <v>491</v>
      </c>
      <c r="BQ35" s="425"/>
    </row>
    <row r="36" spans="1:69" s="432" customFormat="1" ht="15" customHeight="1" x14ac:dyDescent="0.25">
      <c r="A36" s="650"/>
      <c r="B36" s="423">
        <v>19</v>
      </c>
      <c r="C36" s="424">
        <v>29</v>
      </c>
      <c r="D36" s="639"/>
      <c r="E36" s="639"/>
      <c r="F36" s="9"/>
      <c r="G36" s="306" t="s">
        <v>3</v>
      </c>
      <c r="H36" s="298" t="s">
        <v>3</v>
      </c>
      <c r="I36" s="619" t="s">
        <v>1625</v>
      </c>
      <c r="J36" s="6" t="s">
        <v>3</v>
      </c>
      <c r="K36" s="307" t="s">
        <v>3</v>
      </c>
      <c r="M36" s="428" t="s">
        <v>3</v>
      </c>
      <c r="N36" s="6" t="s">
        <v>3</v>
      </c>
      <c r="O36" s="552"/>
      <c r="P36" s="403"/>
      <c r="Q36" s="298" t="s">
        <v>3</v>
      </c>
      <c r="R36" s="552"/>
      <c r="S36" s="442"/>
      <c r="T36" s="298" t="s">
        <v>3</v>
      </c>
      <c r="U36" s="427"/>
      <c r="W36" s="428" t="s">
        <v>100</v>
      </c>
      <c r="X36" s="6" t="s">
        <v>3</v>
      </c>
      <c r="Z36" s="552"/>
      <c r="AA36" s="552"/>
      <c r="AB36" s="426" t="s">
        <v>3</v>
      </c>
      <c r="AC36" s="552"/>
      <c r="AE36" s="428" t="s">
        <v>971</v>
      </c>
      <c r="AG36" s="428" t="s">
        <v>972</v>
      </c>
      <c r="AH36" s="553"/>
      <c r="AJ36" s="307" t="s">
        <v>3</v>
      </c>
      <c r="AK36" s="443"/>
      <c r="AM36" s="6" t="s">
        <v>3</v>
      </c>
      <c r="AN36" s="138"/>
      <c r="AO36" s="298" t="s">
        <v>973</v>
      </c>
      <c r="AQ36" s="6" t="s">
        <v>3</v>
      </c>
      <c r="AS36" s="6" t="s">
        <v>3</v>
      </c>
      <c r="AU36" s="6" t="s">
        <v>3</v>
      </c>
      <c r="AV36" s="433"/>
      <c r="AW36" s="6" t="s">
        <v>3</v>
      </c>
      <c r="AX36" s="434"/>
      <c r="AY36" s="6" t="s">
        <v>3</v>
      </c>
      <c r="AZ36" s="138"/>
      <c r="BA36" s="549"/>
      <c r="BB36" s="440" t="s">
        <v>3</v>
      </c>
      <c r="BC36" s="306" t="s">
        <v>3</v>
      </c>
      <c r="BD36" s="298" t="s">
        <v>3</v>
      </c>
      <c r="BE36" s="403"/>
      <c r="BF36" s="299" t="s">
        <v>3</v>
      </c>
      <c r="BG36" s="299" t="s">
        <v>3</v>
      </c>
      <c r="BH36" s="299" t="s">
        <v>3</v>
      </c>
      <c r="BI36" s="298" t="s">
        <v>3</v>
      </c>
      <c r="BK36" s="6" t="s">
        <v>3</v>
      </c>
      <c r="BL36" s="307" t="s">
        <v>3</v>
      </c>
      <c r="BN36" s="425"/>
      <c r="BO36" s="602"/>
      <c r="BP36" s="601"/>
      <c r="BQ36" s="425"/>
    </row>
    <row r="37" spans="1:69" s="138" customFormat="1" ht="15" customHeight="1" x14ac:dyDescent="0.25">
      <c r="B37" s="276">
        <v>18</v>
      </c>
      <c r="C37" s="296">
        <v>30</v>
      </c>
      <c r="D37" s="639"/>
      <c r="E37" s="639"/>
      <c r="F37" s="9"/>
      <c r="G37" s="312" t="s">
        <v>1016</v>
      </c>
      <c r="H37" s="597" t="s">
        <v>1225</v>
      </c>
      <c r="I37" s="620"/>
      <c r="J37" s="298" t="s">
        <v>847</v>
      </c>
      <c r="K37" s="556" t="s">
        <v>965</v>
      </c>
      <c r="M37" s="428" t="s">
        <v>854</v>
      </c>
      <c r="N37" s="298" t="s">
        <v>3</v>
      </c>
      <c r="O37" s="550"/>
      <c r="P37" s="117"/>
      <c r="Q37" s="298" t="s">
        <v>3</v>
      </c>
      <c r="R37" s="9"/>
      <c r="S37" s="66"/>
      <c r="T37" s="259"/>
      <c r="U37" s="146"/>
      <c r="W37" s="6" t="s">
        <v>3</v>
      </c>
      <c r="X37" s="308"/>
      <c r="Z37" s="550"/>
      <c r="AA37" s="550"/>
      <c r="AB37" s="299" t="s">
        <v>3</v>
      </c>
      <c r="AC37" s="6"/>
      <c r="AE37" s="298" t="s">
        <v>3</v>
      </c>
      <c r="AG37" s="428" t="s">
        <v>3</v>
      </c>
      <c r="AH37" s="550"/>
      <c r="AJ37" s="298" t="s">
        <v>3</v>
      </c>
      <c r="AK37" s="137"/>
      <c r="AM37" s="603" t="s">
        <v>1527</v>
      </c>
      <c r="AO37" s="298" t="s">
        <v>3</v>
      </c>
      <c r="AQ37" s="603" t="s">
        <v>1528</v>
      </c>
      <c r="AS37" s="603" t="s">
        <v>1529</v>
      </c>
      <c r="AU37" s="603" t="s">
        <v>1530</v>
      </c>
      <c r="AW37" s="603" t="s">
        <v>1531</v>
      </c>
      <c r="AY37" s="603" t="s">
        <v>1532</v>
      </c>
      <c r="BA37" s="550"/>
      <c r="BB37" s="440" t="s">
        <v>3</v>
      </c>
      <c r="BC37" s="603" t="s">
        <v>1865</v>
      </c>
      <c r="BD37" s="298" t="s">
        <v>883</v>
      </c>
      <c r="BF37" s="299" t="s">
        <v>888</v>
      </c>
      <c r="BG37" s="603" t="s">
        <v>1533</v>
      </c>
      <c r="BH37" s="299" t="s">
        <v>3</v>
      </c>
      <c r="BI37" s="550"/>
      <c r="BK37" s="355" t="s">
        <v>1000</v>
      </c>
      <c r="BL37" s="507" t="s">
        <v>1313</v>
      </c>
      <c r="BN37" s="73"/>
      <c r="BO37" s="598"/>
      <c r="BP37" s="298" t="s">
        <v>3</v>
      </c>
      <c r="BQ37" s="73"/>
    </row>
    <row r="38" spans="1:69" s="138" customFormat="1" ht="15" customHeight="1" x14ac:dyDescent="0.25">
      <c r="B38" s="276">
        <v>17</v>
      </c>
      <c r="C38" s="296">
        <v>31</v>
      </c>
      <c r="D38" s="639"/>
      <c r="E38" s="639"/>
      <c r="F38" s="9"/>
      <c r="G38" s="306" t="s">
        <v>3</v>
      </c>
      <c r="H38" s="602"/>
      <c r="I38" s="621"/>
      <c r="J38" s="298" t="s">
        <v>843</v>
      </c>
      <c r="K38" s="550"/>
      <c r="M38" s="298" t="s">
        <v>855</v>
      </c>
      <c r="N38" s="619" t="s">
        <v>1640</v>
      </c>
      <c r="O38" s="550"/>
      <c r="Q38" s="619" t="s">
        <v>1641</v>
      </c>
      <c r="R38" s="9"/>
      <c r="S38" s="66"/>
      <c r="T38" s="259"/>
      <c r="U38" s="146"/>
      <c r="W38" s="597" t="s">
        <v>977</v>
      </c>
      <c r="X38" s="308"/>
      <c r="Z38" s="550"/>
      <c r="AA38" s="550"/>
      <c r="AB38" s="619" t="s">
        <v>1642</v>
      </c>
      <c r="AC38" s="550"/>
      <c r="AE38" s="549"/>
      <c r="AG38" s="549"/>
      <c r="AH38" s="550"/>
      <c r="AJ38" s="619" t="s">
        <v>1643</v>
      </c>
      <c r="AK38" s="550"/>
      <c r="AM38" s="604"/>
      <c r="AO38" s="549"/>
      <c r="AQ38" s="604"/>
      <c r="AS38" s="604"/>
      <c r="AU38" s="604"/>
      <c r="AW38" s="604"/>
      <c r="AY38" s="604"/>
      <c r="AZ38" s="555"/>
      <c r="BA38" s="550"/>
      <c r="BB38" s="619" t="s">
        <v>1644</v>
      </c>
      <c r="BC38" s="604"/>
      <c r="BD38" s="298" t="s">
        <v>3</v>
      </c>
      <c r="BF38" s="299" t="s">
        <v>889</v>
      </c>
      <c r="BG38" s="604"/>
      <c r="BH38" s="619" t="s">
        <v>1619</v>
      </c>
      <c r="BI38" s="550"/>
      <c r="BK38" s="6" t="s">
        <v>3</v>
      </c>
      <c r="BL38" s="603" t="s">
        <v>240</v>
      </c>
      <c r="BN38" s="298" t="s">
        <v>100</v>
      </c>
      <c r="BO38" s="298" t="s">
        <v>100</v>
      </c>
      <c r="BP38" s="298" t="s">
        <v>100</v>
      </c>
      <c r="BQ38" s="298" t="s">
        <v>100</v>
      </c>
    </row>
    <row r="39" spans="1:69" s="138" customFormat="1" ht="15" customHeight="1" x14ac:dyDescent="0.25">
      <c r="B39" s="276">
        <v>16</v>
      </c>
      <c r="C39" s="296">
        <v>32</v>
      </c>
      <c r="D39" s="639"/>
      <c r="E39" s="639"/>
      <c r="F39" s="9"/>
      <c r="G39" s="312" t="s">
        <v>709</v>
      </c>
      <c r="H39" s="598"/>
      <c r="I39" s="304" t="s">
        <v>3</v>
      </c>
      <c r="J39" s="298" t="s">
        <v>3</v>
      </c>
      <c r="K39" s="550"/>
      <c r="M39" s="428" t="s">
        <v>3</v>
      </c>
      <c r="N39" s="620"/>
      <c r="O39" s="550"/>
      <c r="Q39" s="620"/>
      <c r="R39" s="9"/>
      <c r="S39" s="66"/>
      <c r="T39" s="259"/>
      <c r="U39" s="146"/>
      <c r="W39" s="598"/>
      <c r="X39" s="308"/>
      <c r="Z39" s="550"/>
      <c r="AA39" s="550"/>
      <c r="AB39" s="620"/>
      <c r="AC39" s="550"/>
      <c r="AE39" s="550"/>
      <c r="AG39" s="550"/>
      <c r="AH39" s="550"/>
      <c r="AJ39" s="620"/>
      <c r="AK39" s="550"/>
      <c r="AM39" s="605"/>
      <c r="AO39" s="550"/>
      <c r="AQ39" s="605"/>
      <c r="AS39" s="605"/>
      <c r="AU39" s="604"/>
      <c r="AW39" s="605"/>
      <c r="AY39" s="605"/>
      <c r="BA39" s="550"/>
      <c r="BB39" s="620"/>
      <c r="BC39" s="605"/>
      <c r="BD39" s="603" t="s">
        <v>1534</v>
      </c>
      <c r="BF39" s="299" t="s">
        <v>3</v>
      </c>
      <c r="BG39" s="605"/>
      <c r="BH39" s="620"/>
      <c r="BI39" s="550"/>
      <c r="BK39" s="603" t="s">
        <v>1007</v>
      </c>
      <c r="BL39" s="604"/>
      <c r="BN39" s="298" t="s">
        <v>3</v>
      </c>
      <c r="BO39" s="298" t="s">
        <v>3</v>
      </c>
      <c r="BP39" s="597" t="s">
        <v>571</v>
      </c>
      <c r="BQ39" s="298" t="s">
        <v>3</v>
      </c>
    </row>
    <row r="40" spans="1:69" s="138" customFormat="1" ht="15" customHeight="1" x14ac:dyDescent="0.25">
      <c r="B40" s="276">
        <v>15</v>
      </c>
      <c r="C40" s="296">
        <v>33</v>
      </c>
      <c r="D40" s="639"/>
      <c r="E40" s="639"/>
      <c r="F40" s="9"/>
      <c r="G40" s="306" t="s">
        <v>3</v>
      </c>
      <c r="H40" s="298" t="s">
        <v>3</v>
      </c>
      <c r="I40" s="304" t="s">
        <v>3</v>
      </c>
      <c r="J40" s="298" t="s">
        <v>848</v>
      </c>
      <c r="K40" s="550"/>
      <c r="M40" s="352"/>
      <c r="N40" s="621"/>
      <c r="O40" s="550"/>
      <c r="Q40" s="621"/>
      <c r="R40" s="9"/>
      <c r="S40" s="66"/>
      <c r="T40" s="259"/>
      <c r="U40" s="9"/>
      <c r="W40" s="352"/>
      <c r="X40" s="308"/>
      <c r="Z40" s="550"/>
      <c r="AA40" s="550"/>
      <c r="AB40" s="621"/>
      <c r="AC40" s="550"/>
      <c r="AE40" s="550"/>
      <c r="AG40" s="550"/>
      <c r="AH40" s="550"/>
      <c r="AJ40" s="621"/>
      <c r="AK40" s="550"/>
      <c r="AM40" s="6" t="s">
        <v>3</v>
      </c>
      <c r="AO40" s="550"/>
      <c r="AQ40" s="6" t="s">
        <v>3</v>
      </c>
      <c r="AS40" s="6" t="s">
        <v>3</v>
      </c>
      <c r="AU40" s="604"/>
      <c r="AW40" s="6" t="s">
        <v>3</v>
      </c>
      <c r="AY40" s="6" t="s">
        <v>3</v>
      </c>
      <c r="BA40" s="550"/>
      <c r="BB40" s="621"/>
      <c r="BC40" s="6" t="s">
        <v>3</v>
      </c>
      <c r="BD40" s="604"/>
      <c r="BF40" s="603" t="s">
        <v>1535</v>
      </c>
      <c r="BG40" s="6" t="s">
        <v>3</v>
      </c>
      <c r="BH40" s="621"/>
      <c r="BI40" s="550"/>
      <c r="BK40" s="604"/>
      <c r="BL40" s="604"/>
      <c r="BN40" s="73"/>
      <c r="BO40" s="597" t="s">
        <v>487</v>
      </c>
      <c r="BP40" s="598"/>
      <c r="BQ40" s="622" t="s">
        <v>488</v>
      </c>
    </row>
    <row r="41" spans="1:69" s="138" customFormat="1" ht="15" customHeight="1" x14ac:dyDescent="0.25">
      <c r="A41" s="620"/>
      <c r="B41" s="276">
        <v>14</v>
      </c>
      <c r="C41" s="296">
        <v>34</v>
      </c>
      <c r="D41" s="639"/>
      <c r="E41" s="639"/>
      <c r="F41" s="9"/>
      <c r="G41" s="302" t="s">
        <v>710</v>
      </c>
      <c r="H41" s="597" t="s">
        <v>1226</v>
      </c>
      <c r="I41" s="619" t="s">
        <v>1626</v>
      </c>
      <c r="J41" s="298" t="s">
        <v>849</v>
      </c>
      <c r="K41" s="550"/>
      <c r="M41" s="259"/>
      <c r="N41" s="298" t="s">
        <v>3</v>
      </c>
      <c r="O41" s="550"/>
      <c r="Q41" s="298" t="s">
        <v>3</v>
      </c>
      <c r="R41" s="550"/>
      <c r="S41" s="66"/>
      <c r="T41" s="259"/>
      <c r="U41" s="9"/>
      <c r="V41" s="17"/>
      <c r="W41" s="259"/>
      <c r="X41" s="308"/>
      <c r="Z41" s="550"/>
      <c r="AA41" s="550"/>
      <c r="AB41" s="299" t="s">
        <v>3</v>
      </c>
      <c r="AC41" s="550"/>
      <c r="AE41" s="550"/>
      <c r="AG41" s="550"/>
      <c r="AH41" s="550"/>
      <c r="AJ41" s="298" t="s">
        <v>3</v>
      </c>
      <c r="AK41" s="550"/>
      <c r="AM41" s="597" t="s">
        <v>828</v>
      </c>
      <c r="AO41" s="550"/>
      <c r="AQ41" s="597" t="s">
        <v>824</v>
      </c>
      <c r="AS41" s="597" t="s">
        <v>822</v>
      </c>
      <c r="AU41" s="604"/>
      <c r="AW41" s="597" t="s">
        <v>820</v>
      </c>
      <c r="AY41" s="597" t="s">
        <v>818</v>
      </c>
      <c r="BA41" s="550"/>
      <c r="BB41" s="299" t="s">
        <v>3</v>
      </c>
      <c r="BC41" s="597" t="s">
        <v>902</v>
      </c>
      <c r="BD41" s="605"/>
      <c r="BF41" s="604"/>
      <c r="BG41" s="597" t="s">
        <v>816</v>
      </c>
      <c r="BH41" s="299" t="s">
        <v>3</v>
      </c>
      <c r="BI41" s="550"/>
      <c r="BK41" s="605"/>
      <c r="BL41" s="605"/>
      <c r="BN41" s="298" t="s">
        <v>3</v>
      </c>
      <c r="BO41" s="602"/>
      <c r="BQ41" s="604"/>
    </row>
    <row r="42" spans="1:69" s="138" customFormat="1" ht="15" customHeight="1" x14ac:dyDescent="0.25">
      <c r="A42" s="620"/>
      <c r="B42" s="276">
        <v>13</v>
      </c>
      <c r="C42" s="296">
        <v>35</v>
      </c>
      <c r="D42" s="639"/>
      <c r="E42" s="639"/>
      <c r="F42" s="9"/>
      <c r="G42" s="306" t="s">
        <v>3</v>
      </c>
      <c r="H42" s="602"/>
      <c r="I42" s="620"/>
      <c r="J42" s="6" t="s">
        <v>3</v>
      </c>
      <c r="K42" s="313"/>
      <c r="M42" s="313"/>
      <c r="N42" s="298" t="s">
        <v>3</v>
      </c>
      <c r="O42" s="551"/>
      <c r="Q42" s="298" t="s">
        <v>3</v>
      </c>
      <c r="R42" s="550"/>
      <c r="S42" s="311"/>
      <c r="T42" s="308"/>
      <c r="U42" s="308"/>
      <c r="V42" s="444"/>
      <c r="W42" s="259"/>
      <c r="X42" s="308"/>
      <c r="Z42" s="550"/>
      <c r="AA42" s="550"/>
      <c r="AB42" s="299" t="s">
        <v>3</v>
      </c>
      <c r="AC42" s="6"/>
      <c r="AE42" s="551"/>
      <c r="AG42" s="551"/>
      <c r="AH42" s="550"/>
      <c r="AJ42" s="298" t="s">
        <v>3</v>
      </c>
      <c r="AK42" s="550"/>
      <c r="AM42" s="602"/>
      <c r="AO42" s="551"/>
      <c r="AQ42" s="602"/>
      <c r="AS42" s="602"/>
      <c r="AU42" s="604"/>
      <c r="AW42" s="602"/>
      <c r="AY42" s="602"/>
      <c r="BA42" s="137"/>
      <c r="BB42" s="299" t="s">
        <v>3</v>
      </c>
      <c r="BC42" s="602"/>
      <c r="BD42" s="6" t="s">
        <v>3</v>
      </c>
      <c r="BF42" s="605"/>
      <c r="BG42" s="602"/>
      <c r="BH42" s="299" t="s">
        <v>3</v>
      </c>
      <c r="BI42" s="550"/>
      <c r="BK42" s="299" t="s">
        <v>3</v>
      </c>
      <c r="BL42" s="6" t="s">
        <v>3</v>
      </c>
      <c r="BN42" s="597" t="s">
        <v>481</v>
      </c>
      <c r="BO42" s="598"/>
      <c r="BQ42" s="604"/>
    </row>
    <row r="43" spans="1:69" s="138" customFormat="1" ht="15" customHeight="1" x14ac:dyDescent="0.25">
      <c r="A43" s="620"/>
      <c r="B43" s="276">
        <v>12</v>
      </c>
      <c r="C43" s="296">
        <v>36</v>
      </c>
      <c r="D43" s="639"/>
      <c r="E43" s="639"/>
      <c r="F43" s="9"/>
      <c r="G43" s="302" t="s">
        <v>711</v>
      </c>
      <c r="H43" s="602"/>
      <c r="I43" s="621"/>
      <c r="J43" s="603" t="s">
        <v>1536</v>
      </c>
      <c r="K43" s="310" t="s">
        <v>3</v>
      </c>
      <c r="M43" s="603" t="s">
        <v>1537</v>
      </c>
      <c r="N43" s="611" t="s">
        <v>1616</v>
      </c>
      <c r="O43" s="6" t="s">
        <v>3</v>
      </c>
      <c r="Q43" s="611" t="s">
        <v>1615</v>
      </c>
      <c r="R43" s="550"/>
      <c r="S43" s="66"/>
      <c r="T43" s="298" t="s">
        <v>3</v>
      </c>
      <c r="U43" s="9"/>
      <c r="V43" s="21"/>
      <c r="W43" s="298" t="s">
        <v>3</v>
      </c>
      <c r="X43" s="308"/>
      <c r="Z43" s="550"/>
      <c r="AA43" s="550"/>
      <c r="AB43" s="640" t="s">
        <v>1614</v>
      </c>
      <c r="AC43" s="6"/>
      <c r="AE43" s="428" t="s">
        <v>3</v>
      </c>
      <c r="AG43" s="428" t="s">
        <v>3</v>
      </c>
      <c r="AH43" s="550"/>
      <c r="AJ43" s="611" t="s">
        <v>1613</v>
      </c>
      <c r="AK43" s="550"/>
      <c r="AM43" s="598"/>
      <c r="AO43" s="298" t="s">
        <v>3</v>
      </c>
      <c r="AQ43" s="598"/>
      <c r="AS43" s="598"/>
      <c r="AU43" s="604"/>
      <c r="AW43" s="598"/>
      <c r="AY43" s="598"/>
      <c r="BA43" s="550"/>
      <c r="BB43" s="640" t="s">
        <v>1612</v>
      </c>
      <c r="BC43" s="602"/>
      <c r="BD43" s="597" t="s">
        <v>812</v>
      </c>
      <c r="BF43" s="6" t="s">
        <v>3</v>
      </c>
      <c r="BG43" s="598"/>
      <c r="BH43" s="609" t="s">
        <v>1611</v>
      </c>
      <c r="BI43" s="258"/>
      <c r="BK43" s="299" t="s">
        <v>3</v>
      </c>
      <c r="BL43" s="611" t="s">
        <v>1543</v>
      </c>
      <c r="BN43" s="602"/>
      <c r="BO43" s="298" t="s">
        <v>3</v>
      </c>
      <c r="BQ43" s="605"/>
    </row>
    <row r="44" spans="1:69" s="138" customFormat="1" ht="15" customHeight="1" x14ac:dyDescent="0.25">
      <c r="B44" s="276">
        <v>11</v>
      </c>
      <c r="C44" s="296">
        <v>37</v>
      </c>
      <c r="D44" s="639"/>
      <c r="E44" s="639"/>
      <c r="F44" s="9"/>
      <c r="G44" s="306" t="s">
        <v>3</v>
      </c>
      <c r="H44" s="602"/>
      <c r="I44" s="500" t="s">
        <v>3</v>
      </c>
      <c r="J44" s="604"/>
      <c r="K44" s="603" t="s">
        <v>1866</v>
      </c>
      <c r="M44" s="604"/>
      <c r="N44" s="602"/>
      <c r="O44" s="603" t="s">
        <v>1867</v>
      </c>
      <c r="Q44" s="639"/>
      <c r="R44" s="550"/>
      <c r="T44" s="603" t="s">
        <v>1538</v>
      </c>
      <c r="U44" s="19"/>
      <c r="W44" s="603" t="s">
        <v>1539</v>
      </c>
      <c r="X44" s="258"/>
      <c r="Z44" s="550"/>
      <c r="AA44" s="550"/>
      <c r="AB44" s="615"/>
      <c r="AC44" s="6"/>
      <c r="AE44" s="603" t="s">
        <v>1540</v>
      </c>
      <c r="AG44" s="603" t="s">
        <v>1541</v>
      </c>
      <c r="AH44" s="550"/>
      <c r="AJ44" s="602"/>
      <c r="AK44" s="550"/>
      <c r="AM44" s="298" t="s">
        <v>3</v>
      </c>
      <c r="AO44" s="603" t="s">
        <v>1542</v>
      </c>
      <c r="AQ44" s="298" t="s">
        <v>3</v>
      </c>
      <c r="AS44" s="298" t="s">
        <v>3</v>
      </c>
      <c r="AU44" s="604"/>
      <c r="AW44" s="298" t="s">
        <v>3</v>
      </c>
      <c r="AY44" s="298" t="s">
        <v>3</v>
      </c>
      <c r="AZ44" s="555"/>
      <c r="BA44" s="550"/>
      <c r="BB44" s="615"/>
      <c r="BC44" s="598"/>
      <c r="BD44" s="602"/>
      <c r="BF44" s="597" t="s">
        <v>814</v>
      </c>
      <c r="BG44" s="298" t="s">
        <v>3</v>
      </c>
      <c r="BH44" s="615"/>
      <c r="BI44" s="604" t="s">
        <v>1544</v>
      </c>
      <c r="BK44" s="619" t="s">
        <v>1620</v>
      </c>
      <c r="BL44" s="602"/>
      <c r="BN44" s="602"/>
      <c r="BO44" s="597" t="s">
        <v>487</v>
      </c>
      <c r="BQ44" s="137"/>
    </row>
    <row r="45" spans="1:69" s="138" customFormat="1" ht="15" customHeight="1" x14ac:dyDescent="0.25">
      <c r="B45" s="276">
        <v>10</v>
      </c>
      <c r="C45" s="296">
        <v>38</v>
      </c>
      <c r="D45" s="639"/>
      <c r="E45" s="639"/>
      <c r="F45" s="9"/>
      <c r="G45" s="302" t="s">
        <v>712</v>
      </c>
      <c r="H45" s="602"/>
      <c r="I45" s="500" t="s">
        <v>3</v>
      </c>
      <c r="J45" s="605"/>
      <c r="K45" s="604"/>
      <c r="M45" s="605"/>
      <c r="N45" s="602"/>
      <c r="O45" s="604"/>
      <c r="Q45" s="639"/>
      <c r="R45" s="259"/>
      <c r="T45" s="604"/>
      <c r="U45" s="603" t="s">
        <v>1868</v>
      </c>
      <c r="W45" s="604"/>
      <c r="X45" s="603" t="s">
        <v>1869</v>
      </c>
      <c r="Z45" s="550"/>
      <c r="AA45" s="550"/>
      <c r="AB45" s="615"/>
      <c r="AC45" s="550"/>
      <c r="AE45" s="604"/>
      <c r="AG45" s="604"/>
      <c r="AH45" s="550"/>
      <c r="AJ45" s="602"/>
      <c r="AK45" s="550"/>
      <c r="AM45" s="597" t="s">
        <v>829</v>
      </c>
      <c r="AO45" s="604"/>
      <c r="AQ45" s="597" t="s">
        <v>825</v>
      </c>
      <c r="AS45" s="597" t="s">
        <v>823</v>
      </c>
      <c r="AU45" s="605"/>
      <c r="AW45" s="597" t="s">
        <v>821</v>
      </c>
      <c r="AY45" s="597" t="s">
        <v>819</v>
      </c>
      <c r="AZ45" s="555"/>
      <c r="BA45" s="550"/>
      <c r="BB45" s="615"/>
      <c r="BC45" s="298" t="s">
        <v>3</v>
      </c>
      <c r="BD45" s="598"/>
      <c r="BF45" s="602"/>
      <c r="BG45" s="597" t="s">
        <v>817</v>
      </c>
      <c r="BH45" s="602"/>
      <c r="BI45" s="604"/>
      <c r="BK45" s="620"/>
      <c r="BL45" s="602"/>
      <c r="BN45" s="598"/>
      <c r="BO45" s="602"/>
      <c r="BQ45" s="622" t="s">
        <v>493</v>
      </c>
    </row>
    <row r="46" spans="1:69" s="138" customFormat="1" ht="15" customHeight="1" x14ac:dyDescent="0.25">
      <c r="B46" s="276">
        <v>9</v>
      </c>
      <c r="C46" s="296">
        <v>39</v>
      </c>
      <c r="D46" s="639"/>
      <c r="E46" s="639"/>
      <c r="F46" s="9"/>
      <c r="G46" s="306" t="s">
        <v>3</v>
      </c>
      <c r="H46" s="598"/>
      <c r="I46" s="611" t="s">
        <v>1617</v>
      </c>
      <c r="J46" s="6" t="s">
        <v>3</v>
      </c>
      <c r="K46" s="605"/>
      <c r="M46" s="310" t="s">
        <v>3</v>
      </c>
      <c r="N46" s="598"/>
      <c r="O46" s="605"/>
      <c r="Q46" s="627"/>
      <c r="R46" s="259"/>
      <c r="T46" s="605"/>
      <c r="U46" s="604"/>
      <c r="W46" s="605"/>
      <c r="X46" s="604"/>
      <c r="Z46" s="550"/>
      <c r="AA46" s="550"/>
      <c r="AB46" s="610"/>
      <c r="AC46" s="550"/>
      <c r="AE46" s="605"/>
      <c r="AG46" s="605"/>
      <c r="AH46" s="6"/>
      <c r="AJ46" s="598"/>
      <c r="AK46" s="550"/>
      <c r="AM46" s="602"/>
      <c r="AO46" s="605"/>
      <c r="AQ46" s="602"/>
      <c r="AS46" s="602"/>
      <c r="AU46" s="298" t="s">
        <v>3</v>
      </c>
      <c r="AW46" s="602"/>
      <c r="AY46" s="602"/>
      <c r="AZ46" s="555"/>
      <c r="BA46" s="550"/>
      <c r="BB46" s="610"/>
      <c r="BC46" s="298" t="s">
        <v>975</v>
      </c>
      <c r="BD46" s="298" t="s">
        <v>3</v>
      </c>
      <c r="BF46" s="598"/>
      <c r="BG46" s="602"/>
      <c r="BH46" s="598"/>
      <c r="BI46" s="605"/>
      <c r="BK46" s="621"/>
      <c r="BL46" s="602"/>
      <c r="BN46" s="298" t="s">
        <v>3</v>
      </c>
      <c r="BO46" s="598"/>
      <c r="BQ46" s="604"/>
    </row>
    <row r="47" spans="1:69" s="138" customFormat="1" ht="15" customHeight="1" x14ac:dyDescent="0.25">
      <c r="B47" s="276">
        <v>8</v>
      </c>
      <c r="C47" s="296">
        <v>40</v>
      </c>
      <c r="D47" s="639"/>
      <c r="E47" s="639"/>
      <c r="F47" s="9"/>
      <c r="G47" s="534" t="s">
        <v>713</v>
      </c>
      <c r="H47" s="298" t="s">
        <v>3</v>
      </c>
      <c r="I47" s="602"/>
      <c r="J47" s="597" t="s">
        <v>840</v>
      </c>
      <c r="K47" s="6" t="s">
        <v>3</v>
      </c>
      <c r="M47" s="609" t="s">
        <v>838</v>
      </c>
      <c r="N47" s="549"/>
      <c r="O47" s="20" t="s">
        <v>3</v>
      </c>
      <c r="Q47" s="428" t="s">
        <v>3</v>
      </c>
      <c r="R47" s="259"/>
      <c r="T47" s="6" t="s">
        <v>3</v>
      </c>
      <c r="U47" s="605"/>
      <c r="W47" s="6" t="s">
        <v>3</v>
      </c>
      <c r="X47" s="605"/>
      <c r="Z47" s="550"/>
      <c r="AA47" s="550"/>
      <c r="AB47" s="426" t="s">
        <v>3</v>
      </c>
      <c r="AC47" s="550"/>
      <c r="AE47" s="6" t="s">
        <v>3</v>
      </c>
      <c r="AG47" s="6" t="s">
        <v>3</v>
      </c>
      <c r="AH47" s="550"/>
      <c r="AJ47" s="550"/>
      <c r="AK47" s="550"/>
      <c r="AM47" s="598"/>
      <c r="AO47" s="6" t="s">
        <v>3</v>
      </c>
      <c r="AQ47" s="598"/>
      <c r="AS47" s="598"/>
      <c r="AU47" s="597" t="s">
        <v>979</v>
      </c>
      <c r="AW47" s="598"/>
      <c r="AY47" s="598"/>
      <c r="AZ47" s="555"/>
      <c r="BA47" s="137"/>
      <c r="BC47" s="298" t="s">
        <v>3</v>
      </c>
      <c r="BD47" s="597" t="s">
        <v>813</v>
      </c>
      <c r="BF47" s="298" t="s">
        <v>3</v>
      </c>
      <c r="BG47" s="598"/>
      <c r="BH47" s="298" t="s">
        <v>3</v>
      </c>
      <c r="BI47" s="6" t="s">
        <v>3</v>
      </c>
      <c r="BK47" s="299" t="s">
        <v>3</v>
      </c>
      <c r="BL47" s="602"/>
      <c r="BN47" s="597" t="s">
        <v>482</v>
      </c>
      <c r="BO47" s="298" t="s">
        <v>3</v>
      </c>
      <c r="BQ47" s="604"/>
    </row>
    <row r="48" spans="1:69" s="138" customFormat="1" ht="15" customHeight="1" x14ac:dyDescent="0.25">
      <c r="B48" s="276">
        <v>7</v>
      </c>
      <c r="C48" s="296">
        <v>41</v>
      </c>
      <c r="D48" s="639"/>
      <c r="E48" s="639"/>
      <c r="F48" s="9"/>
      <c r="G48" s="439" t="s">
        <v>3</v>
      </c>
      <c r="I48" s="602"/>
      <c r="J48" s="602"/>
      <c r="K48" s="597" t="s">
        <v>890</v>
      </c>
      <c r="M48" s="615"/>
      <c r="N48" s="550"/>
      <c r="O48" s="606" t="s">
        <v>891</v>
      </c>
      <c r="Q48" s="597" t="s">
        <v>67</v>
      </c>
      <c r="R48" s="259"/>
      <c r="T48" s="597" t="s">
        <v>836</v>
      </c>
      <c r="U48" s="6" t="s">
        <v>3</v>
      </c>
      <c r="W48" s="597" t="s">
        <v>834</v>
      </c>
      <c r="X48" s="6" t="s">
        <v>3</v>
      </c>
      <c r="Z48" s="550"/>
      <c r="AA48" s="550"/>
      <c r="AB48" s="644" t="s">
        <v>1545</v>
      </c>
      <c r="AC48" s="550"/>
      <c r="AE48" s="597" t="s">
        <v>832</v>
      </c>
      <c r="AG48" s="597" t="s">
        <v>830</v>
      </c>
      <c r="AH48" s="550"/>
      <c r="AJ48" s="550"/>
      <c r="AK48" s="550"/>
      <c r="AM48" s="298" t="s">
        <v>3</v>
      </c>
      <c r="AO48" s="597" t="s">
        <v>826</v>
      </c>
      <c r="AQ48" s="298" t="s">
        <v>3</v>
      </c>
      <c r="AS48" s="298" t="s">
        <v>3</v>
      </c>
      <c r="AU48" s="598"/>
      <c r="AW48" s="298" t="s">
        <v>3</v>
      </c>
      <c r="AY48" s="298" t="s">
        <v>3</v>
      </c>
      <c r="AZ48" s="555"/>
      <c r="BA48" s="137"/>
      <c r="BC48" s="352"/>
      <c r="BD48" s="602"/>
      <c r="BF48" s="597" t="s">
        <v>815</v>
      </c>
      <c r="BG48" s="298" t="s">
        <v>3</v>
      </c>
      <c r="BH48" s="597" t="s">
        <v>727</v>
      </c>
      <c r="BI48" s="295" t="s">
        <v>996</v>
      </c>
      <c r="BK48" s="299" t="s">
        <v>3</v>
      </c>
      <c r="BL48" s="602"/>
      <c r="BN48" s="598"/>
      <c r="BO48" s="136"/>
      <c r="BQ48" s="605"/>
    </row>
    <row r="49" spans="1:157" s="432" customFormat="1" ht="15" customHeight="1" x14ac:dyDescent="0.25">
      <c r="A49" s="656" t="s">
        <v>1549</v>
      </c>
      <c r="B49" s="423">
        <v>6</v>
      </c>
      <c r="C49" s="533">
        <v>42</v>
      </c>
      <c r="D49" s="639"/>
      <c r="E49" s="639"/>
      <c r="G49" s="534" t="s">
        <v>714</v>
      </c>
      <c r="I49" s="598"/>
      <c r="J49" s="598"/>
      <c r="K49" s="602"/>
      <c r="M49" s="610"/>
      <c r="N49" s="553"/>
      <c r="O49" s="607"/>
      <c r="Q49" s="602"/>
      <c r="R49" s="429"/>
      <c r="T49" s="602"/>
      <c r="U49" s="599" t="s">
        <v>892</v>
      </c>
      <c r="W49" s="602"/>
      <c r="X49" s="599" t="s">
        <v>969</v>
      </c>
      <c r="Z49" s="553"/>
      <c r="AA49" s="553"/>
      <c r="AB49" s="645"/>
      <c r="AC49" s="553"/>
      <c r="AE49" s="602"/>
      <c r="AG49" s="602"/>
      <c r="AH49" s="553"/>
      <c r="AJ49" s="553"/>
      <c r="AK49" s="553"/>
      <c r="AM49" s="443"/>
      <c r="AN49" s="138"/>
      <c r="AO49" s="602"/>
      <c r="AQ49" s="443"/>
      <c r="AS49" s="443"/>
      <c r="AU49" s="429"/>
      <c r="AV49" s="536"/>
      <c r="AW49" s="429"/>
      <c r="AX49" s="434"/>
      <c r="AY49" s="537"/>
      <c r="AZ49" s="423"/>
      <c r="BA49" s="436"/>
      <c r="BC49" s="425"/>
      <c r="BD49" s="598"/>
      <c r="BF49" s="602"/>
      <c r="BG49" s="534"/>
      <c r="BH49" s="602"/>
      <c r="BI49" s="437" t="s">
        <v>3</v>
      </c>
      <c r="BK49" s="425"/>
      <c r="BL49" s="602"/>
      <c r="BN49" s="428" t="s">
        <v>3</v>
      </c>
      <c r="BO49" s="436"/>
      <c r="BQ49" s="428" t="s">
        <v>3</v>
      </c>
    </row>
    <row r="50" spans="1:157" s="432" customFormat="1" ht="15" customHeight="1" x14ac:dyDescent="0.25">
      <c r="A50" s="656"/>
      <c r="B50" s="423">
        <v>5</v>
      </c>
      <c r="C50" s="533">
        <v>43</v>
      </c>
      <c r="D50" s="639"/>
      <c r="E50" s="639"/>
      <c r="G50" s="439" t="s">
        <v>3</v>
      </c>
      <c r="I50" s="428" t="s">
        <v>3</v>
      </c>
      <c r="J50" s="428" t="s">
        <v>3</v>
      </c>
      <c r="K50" s="602"/>
      <c r="M50" s="426" t="s">
        <v>3</v>
      </c>
      <c r="N50" s="553"/>
      <c r="O50" s="607"/>
      <c r="Q50" s="602"/>
      <c r="R50" s="429"/>
      <c r="T50" s="598"/>
      <c r="U50" s="600"/>
      <c r="W50" s="598"/>
      <c r="X50" s="600"/>
      <c r="Z50" s="553"/>
      <c r="AA50" s="553"/>
      <c r="AB50" s="646"/>
      <c r="AC50" s="553"/>
      <c r="AE50" s="598"/>
      <c r="AG50" s="598"/>
      <c r="AH50" s="437"/>
      <c r="AJ50" s="429"/>
      <c r="AK50" s="553"/>
      <c r="AM50" s="436"/>
      <c r="AN50" s="138"/>
      <c r="AO50" s="598"/>
      <c r="AQ50" s="436"/>
      <c r="AS50" s="436"/>
      <c r="AU50" s="429"/>
      <c r="AV50" s="538"/>
      <c r="AW50" s="429"/>
      <c r="AX50" s="434"/>
      <c r="AY50" s="429"/>
      <c r="AZ50" s="423"/>
      <c r="BA50" s="436"/>
      <c r="BB50" s="436"/>
      <c r="BC50" s="425"/>
      <c r="BD50" s="428" t="s">
        <v>3</v>
      </c>
      <c r="BF50" s="598"/>
      <c r="BG50" s="425"/>
      <c r="BH50" s="598"/>
      <c r="BI50" s="441" t="s">
        <v>997</v>
      </c>
      <c r="BK50" s="425"/>
      <c r="BL50" s="602"/>
      <c r="BN50" s="599" t="s">
        <v>483</v>
      </c>
      <c r="BO50" s="436"/>
      <c r="BP50" s="623" t="s">
        <v>492</v>
      </c>
      <c r="BQ50" s="612" t="s">
        <v>493</v>
      </c>
    </row>
    <row r="51" spans="1:157" s="432" customFormat="1" ht="15" customHeight="1" x14ac:dyDescent="0.25">
      <c r="A51" s="656"/>
      <c r="B51" s="423">
        <v>4</v>
      </c>
      <c r="C51" s="533">
        <v>44</v>
      </c>
      <c r="D51" s="639"/>
      <c r="E51" s="639"/>
      <c r="F51" s="425"/>
      <c r="G51" s="441" t="s">
        <v>715</v>
      </c>
      <c r="I51" s="441"/>
      <c r="J51" s="599" t="s">
        <v>841</v>
      </c>
      <c r="K51" s="598"/>
      <c r="M51" s="616" t="s">
        <v>839</v>
      </c>
      <c r="N51" s="553"/>
      <c r="O51" s="608"/>
      <c r="Q51" s="598"/>
      <c r="R51" s="429"/>
      <c r="T51" s="428" t="s">
        <v>3</v>
      </c>
      <c r="U51" s="600"/>
      <c r="W51" s="428" t="s">
        <v>3</v>
      </c>
      <c r="X51" s="600"/>
      <c r="Z51" s="553"/>
      <c r="AA51" s="553"/>
      <c r="AB51" s="423"/>
      <c r="AC51" s="553"/>
      <c r="AE51" s="428" t="s">
        <v>3</v>
      </c>
      <c r="AG51" s="428" t="s">
        <v>3</v>
      </c>
      <c r="AH51" s="539"/>
      <c r="AJ51" s="429"/>
      <c r="AK51" s="539"/>
      <c r="AM51" s="436"/>
      <c r="AN51" s="138"/>
      <c r="AO51" s="428" t="s">
        <v>3</v>
      </c>
      <c r="AQ51" s="436"/>
      <c r="AS51" s="436"/>
      <c r="AU51" s="429"/>
      <c r="AV51" s="433"/>
      <c r="AW51" s="429"/>
      <c r="AX51" s="434"/>
      <c r="AY51" s="429"/>
      <c r="AZ51" s="423"/>
      <c r="BA51" s="436"/>
      <c r="BB51" s="436"/>
      <c r="BC51" s="425"/>
      <c r="BD51" s="425"/>
      <c r="BF51" s="428" t="s">
        <v>3</v>
      </c>
      <c r="BG51" s="425"/>
      <c r="BH51" s="428" t="s">
        <v>3</v>
      </c>
      <c r="BI51" s="437" t="s">
        <v>3</v>
      </c>
      <c r="BK51" s="425"/>
      <c r="BL51" s="598"/>
      <c r="BN51" s="600"/>
      <c r="BO51" s="436"/>
      <c r="BP51" s="600"/>
      <c r="BQ51" s="613"/>
    </row>
    <row r="52" spans="1:157" s="432" customFormat="1" ht="15" customHeight="1" x14ac:dyDescent="0.25">
      <c r="A52" s="656"/>
      <c r="B52" s="423">
        <v>3</v>
      </c>
      <c r="C52" s="533">
        <v>45</v>
      </c>
      <c r="D52" s="639"/>
      <c r="E52" s="639"/>
      <c r="F52" s="425"/>
      <c r="G52" s="553"/>
      <c r="H52" s="423"/>
      <c r="I52" s="428"/>
      <c r="J52" s="600"/>
      <c r="K52" s="428" t="s">
        <v>3</v>
      </c>
      <c r="M52" s="617"/>
      <c r="N52" s="553"/>
      <c r="O52" s="439" t="s">
        <v>3</v>
      </c>
      <c r="Q52" s="428" t="s">
        <v>3</v>
      </c>
      <c r="R52" s="430"/>
      <c r="T52" s="599" t="s">
        <v>837</v>
      </c>
      <c r="U52" s="601"/>
      <c r="W52" s="599" t="s">
        <v>835</v>
      </c>
      <c r="X52" s="601"/>
      <c r="Z52" s="553"/>
      <c r="AA52" s="553"/>
      <c r="AB52" s="423"/>
      <c r="AC52" s="553"/>
      <c r="AE52" s="599" t="s">
        <v>833</v>
      </c>
      <c r="AG52" s="599" t="s">
        <v>831</v>
      </c>
      <c r="AH52" s="539"/>
      <c r="AJ52" s="429"/>
      <c r="AK52" s="539"/>
      <c r="AM52" s="436"/>
      <c r="AN52" s="138"/>
      <c r="AO52" s="599" t="s">
        <v>827</v>
      </c>
      <c r="AQ52" s="436"/>
      <c r="AS52" s="436"/>
      <c r="AU52" s="429"/>
      <c r="AV52" s="433"/>
      <c r="AW52" s="429"/>
      <c r="AX52" s="434"/>
      <c r="AY52" s="429"/>
      <c r="AZ52" s="423"/>
      <c r="BA52" s="436"/>
      <c r="BB52" s="436"/>
      <c r="BC52" s="425"/>
      <c r="BD52" s="425"/>
      <c r="BF52" s="534"/>
      <c r="BG52" s="425"/>
      <c r="BH52" s="599" t="s">
        <v>728</v>
      </c>
      <c r="BI52" s="624" t="s">
        <v>1005</v>
      </c>
      <c r="BK52" s="425"/>
      <c r="BL52" s="428" t="s">
        <v>3</v>
      </c>
      <c r="BN52" s="600"/>
      <c r="BO52" s="436"/>
      <c r="BP52" s="600"/>
      <c r="BQ52" s="613"/>
    </row>
    <row r="53" spans="1:157" s="432" customFormat="1" x14ac:dyDescent="0.25">
      <c r="A53" s="656"/>
      <c r="B53" s="423">
        <v>2</v>
      </c>
      <c r="C53" s="533">
        <v>46</v>
      </c>
      <c r="D53" s="639"/>
      <c r="E53" s="639"/>
      <c r="F53" s="425"/>
      <c r="G53" s="553"/>
      <c r="H53" s="423"/>
      <c r="I53" s="552"/>
      <c r="J53" s="601"/>
      <c r="K53" s="428" t="s">
        <v>966</v>
      </c>
      <c r="L53" s="562"/>
      <c r="M53" s="618"/>
      <c r="N53" s="553"/>
      <c r="O53" s="439" t="s">
        <v>967</v>
      </c>
      <c r="P53" s="403"/>
      <c r="Q53" s="553"/>
      <c r="R53" s="430"/>
      <c r="T53" s="600"/>
      <c r="U53" s="428" t="s">
        <v>3</v>
      </c>
      <c r="W53" s="600"/>
      <c r="X53" s="428" t="s">
        <v>3</v>
      </c>
      <c r="Z53" s="553"/>
      <c r="AA53" s="553"/>
      <c r="AB53" s="423"/>
      <c r="AC53" s="437"/>
      <c r="AE53" s="600"/>
      <c r="AG53" s="600"/>
      <c r="AH53" s="539"/>
      <c r="AJ53" s="429"/>
      <c r="AK53" s="539"/>
      <c r="AM53" s="436"/>
      <c r="AN53" s="138"/>
      <c r="AO53" s="600"/>
      <c r="AQ53" s="436"/>
      <c r="AS53" s="436"/>
      <c r="AU53" s="433"/>
      <c r="AV53" s="433"/>
      <c r="AW53" s="429"/>
      <c r="AX53" s="434"/>
      <c r="AY53" s="429"/>
      <c r="AZ53" s="423"/>
      <c r="BA53" s="436"/>
      <c r="BB53" s="436"/>
      <c r="BC53" s="425"/>
      <c r="BD53" s="425"/>
      <c r="BF53" s="425"/>
      <c r="BG53" s="425"/>
      <c r="BH53" s="600"/>
      <c r="BI53" s="613"/>
      <c r="BK53" s="425"/>
      <c r="BL53" s="425"/>
      <c r="BN53" s="601"/>
      <c r="BP53" s="601"/>
      <c r="BQ53" s="614"/>
    </row>
    <row r="54" spans="1:157" s="432" customFormat="1" x14ac:dyDescent="0.25">
      <c r="A54" s="656"/>
      <c r="B54" s="423">
        <v>1</v>
      </c>
      <c r="C54" s="533">
        <v>47</v>
      </c>
      <c r="D54" s="627"/>
      <c r="E54" s="627"/>
      <c r="F54" s="535"/>
      <c r="G54" s="554"/>
      <c r="H54" s="563"/>
      <c r="I54" s="554"/>
      <c r="J54" s="541"/>
      <c r="K54" s="541"/>
      <c r="L54" s="562"/>
      <c r="M54" s="426"/>
      <c r="N54" s="554"/>
      <c r="O54" s="439"/>
      <c r="P54" s="403"/>
      <c r="Q54" s="542"/>
      <c r="R54" s="542"/>
      <c r="T54" s="601"/>
      <c r="U54" s="428" t="s">
        <v>968</v>
      </c>
      <c r="W54" s="601"/>
      <c r="X54" s="428" t="s">
        <v>970</v>
      </c>
      <c r="Z54" s="554"/>
      <c r="AA54" s="554"/>
      <c r="AB54" s="563"/>
      <c r="AC54" s="541"/>
      <c r="AE54" s="601"/>
      <c r="AG54" s="601"/>
      <c r="AH54" s="501"/>
      <c r="AJ54" s="545"/>
      <c r="AK54" s="501"/>
      <c r="AM54" s="543"/>
      <c r="AN54" s="138"/>
      <c r="AO54" s="601"/>
      <c r="AQ54" s="543"/>
      <c r="AS54" s="543"/>
      <c r="AU54" s="544"/>
      <c r="AV54" s="544"/>
      <c r="AW54" s="545"/>
      <c r="AX54" s="434"/>
      <c r="AY54" s="545"/>
      <c r="AZ54" s="563"/>
      <c r="BA54" s="543"/>
      <c r="BB54" s="543"/>
      <c r="BC54" s="535"/>
      <c r="BD54" s="535"/>
      <c r="BF54" s="535"/>
      <c r="BG54" s="535"/>
      <c r="BH54" s="601"/>
      <c r="BI54" s="614"/>
      <c r="BK54" s="535"/>
      <c r="BL54" s="535"/>
      <c r="BN54" s="428" t="s">
        <v>3</v>
      </c>
      <c r="BO54" s="426" t="s">
        <v>3</v>
      </c>
      <c r="BP54" s="428" t="s">
        <v>3</v>
      </c>
      <c r="BQ54" s="428" t="s">
        <v>3</v>
      </c>
    </row>
    <row r="55" spans="1:157" ht="15.75" thickBot="1" x14ac:dyDescent="0.3">
      <c r="I55" s="138"/>
      <c r="J55" s="397"/>
      <c r="K55" s="548"/>
      <c r="L55" s="21"/>
      <c r="M55" s="21"/>
      <c r="N55" s="117"/>
      <c r="O55" s="117"/>
      <c r="P55" s="21"/>
      <c r="Q55" s="117"/>
      <c r="R55" s="117"/>
      <c r="T55" s="117"/>
      <c r="U55" s="117"/>
      <c r="X55" s="117"/>
      <c r="Y55" s="138"/>
      <c r="Z55" s="117"/>
      <c r="AA55" s="117"/>
      <c r="AB55" s="117"/>
      <c r="AC55" s="117"/>
      <c r="AD55" s="138"/>
      <c r="AE55" s="117"/>
      <c r="AF55" s="138"/>
      <c r="AG55" s="117"/>
      <c r="AH55" s="117"/>
      <c r="AI55" s="138"/>
      <c r="AJ55" s="117"/>
      <c r="AK55" s="117"/>
      <c r="AL55" s="138"/>
      <c r="AM55" s="117"/>
      <c r="AN55" s="138"/>
      <c r="AO55" s="117"/>
      <c r="AP55" s="138"/>
      <c r="AQ55" s="117"/>
      <c r="AR55" s="138"/>
      <c r="AS55" s="117"/>
      <c r="AT55" s="138"/>
      <c r="AU55" s="117"/>
      <c r="AV55" s="117"/>
      <c r="AW55" s="117"/>
      <c r="AY55" s="117"/>
      <c r="AZ55" s="117"/>
      <c r="BA55" s="117"/>
      <c r="BB55" s="117"/>
      <c r="BC55" s="117"/>
      <c r="BD55" s="117"/>
      <c r="BE55" s="117"/>
      <c r="BF55" s="138"/>
      <c r="BG55" s="138"/>
      <c r="BH55" s="138"/>
      <c r="BI55" s="117"/>
      <c r="BJ55" s="138"/>
      <c r="BK55" s="117"/>
      <c r="BL55" s="117"/>
      <c r="BM55" s="138"/>
      <c r="BN55" s="532"/>
      <c r="BO55" s="138"/>
      <c r="BP55" s="138"/>
      <c r="BQ55" s="138"/>
      <c r="BR55" s="138"/>
      <c r="BS55" s="138"/>
      <c r="BT55" s="138"/>
      <c r="BU55" s="138"/>
      <c r="BV55" s="138"/>
      <c r="BW55" s="138"/>
      <c r="BX55" s="138"/>
      <c r="BY55" s="138"/>
      <c r="BZ55" s="138"/>
      <c r="CA55" s="138"/>
      <c r="CB55" s="138"/>
      <c r="CC55" s="138"/>
      <c r="CD55" s="138"/>
      <c r="CE55" s="138"/>
      <c r="CF55" s="138"/>
      <c r="CG55" s="138"/>
      <c r="CH55" s="138"/>
      <c r="CI55" s="138"/>
      <c r="CJ55" s="138"/>
      <c r="CK55" s="138"/>
      <c r="CL55" s="138"/>
      <c r="CM55" s="138"/>
      <c r="CN55" s="138"/>
      <c r="CO55" s="138"/>
      <c r="CP55" s="138"/>
      <c r="CQ55" s="138"/>
      <c r="CR55" s="138"/>
      <c r="CS55" s="138"/>
      <c r="CT55" s="138"/>
      <c r="CU55" s="138"/>
      <c r="CV55" s="138"/>
      <c r="CW55" s="138"/>
      <c r="CX55" s="138"/>
      <c r="CY55" s="138"/>
      <c r="CZ55" s="138"/>
      <c r="DA55" s="138"/>
      <c r="DB55" s="138"/>
      <c r="DC55" s="138"/>
      <c r="DD55" s="138"/>
      <c r="DE55" s="138"/>
      <c r="DF55" s="138"/>
      <c r="DG55" s="138"/>
      <c r="DH55" s="138"/>
      <c r="DI55" s="138"/>
      <c r="DJ55" s="138"/>
      <c r="DK55" s="138"/>
      <c r="DL55" s="138"/>
      <c r="DM55" s="138"/>
      <c r="DN55" s="138"/>
      <c r="DO55" s="138"/>
      <c r="DP55" s="138"/>
      <c r="DQ55" s="138"/>
      <c r="DR55" s="138"/>
      <c r="DS55" s="138"/>
      <c r="DT55" s="138"/>
      <c r="DU55" s="138"/>
      <c r="DV55" s="138"/>
      <c r="DW55" s="138"/>
      <c r="DX55" s="138"/>
      <c r="DY55" s="138"/>
      <c r="DZ55" s="138"/>
      <c r="EA55" s="138"/>
      <c r="EB55" s="138"/>
      <c r="EC55" s="138"/>
      <c r="ED55" s="138"/>
      <c r="EE55" s="138"/>
      <c r="EF55" s="138"/>
      <c r="EG55" s="138"/>
      <c r="EH55" s="138"/>
      <c r="EI55" s="138"/>
      <c r="EJ55" s="138"/>
      <c r="EK55" s="138"/>
      <c r="EL55" s="138"/>
      <c r="EM55" s="138"/>
      <c r="EN55" s="138"/>
      <c r="EO55" s="138"/>
      <c r="EP55" s="138"/>
      <c r="EQ55" s="138"/>
      <c r="ER55" s="138"/>
      <c r="ES55" s="138"/>
      <c r="ET55" s="138"/>
      <c r="EU55" s="138"/>
      <c r="EV55" s="138"/>
      <c r="EW55" s="138"/>
      <c r="EX55" s="138"/>
      <c r="EY55" s="138"/>
      <c r="EZ55" s="138"/>
      <c r="FA55" s="138"/>
    </row>
    <row r="56" spans="1:157" ht="21" x14ac:dyDescent="0.25">
      <c r="A56" s="396" t="s">
        <v>806</v>
      </c>
      <c r="J56" s="109"/>
      <c r="K56" s="119"/>
      <c r="L56" s="115"/>
      <c r="M56" s="115"/>
      <c r="N56" s="109"/>
      <c r="O56" s="109"/>
      <c r="P56" s="115"/>
      <c r="Q56" s="109"/>
      <c r="R56" s="109"/>
      <c r="T56" s="109"/>
      <c r="U56" s="109"/>
      <c r="X56" s="109"/>
      <c r="AE56" s="109"/>
      <c r="AG56" s="109"/>
      <c r="AJ56" s="109"/>
      <c r="AK56" s="109"/>
      <c r="AM56" s="109"/>
      <c r="AO56" s="109"/>
      <c r="AQ56" s="109"/>
      <c r="AS56" s="109"/>
      <c r="AU56" s="109"/>
      <c r="AV56" s="109"/>
      <c r="AW56" s="109"/>
      <c r="AY56" s="109"/>
      <c r="AZ56" s="109"/>
      <c r="BA56" s="109"/>
      <c r="BB56" s="109"/>
      <c r="BC56" s="109"/>
      <c r="BD56" s="109"/>
      <c r="BE56" s="109"/>
      <c r="BI56" s="109"/>
      <c r="BK56" s="109"/>
      <c r="BL56" s="109"/>
    </row>
    <row r="57" spans="1:157" ht="21" x14ac:dyDescent="0.25">
      <c r="A57" s="546" t="s">
        <v>1873</v>
      </c>
      <c r="J57" s="109"/>
      <c r="K57" s="119">
        <v>1</v>
      </c>
      <c r="L57" s="115"/>
      <c r="M57" s="115">
        <v>1</v>
      </c>
      <c r="N57" s="109"/>
      <c r="O57" s="109"/>
      <c r="P57" s="115"/>
      <c r="Q57" s="109"/>
      <c r="R57" s="109"/>
      <c r="T57" s="109"/>
      <c r="U57" s="109"/>
      <c r="W57" s="21">
        <v>1</v>
      </c>
      <c r="X57" s="109"/>
      <c r="AE57" s="109">
        <v>1</v>
      </c>
      <c r="AG57" s="109"/>
      <c r="AJ57" s="109"/>
      <c r="AK57" s="109"/>
      <c r="AM57" s="109"/>
      <c r="AO57" s="109">
        <v>1</v>
      </c>
      <c r="AQ57" s="109"/>
      <c r="AS57" s="109"/>
      <c r="AU57" s="109"/>
      <c r="AV57" s="109"/>
      <c r="AW57" s="109"/>
      <c r="AY57" s="109"/>
      <c r="AZ57" s="109"/>
      <c r="BA57" s="109"/>
      <c r="BB57" s="109"/>
      <c r="BC57" s="109"/>
      <c r="BD57" s="109">
        <v>1</v>
      </c>
      <c r="BE57" s="109"/>
      <c r="BF57" s="1">
        <v>1</v>
      </c>
      <c r="BI57" s="52">
        <v>1</v>
      </c>
      <c r="BK57" s="109">
        <f>SUM(D57:BI57)</f>
        <v>8</v>
      </c>
      <c r="BL57" s="109"/>
    </row>
    <row r="58" spans="1:157" ht="15.75" thickBot="1" x14ac:dyDescent="0.3">
      <c r="A58" s="547">
        <f>COUNTIF(8:54,"=*" &amp; A57 &amp; "*")</f>
        <v>2</v>
      </c>
      <c r="L58" s="115"/>
      <c r="M58" s="2"/>
      <c r="P58" s="2"/>
    </row>
    <row r="59" spans="1:157" s="372" customFormat="1" x14ac:dyDescent="0.25">
      <c r="B59" s="596"/>
      <c r="C59" s="596"/>
    </row>
    <row r="60" spans="1:157" s="4" customFormat="1" x14ac:dyDescent="0.25">
      <c r="A60" s="4" t="s">
        <v>602</v>
      </c>
      <c r="B60" s="1"/>
      <c r="C60" s="1"/>
      <c r="D60" s="4" t="str">
        <f>D7</f>
        <v>FEB-030ROW:CNPW-U-005</v>
      </c>
      <c r="E60" s="4" t="str">
        <f t="shared" ref="E60:BL60" si="0">E7</f>
        <v>FEB-030ROW:CNPW-U-006</v>
      </c>
      <c r="F60" s="4" t="str">
        <f t="shared" si="0"/>
        <v>FEB-030ROW:CNPW-U-007</v>
      </c>
      <c r="G60" s="4" t="str">
        <f t="shared" si="0"/>
        <v>FEB-030ROW:CNPW-U-008</v>
      </c>
      <c r="H60" s="4" t="str">
        <f t="shared" si="0"/>
        <v>FEB-030ROW:CNPW-U-009</v>
      </c>
      <c r="I60" s="4" t="str">
        <f t="shared" si="0"/>
        <v>FEB-030ROW:CNPW-U-010</v>
      </c>
      <c r="J60" s="4" t="str">
        <f t="shared" si="0"/>
        <v>FEB-050ROW:CNPW-U-001</v>
      </c>
      <c r="K60" s="4" t="str">
        <f t="shared" si="0"/>
        <v>FEB-050ROW:CNPW-U-002</v>
      </c>
      <c r="L60" s="4">
        <f t="shared" si="0"/>
        <v>0</v>
      </c>
      <c r="M60" s="4" t="str">
        <f t="shared" si="0"/>
        <v>DTL-030ROW:CNPW-U-018</v>
      </c>
      <c r="N60" s="4" t="str">
        <f t="shared" si="0"/>
        <v>DTL-030ROW:CNPW-U-017</v>
      </c>
      <c r="O60" s="4" t="str">
        <f t="shared" si="0"/>
        <v>SPK-010ROW:CNPW-U-018</v>
      </c>
      <c r="P60" s="4">
        <f t="shared" si="0"/>
        <v>0</v>
      </c>
      <c r="Q60" s="4" t="str">
        <f t="shared" si="0"/>
        <v>SPK-020ROW:CNPW-U-018</v>
      </c>
      <c r="R60" s="4" t="str">
        <f t="shared" si="0"/>
        <v>SPK-030ROW:CNPW-U-018</v>
      </c>
      <c r="S60" s="4">
        <f t="shared" si="0"/>
        <v>0</v>
      </c>
      <c r="T60" s="4" t="str">
        <f t="shared" si="0"/>
        <v>SPK-040ROW:CNPW-U-018</v>
      </c>
      <c r="U60" s="4" t="str">
        <f t="shared" si="0"/>
        <v>SPK-050ROW:CNPW-U-018</v>
      </c>
      <c r="V60" s="4">
        <f t="shared" si="0"/>
        <v>0</v>
      </c>
      <c r="W60" s="4" t="str">
        <f t="shared" si="0"/>
        <v>MBL-010ROW:CNPW-U-018</v>
      </c>
      <c r="X60" s="4" t="str">
        <f t="shared" si="0"/>
        <v>MBL-020ROW:CNPW-U-018</v>
      </c>
      <c r="Y60" s="4">
        <f t="shared" si="0"/>
        <v>0</v>
      </c>
      <c r="Z60" s="4" t="str">
        <f t="shared" si="0"/>
        <v>MBL-030ROW:CNPW-U-018</v>
      </c>
      <c r="AA60" s="4" t="str">
        <f t="shared" si="0"/>
        <v>MBL-030ROW:CNPW-U-017</v>
      </c>
      <c r="AB60" s="4" t="str">
        <f t="shared" si="0"/>
        <v>MBL-040ROW:CNPW-U-018</v>
      </c>
      <c r="AC60" s="4" t="str">
        <f t="shared" si="0"/>
        <v>MBL-040ROW:CNPW-U-017</v>
      </c>
      <c r="AD60" s="4">
        <f t="shared" si="0"/>
        <v>0</v>
      </c>
      <c r="AE60" s="4" t="str">
        <f t="shared" si="0"/>
        <v>MBL-050ROW:CNPW-U-018</v>
      </c>
      <c r="AF60" s="4">
        <f t="shared" si="0"/>
        <v>0</v>
      </c>
      <c r="AG60" s="4" t="str">
        <f t="shared" si="0"/>
        <v>MBL-090ROW:CNPW-U-018</v>
      </c>
      <c r="AH60" s="4" t="str">
        <f t="shared" si="0"/>
        <v>HBL-010ROW:CNPW-U-018</v>
      </c>
      <c r="AI60" s="4">
        <f t="shared" si="0"/>
        <v>0</v>
      </c>
      <c r="AJ60" s="4" t="str">
        <f t="shared" si="0"/>
        <v>HBL-020ROW:CNPW-U-018</v>
      </c>
      <c r="AK60" s="4" t="str">
        <f t="shared" si="0"/>
        <v>HBL-030ROW:CNPW-U-018</v>
      </c>
      <c r="AL60" s="4">
        <f t="shared" si="0"/>
        <v>0</v>
      </c>
      <c r="AM60" s="4" t="str">
        <f t="shared" si="0"/>
        <v>HBL-050ROW:CNPW-U-016</v>
      </c>
      <c r="AN60" s="4">
        <f t="shared" si="0"/>
        <v>0</v>
      </c>
      <c r="AO60" s="4" t="str">
        <f t="shared" si="0"/>
        <v>HBL-090ROW:CNPW-U-018</v>
      </c>
      <c r="AP60" s="4">
        <f t="shared" si="0"/>
        <v>0</v>
      </c>
      <c r="AQ60" s="4" t="str">
        <f t="shared" si="0"/>
        <v>HBL-120ROW:CNPW-U-018</v>
      </c>
      <c r="AR60" s="4">
        <f t="shared" si="0"/>
        <v>0</v>
      </c>
      <c r="AS60" s="4" t="str">
        <f t="shared" si="0"/>
        <v>HBL-160ROW:CNPW-U-018</v>
      </c>
      <c r="AT60" s="4">
        <f t="shared" si="0"/>
        <v>0</v>
      </c>
      <c r="AU60" s="4" t="str">
        <f t="shared" si="0"/>
        <v>HBL-200ROW:CNPW-U-018</v>
      </c>
      <c r="AV60" s="4" t="str">
        <f t="shared" si="0"/>
        <v>HBL-200ROW:CNPW-U-017</v>
      </c>
      <c r="AW60" s="4" t="str">
        <f t="shared" si="0"/>
        <v>HBL-210ROW:CNPW-U-018</v>
      </c>
      <c r="AX60" s="4">
        <f t="shared" si="0"/>
        <v>0</v>
      </c>
      <c r="AY60" s="4" t="str">
        <f t="shared" si="0"/>
        <v>HEBT-010ROW:CNPW-U-001</v>
      </c>
      <c r="AZ60" s="4" t="str">
        <f t="shared" si="0"/>
        <v>HEBT-030ROW:CNPW-U-001</v>
      </c>
      <c r="BA60" s="4" t="str">
        <f t="shared" si="0"/>
        <v>HEBT-030ROW:CNPW-U-002</v>
      </c>
      <c r="BB60" s="4" t="str">
        <f t="shared" si="0"/>
        <v>HEBT-030ROW:CNPW-U-003</v>
      </c>
      <c r="BC60" s="4" t="str">
        <f t="shared" si="0"/>
        <v>HEBT-030ROW:CNPW-U-004</v>
      </c>
      <c r="BD60" s="4" t="str">
        <f t="shared" si="0"/>
        <v>HEBT-030ROW:CNPW-U-005</v>
      </c>
      <c r="BE60" s="4">
        <f t="shared" si="0"/>
        <v>0</v>
      </c>
      <c r="BF60" s="4" t="str">
        <f t="shared" si="0"/>
        <v>A2T-010ROW:CNPW-U-004</v>
      </c>
      <c r="BG60" s="4" t="str">
        <f t="shared" si="0"/>
        <v>A2T-010ROW:CNPW-U-005</v>
      </c>
      <c r="BH60" s="4" t="str">
        <f t="shared" si="0"/>
        <v>A2T-010ROW:CNPW-U-006</v>
      </c>
      <c r="BI60" s="4" t="str">
        <f t="shared" si="0"/>
        <v>A2T-010ROW:CNPW-U-007</v>
      </c>
      <c r="BK60" s="508" t="str">
        <f t="shared" si="0"/>
        <v>A2T-020ROW:CNPW-U-001</v>
      </c>
      <c r="BL60" s="508" t="str">
        <f t="shared" si="0"/>
        <v>A2T-020ROW:CNPW-U-002</v>
      </c>
    </row>
    <row r="61" spans="1:157" s="44" customFormat="1" x14ac:dyDescent="0.25">
      <c r="A61" s="44" t="s">
        <v>89</v>
      </c>
      <c r="B61" s="1"/>
      <c r="C61" s="1"/>
      <c r="D61" s="44" t="s">
        <v>4</v>
      </c>
      <c r="E61" s="44" t="s">
        <v>5</v>
      </c>
      <c r="F61" s="44" t="s">
        <v>10</v>
      </c>
      <c r="G61" s="44" t="s">
        <v>101</v>
      </c>
      <c r="H61" s="44" t="s">
        <v>12</v>
      </c>
      <c r="J61" s="44" t="s">
        <v>14</v>
      </c>
      <c r="K61" s="44" t="s">
        <v>32</v>
      </c>
      <c r="L61" s="11"/>
      <c r="M61" s="44" t="s">
        <v>27</v>
      </c>
      <c r="N61" s="44" t="s">
        <v>42</v>
      </c>
      <c r="O61" s="42" t="s">
        <v>445</v>
      </c>
      <c r="P61" s="7"/>
      <c r="Q61" s="7" t="s">
        <v>64</v>
      </c>
      <c r="R61" s="7" t="s">
        <v>62</v>
      </c>
      <c r="S61" s="36"/>
      <c r="T61" s="7" t="s">
        <v>50</v>
      </c>
      <c r="U61" s="33" t="s">
        <v>475</v>
      </c>
      <c r="V61" s="36"/>
      <c r="W61" s="36" t="s">
        <v>58</v>
      </c>
      <c r="X61" s="7" t="s">
        <v>105</v>
      </c>
      <c r="Y61" s="7"/>
      <c r="Z61" s="7" t="s">
        <v>78</v>
      </c>
      <c r="AA61" s="43"/>
      <c r="AB61" s="7" t="s">
        <v>84</v>
      </c>
      <c r="AC61" s="7"/>
      <c r="AD61" s="7"/>
      <c r="AE61" s="7" t="s">
        <v>68</v>
      </c>
      <c r="AF61" s="7"/>
      <c r="AG61" s="7" t="s">
        <v>72</v>
      </c>
      <c r="AH61" s="36" t="s">
        <v>87</v>
      </c>
      <c r="AI61" s="7"/>
      <c r="AJ61" s="7" t="s">
        <v>99</v>
      </c>
      <c r="AK61" s="7" t="s">
        <v>98</v>
      </c>
      <c r="AL61" s="7"/>
      <c r="AM61" s="7" t="s">
        <v>90</v>
      </c>
      <c r="AN61" s="7"/>
      <c r="AO61" s="7" t="s">
        <v>94</v>
      </c>
      <c r="AP61" s="7"/>
      <c r="AQ61" s="61" t="s">
        <v>108</v>
      </c>
      <c r="AR61" s="7"/>
      <c r="AS61" s="7" t="s">
        <v>116</v>
      </c>
      <c r="AT61" s="7"/>
      <c r="AU61" s="36" t="s">
        <v>225</v>
      </c>
      <c r="AV61" s="7" t="s">
        <v>107</v>
      </c>
      <c r="AW61" s="7" t="s">
        <v>120</v>
      </c>
      <c r="AX61" s="36"/>
      <c r="AY61" s="61" t="s">
        <v>111</v>
      </c>
      <c r="AZ61" s="7" t="s">
        <v>456</v>
      </c>
      <c r="BA61" s="7"/>
      <c r="BB61" s="283"/>
      <c r="BC61" s="36" t="s">
        <v>226</v>
      </c>
      <c r="BD61" s="36" t="s">
        <v>131</v>
      </c>
      <c r="BE61" s="36"/>
      <c r="BF61" s="36" t="s">
        <v>122</v>
      </c>
      <c r="BG61" s="36" t="s">
        <v>1634</v>
      </c>
      <c r="BH61" s="36" t="s">
        <v>1628</v>
      </c>
      <c r="BI61" s="36" t="s">
        <v>634</v>
      </c>
      <c r="BJ61" s="283"/>
      <c r="BK61" s="36" t="s">
        <v>460</v>
      </c>
      <c r="BL61" s="36" t="s">
        <v>463</v>
      </c>
    </row>
    <row r="62" spans="1:157" s="44" customFormat="1" x14ac:dyDescent="0.25">
      <c r="A62" s="36"/>
      <c r="B62" s="4"/>
      <c r="C62" s="4"/>
      <c r="E62" s="7" t="s">
        <v>104</v>
      </c>
      <c r="F62" s="44" t="s">
        <v>11</v>
      </c>
      <c r="G62" s="44" t="s">
        <v>102</v>
      </c>
      <c r="I62" s="63" t="s">
        <v>958</v>
      </c>
      <c r="J62" s="44" t="s">
        <v>15</v>
      </c>
      <c r="K62" s="44" t="s">
        <v>33</v>
      </c>
      <c r="L62" s="11"/>
      <c r="M62" s="44" t="s">
        <v>28</v>
      </c>
      <c r="N62" s="44" t="s">
        <v>43</v>
      </c>
      <c r="O62" s="42" t="s">
        <v>446</v>
      </c>
      <c r="P62" s="7"/>
      <c r="Q62" s="7" t="s">
        <v>65</v>
      </c>
      <c r="R62" s="7" t="s">
        <v>63</v>
      </c>
      <c r="S62" s="36"/>
      <c r="T62" s="7" t="s">
        <v>51</v>
      </c>
      <c r="U62" s="33" t="s">
        <v>528</v>
      </c>
      <c r="V62" s="36"/>
      <c r="W62" s="36" t="s">
        <v>59</v>
      </c>
      <c r="Z62" s="7" t="s">
        <v>79</v>
      </c>
      <c r="AA62" s="43"/>
      <c r="AB62" s="7" t="s">
        <v>85</v>
      </c>
      <c r="AC62" s="7"/>
      <c r="AD62" s="7"/>
      <c r="AE62" s="7" t="s">
        <v>69</v>
      </c>
      <c r="AF62" s="7"/>
      <c r="AG62" s="7" t="s">
        <v>73</v>
      </c>
      <c r="AH62" s="7"/>
      <c r="AI62" s="7"/>
      <c r="AJ62" s="35"/>
      <c r="AK62" s="35"/>
      <c r="AL62" s="7"/>
      <c r="AM62" s="7" t="s">
        <v>91</v>
      </c>
      <c r="AN62" s="7"/>
      <c r="AO62" s="7" t="s">
        <v>95</v>
      </c>
      <c r="AP62" s="7"/>
      <c r="AQ62" s="61" t="s">
        <v>109</v>
      </c>
      <c r="AR62" s="7"/>
      <c r="AS62" s="7" t="s">
        <v>117</v>
      </c>
      <c r="AT62" s="7"/>
      <c r="AU62" s="7" t="s">
        <v>454</v>
      </c>
      <c r="AV62" s="7"/>
      <c r="AW62" s="7" t="s">
        <v>121</v>
      </c>
      <c r="AX62" s="36"/>
      <c r="AY62" s="7" t="s">
        <v>132</v>
      </c>
      <c r="AZ62" s="7" t="s">
        <v>457</v>
      </c>
      <c r="BA62" s="7"/>
      <c r="BB62" s="283"/>
      <c r="BC62" s="36" t="s">
        <v>227</v>
      </c>
      <c r="BD62" s="36" t="s">
        <v>114</v>
      </c>
      <c r="BE62" s="36"/>
      <c r="BF62" s="36" t="s">
        <v>123</v>
      </c>
      <c r="BG62" s="36" t="s">
        <v>1635</v>
      </c>
      <c r="BH62" s="36" t="s">
        <v>465</v>
      </c>
      <c r="BI62" s="36" t="s">
        <v>466</v>
      </c>
      <c r="BJ62" s="283"/>
      <c r="BK62" s="36" t="s">
        <v>461</v>
      </c>
      <c r="BL62" s="36" t="s">
        <v>459</v>
      </c>
    </row>
    <row r="63" spans="1:157" s="44" customFormat="1" x14ac:dyDescent="0.25">
      <c r="G63" s="44" t="s">
        <v>103</v>
      </c>
      <c r="H63" s="44" t="s">
        <v>13</v>
      </c>
      <c r="I63" s="64" t="s">
        <v>959</v>
      </c>
      <c r="J63" s="44" t="s">
        <v>16</v>
      </c>
      <c r="K63" s="44" t="s">
        <v>34</v>
      </c>
      <c r="L63" s="11"/>
      <c r="M63" s="44" t="s">
        <v>29</v>
      </c>
      <c r="N63" s="41"/>
      <c r="O63" s="42" t="s">
        <v>447</v>
      </c>
      <c r="P63" s="7"/>
      <c r="Q63" s="7" t="s">
        <v>66</v>
      </c>
      <c r="R63" s="7"/>
      <c r="S63" s="36"/>
      <c r="T63" s="7" t="s">
        <v>52</v>
      </c>
      <c r="U63" s="33" t="s">
        <v>529</v>
      </c>
      <c r="V63" s="36"/>
      <c r="W63" s="36" t="s">
        <v>60</v>
      </c>
      <c r="X63" s="359" t="s">
        <v>434</v>
      </c>
      <c r="Z63" s="7" t="s">
        <v>80</v>
      </c>
      <c r="AA63" s="43"/>
      <c r="AB63" s="7" t="s">
        <v>86</v>
      </c>
      <c r="AC63" s="7"/>
      <c r="AD63" s="7"/>
      <c r="AE63" s="7" t="s">
        <v>70</v>
      </c>
      <c r="AF63" s="7"/>
      <c r="AG63" s="7" t="s">
        <v>74</v>
      </c>
      <c r="AH63" s="7"/>
      <c r="AI63" s="7"/>
      <c r="AJ63" s="7" t="s">
        <v>1112</v>
      </c>
      <c r="AK63" s="35"/>
      <c r="AL63" s="7"/>
      <c r="AM63" s="7" t="s">
        <v>92</v>
      </c>
      <c r="AN63" s="7"/>
      <c r="AO63" s="7" t="s">
        <v>96</v>
      </c>
      <c r="AP63" s="7"/>
      <c r="AQ63" s="61" t="s">
        <v>110</v>
      </c>
      <c r="AR63" s="7"/>
      <c r="AS63" s="7" t="s">
        <v>118</v>
      </c>
      <c r="AT63" s="7"/>
      <c r="AU63" s="41"/>
      <c r="AV63" s="7"/>
      <c r="AW63" s="7" t="s">
        <v>142</v>
      </c>
      <c r="AX63" s="36"/>
      <c r="AY63" s="7" t="s">
        <v>133</v>
      </c>
      <c r="AZ63" s="7" t="s">
        <v>458</v>
      </c>
      <c r="BA63" s="7"/>
      <c r="BB63" s="36"/>
      <c r="BC63" s="36" t="s">
        <v>228</v>
      </c>
      <c r="BD63" s="36" t="s">
        <v>134</v>
      </c>
      <c r="BE63" s="36"/>
      <c r="BF63" s="36" t="s">
        <v>124</v>
      </c>
      <c r="BG63" s="374" t="s">
        <v>229</v>
      </c>
      <c r="BH63" s="36"/>
      <c r="BI63" s="36" t="s">
        <v>467</v>
      </c>
      <c r="BJ63" s="283"/>
      <c r="BK63" s="36" t="s">
        <v>462</v>
      </c>
      <c r="BL63" s="36"/>
      <c r="BN63" s="13"/>
    </row>
    <row r="64" spans="1:157" s="44" customFormat="1" ht="15" customHeight="1" x14ac:dyDescent="0.25">
      <c r="I64" s="64" t="s">
        <v>1353</v>
      </c>
      <c r="J64" s="44" t="s">
        <v>17</v>
      </c>
      <c r="K64" s="44" t="s">
        <v>35</v>
      </c>
      <c r="L64" s="11"/>
      <c r="M64" s="44" t="s">
        <v>30</v>
      </c>
      <c r="N64" s="41"/>
      <c r="O64" s="42" t="s">
        <v>448</v>
      </c>
      <c r="P64" s="7"/>
      <c r="Q64" s="7" t="s">
        <v>82</v>
      </c>
      <c r="R64" s="7"/>
      <c r="S64" s="36"/>
      <c r="T64" s="7" t="s">
        <v>53</v>
      </c>
      <c r="U64" s="33" t="s">
        <v>530</v>
      </c>
      <c r="V64" s="36"/>
      <c r="W64" s="7" t="s">
        <v>61</v>
      </c>
      <c r="Y64" s="7"/>
      <c r="Z64" s="7"/>
      <c r="AA64" s="43"/>
      <c r="AB64" s="7" t="s">
        <v>81</v>
      </c>
      <c r="AC64" s="7"/>
      <c r="AD64" s="7"/>
      <c r="AE64" s="7" t="s">
        <v>71</v>
      </c>
      <c r="AF64" s="7"/>
      <c r="AG64" s="7" t="s">
        <v>75</v>
      </c>
      <c r="AH64" s="7"/>
      <c r="AI64" s="7"/>
      <c r="AJ64" s="35"/>
      <c r="AK64" s="35"/>
      <c r="AL64" s="7"/>
      <c r="AM64" s="7" t="s">
        <v>93</v>
      </c>
      <c r="AN64" s="7"/>
      <c r="AO64" s="61" t="s">
        <v>97</v>
      </c>
      <c r="AP64" s="7"/>
      <c r="AQ64" s="7" t="s">
        <v>115</v>
      </c>
      <c r="AR64" s="7"/>
      <c r="AS64" s="7" t="s">
        <v>119</v>
      </c>
      <c r="AT64" s="7"/>
      <c r="AU64" s="41"/>
      <c r="AV64" s="7"/>
      <c r="AW64" s="7" t="s">
        <v>143</v>
      </c>
      <c r="AX64" s="36"/>
      <c r="AY64" s="7" t="s">
        <v>135</v>
      </c>
      <c r="AZ64" s="41"/>
      <c r="BA64" s="7"/>
      <c r="BB64" s="36"/>
      <c r="BC64" s="283"/>
      <c r="BD64" s="36" t="s">
        <v>136</v>
      </c>
      <c r="BE64" s="36"/>
      <c r="BF64" s="36" t="s">
        <v>125</v>
      </c>
      <c r="BG64" s="375" t="s">
        <v>236</v>
      </c>
      <c r="BH64" s="36"/>
      <c r="BI64" s="283"/>
      <c r="BJ64" s="283"/>
      <c r="BK64" s="7"/>
      <c r="BL64" s="7"/>
      <c r="BN64" s="13"/>
    </row>
    <row r="65" spans="1:66" s="44" customFormat="1" x14ac:dyDescent="0.25">
      <c r="A65" s="38"/>
      <c r="G65" s="44" t="s">
        <v>6</v>
      </c>
      <c r="I65" s="65" t="s">
        <v>960</v>
      </c>
      <c r="J65" s="44" t="s">
        <v>18</v>
      </c>
      <c r="K65" s="44" t="s">
        <v>36</v>
      </c>
      <c r="L65" s="11"/>
      <c r="M65" s="44" t="s">
        <v>31</v>
      </c>
      <c r="N65" s="41"/>
      <c r="O65" s="42" t="s">
        <v>449</v>
      </c>
      <c r="P65" s="7"/>
      <c r="Q65" s="7"/>
      <c r="R65" s="7"/>
      <c r="S65" s="36"/>
      <c r="T65" s="7" t="s">
        <v>54</v>
      </c>
      <c r="U65" s="33" t="s">
        <v>531</v>
      </c>
      <c r="V65" s="36"/>
      <c r="X65" s="7"/>
      <c r="Y65" s="7"/>
      <c r="Z65" s="7" t="s">
        <v>1112</v>
      </c>
      <c r="AA65" s="43"/>
      <c r="AB65" s="7"/>
      <c r="AC65" s="7"/>
      <c r="AD65" s="7"/>
      <c r="AF65" s="7"/>
      <c r="AG65" s="7"/>
      <c r="AH65" s="7"/>
      <c r="AI65" s="7"/>
      <c r="AJ65" s="35"/>
      <c r="AK65" s="35"/>
      <c r="AL65" s="7"/>
      <c r="AN65" s="7"/>
      <c r="AP65" s="7"/>
      <c r="AR65" s="7"/>
      <c r="AT65" s="7"/>
      <c r="AU65" s="41"/>
      <c r="AV65" s="7"/>
      <c r="AW65" s="7" t="s">
        <v>144</v>
      </c>
      <c r="AX65" s="36"/>
      <c r="AY65" s="7" t="s">
        <v>137</v>
      </c>
      <c r="AZ65" s="7" t="s">
        <v>1112</v>
      </c>
      <c r="BA65" s="7"/>
      <c r="BB65" s="36"/>
      <c r="BC65" s="36" t="s">
        <v>455</v>
      </c>
      <c r="BD65" s="36" t="s">
        <v>138</v>
      </c>
      <c r="BE65" s="36"/>
      <c r="BF65" s="36" t="s">
        <v>126</v>
      </c>
      <c r="BG65" s="375" t="s">
        <v>237</v>
      </c>
      <c r="BH65" s="36"/>
      <c r="BI65" s="283"/>
      <c r="BJ65" s="283"/>
      <c r="BK65" s="7"/>
      <c r="BL65" s="7"/>
      <c r="BN65" s="13"/>
    </row>
    <row r="66" spans="1:66" s="44" customFormat="1" x14ac:dyDescent="0.25">
      <c r="A66" s="37"/>
      <c r="G66" s="44" t="s">
        <v>8</v>
      </c>
      <c r="J66" s="44" t="s">
        <v>19</v>
      </c>
      <c r="K66" s="44" t="s">
        <v>37</v>
      </c>
      <c r="L66" s="11"/>
      <c r="M66" s="44" t="s">
        <v>44</v>
      </c>
      <c r="N66" s="41"/>
      <c r="O66" s="42" t="s">
        <v>450</v>
      </c>
      <c r="P66" s="7"/>
      <c r="Q66" s="7" t="s">
        <v>1878</v>
      </c>
      <c r="R66" s="7"/>
      <c r="S66" s="36"/>
      <c r="T66" s="7" t="s">
        <v>55</v>
      </c>
      <c r="U66" s="33" t="s">
        <v>532</v>
      </c>
      <c r="V66" s="36"/>
      <c r="W66" s="36" t="s">
        <v>77</v>
      </c>
      <c r="X66" s="7"/>
      <c r="Y66" s="7"/>
      <c r="Z66" s="7"/>
      <c r="AA66" s="43"/>
      <c r="AB66" s="7"/>
      <c r="AC66" s="7"/>
      <c r="AD66" s="7"/>
      <c r="AE66" s="7" t="s">
        <v>282</v>
      </c>
      <c r="AF66" s="7"/>
      <c r="AG66" s="61" t="s">
        <v>314</v>
      </c>
      <c r="AH66" s="61"/>
      <c r="AI66" s="7"/>
      <c r="AJ66" s="35"/>
      <c r="AK66" s="35"/>
      <c r="AL66" s="7"/>
      <c r="AM66" s="7" t="s">
        <v>283</v>
      </c>
      <c r="AN66" s="7"/>
      <c r="AO66" s="61" t="s">
        <v>315</v>
      </c>
      <c r="AP66" s="7"/>
      <c r="AQ66" s="7" t="s">
        <v>328</v>
      </c>
      <c r="AR66" s="7"/>
      <c r="AS66" s="61" t="s">
        <v>340</v>
      </c>
      <c r="AT66" s="7"/>
      <c r="AU66" s="41"/>
      <c r="AV66" s="7"/>
      <c r="AW66" s="7" t="s">
        <v>141</v>
      </c>
      <c r="AX66" s="36"/>
      <c r="AY66" s="7" t="s">
        <v>139</v>
      </c>
      <c r="AZ66" s="41"/>
      <c r="BA66" s="7"/>
      <c r="BB66" s="36"/>
      <c r="BD66" s="36" t="s">
        <v>140</v>
      </c>
      <c r="BE66" s="36"/>
      <c r="BF66" s="564"/>
      <c r="BG66" s="375" t="s">
        <v>238</v>
      </c>
      <c r="BH66" s="36"/>
      <c r="BI66" s="283"/>
      <c r="BJ66" s="283"/>
      <c r="BK66" s="7"/>
      <c r="BL66" s="7"/>
      <c r="BN66" s="13"/>
    </row>
    <row r="67" spans="1:66" s="44" customFormat="1" x14ac:dyDescent="0.25">
      <c r="E67" s="356"/>
      <c r="G67" s="44" t="s">
        <v>7</v>
      </c>
      <c r="H67" s="36"/>
      <c r="I67" s="44" t="s">
        <v>652</v>
      </c>
      <c r="J67" s="44" t="s">
        <v>20</v>
      </c>
      <c r="K67" s="44" t="s">
        <v>41</v>
      </c>
      <c r="L67" s="356"/>
      <c r="M67" s="44" t="s">
        <v>45</v>
      </c>
      <c r="N67" s="41"/>
      <c r="O67" s="33" t="s">
        <v>470</v>
      </c>
      <c r="P67" s="7"/>
      <c r="Q67" s="7"/>
      <c r="R67" s="7"/>
      <c r="S67" s="36"/>
      <c r="T67" s="7" t="s">
        <v>56</v>
      </c>
      <c r="U67" s="33" t="s">
        <v>533</v>
      </c>
      <c r="V67" s="36"/>
      <c r="X67" s="7"/>
      <c r="Y67" s="7"/>
      <c r="Z67" s="7"/>
      <c r="AA67" s="7"/>
      <c r="AB67" s="7"/>
      <c r="AC67" s="7"/>
      <c r="AD67" s="7"/>
      <c r="AE67" s="7" t="s">
        <v>284</v>
      </c>
      <c r="AF67" s="7"/>
      <c r="AG67" s="61" t="s">
        <v>316</v>
      </c>
      <c r="AH67" s="61"/>
      <c r="AI67" s="7"/>
      <c r="AJ67" s="35"/>
      <c r="AK67" s="35"/>
      <c r="AL67" s="7"/>
      <c r="AM67" s="7" t="s">
        <v>285</v>
      </c>
      <c r="AN67" s="7"/>
      <c r="AO67" s="61" t="s">
        <v>317</v>
      </c>
      <c r="AP67" s="7"/>
      <c r="AQ67" s="7" t="s">
        <v>329</v>
      </c>
      <c r="AR67" s="7"/>
      <c r="AS67" s="61" t="s">
        <v>341</v>
      </c>
      <c r="AT67" s="7"/>
      <c r="AU67" s="41"/>
      <c r="AV67" s="7"/>
      <c r="AX67" s="36"/>
      <c r="AZ67" s="41"/>
      <c r="BA67" s="7"/>
      <c r="BB67" s="36"/>
      <c r="BD67" s="36" t="s">
        <v>112</v>
      </c>
      <c r="BE67" s="36"/>
      <c r="BF67" s="374" t="s">
        <v>127</v>
      </c>
      <c r="BG67" s="375" t="s">
        <v>239</v>
      </c>
      <c r="BH67" s="36"/>
      <c r="BI67" s="283"/>
      <c r="BJ67" s="283"/>
      <c r="BK67" s="7"/>
      <c r="BL67" s="7"/>
      <c r="BN67" s="13"/>
    </row>
    <row r="68" spans="1:66" s="44" customFormat="1" x14ac:dyDescent="0.25">
      <c r="G68" s="44" t="s">
        <v>9</v>
      </c>
      <c r="H68" s="36"/>
      <c r="J68" s="44" t="s">
        <v>21</v>
      </c>
      <c r="K68" s="44" t="s">
        <v>593</v>
      </c>
      <c r="L68" s="356"/>
      <c r="M68" s="44" t="s">
        <v>514</v>
      </c>
      <c r="N68" s="41"/>
      <c r="O68" s="33" t="s">
        <v>471</v>
      </c>
      <c r="P68" s="7"/>
      <c r="Q68" s="7"/>
      <c r="R68" s="7"/>
      <c r="S68" s="36"/>
      <c r="T68" s="7" t="s">
        <v>57</v>
      </c>
      <c r="U68" s="33" t="s">
        <v>511</v>
      </c>
      <c r="V68" s="36"/>
      <c r="W68" s="61" t="s">
        <v>562</v>
      </c>
      <c r="X68" s="7"/>
      <c r="Y68" s="7"/>
      <c r="Z68" s="7"/>
      <c r="AA68" s="7"/>
      <c r="AB68" s="7"/>
      <c r="AC68" s="7"/>
      <c r="AD68" s="7"/>
      <c r="AE68" s="7" t="s">
        <v>286</v>
      </c>
      <c r="AF68" s="7"/>
      <c r="AG68" s="61" t="s">
        <v>318</v>
      </c>
      <c r="AH68" s="61"/>
      <c r="AI68" s="7"/>
      <c r="AJ68" s="35"/>
      <c r="AK68" s="35"/>
      <c r="AL68" s="7"/>
      <c r="AM68" s="7" t="s">
        <v>287</v>
      </c>
      <c r="AN68" s="7"/>
      <c r="AO68" s="61" t="s">
        <v>319</v>
      </c>
      <c r="AP68" s="7"/>
      <c r="AQ68" s="7" t="s">
        <v>330</v>
      </c>
      <c r="AR68" s="7"/>
      <c r="AS68" s="61" t="s">
        <v>342</v>
      </c>
      <c r="AT68" s="7"/>
      <c r="AU68" s="41"/>
      <c r="AV68" s="7"/>
      <c r="AX68" s="36"/>
      <c r="AY68" s="7" t="s">
        <v>367</v>
      </c>
      <c r="BA68" s="7"/>
      <c r="BB68" s="36"/>
      <c r="BC68" s="283"/>
      <c r="BD68" s="36" t="s">
        <v>113</v>
      </c>
      <c r="BE68" s="36"/>
      <c r="BF68" s="374" t="s">
        <v>1639</v>
      </c>
      <c r="BG68" s="375"/>
      <c r="BH68" s="36"/>
      <c r="BI68" s="283"/>
      <c r="BJ68" s="283"/>
      <c r="BK68" s="7"/>
      <c r="BL68" s="7"/>
      <c r="BN68" s="13"/>
    </row>
    <row r="69" spans="1:66" s="44" customFormat="1" ht="15" customHeight="1" x14ac:dyDescent="0.25">
      <c r="I69" s="44" t="s">
        <v>1627</v>
      </c>
      <c r="J69" s="44" t="s">
        <v>22</v>
      </c>
      <c r="K69" s="356"/>
      <c r="L69" s="356"/>
      <c r="M69" s="44" t="s">
        <v>46</v>
      </c>
      <c r="N69" s="41"/>
      <c r="O69" s="33" t="s">
        <v>472</v>
      </c>
      <c r="P69" s="7"/>
      <c r="Q69" s="7"/>
      <c r="S69" s="36"/>
      <c r="V69" s="34"/>
      <c r="W69" s="61" t="s">
        <v>563</v>
      </c>
      <c r="X69" s="7"/>
      <c r="Y69" s="7"/>
      <c r="Z69" s="7"/>
      <c r="AA69" s="7"/>
      <c r="AB69" s="7"/>
      <c r="AC69" s="7"/>
      <c r="AD69" s="7"/>
      <c r="AE69" s="7" t="s">
        <v>288</v>
      </c>
      <c r="AF69" s="7"/>
      <c r="AG69" s="61" t="s">
        <v>320</v>
      </c>
      <c r="AH69" s="61"/>
      <c r="AI69" s="7"/>
      <c r="AJ69" s="35"/>
      <c r="AK69" s="35"/>
      <c r="AL69" s="7"/>
      <c r="AM69" s="7" t="s">
        <v>289</v>
      </c>
      <c r="AN69" s="7"/>
      <c r="AO69" s="61" t="s">
        <v>321</v>
      </c>
      <c r="AP69" s="7"/>
      <c r="AQ69" s="7" t="s">
        <v>423</v>
      </c>
      <c r="AR69" s="7"/>
      <c r="AS69" s="61" t="s">
        <v>427</v>
      </c>
      <c r="AT69" s="7"/>
      <c r="AU69" s="41"/>
      <c r="AV69" s="41"/>
      <c r="AW69" s="7" t="s">
        <v>352</v>
      </c>
      <c r="AX69" s="36"/>
      <c r="AY69" s="7" t="s">
        <v>368</v>
      </c>
      <c r="BA69" s="7"/>
      <c r="BB69" s="36"/>
      <c r="BC69" s="283"/>
      <c r="BD69" s="283" t="s">
        <v>230</v>
      </c>
      <c r="BE69" s="36"/>
      <c r="BF69" s="374" t="s">
        <v>128</v>
      </c>
      <c r="BG69" s="375"/>
      <c r="BH69" s="36"/>
      <c r="BI69" s="283"/>
      <c r="BJ69" s="283"/>
      <c r="BL69" s="7"/>
      <c r="BN69" s="13"/>
    </row>
    <row r="70" spans="1:66" s="44" customFormat="1" x14ac:dyDescent="0.25">
      <c r="A70" s="356"/>
      <c r="J70" s="44" t="s">
        <v>23</v>
      </c>
      <c r="K70" s="44" t="s">
        <v>435</v>
      </c>
      <c r="L70" s="41"/>
      <c r="M70" s="44" t="s">
        <v>47</v>
      </c>
      <c r="N70" s="41"/>
      <c r="O70" s="33" t="s">
        <v>473</v>
      </c>
      <c r="P70" s="7"/>
      <c r="Q70" s="7"/>
      <c r="S70" s="36"/>
      <c r="T70" s="60" t="s">
        <v>258</v>
      </c>
      <c r="V70" s="34"/>
      <c r="W70" s="61" t="s">
        <v>564</v>
      </c>
      <c r="X70" s="7"/>
      <c r="Y70" s="7"/>
      <c r="Z70" s="7"/>
      <c r="AA70" s="7"/>
      <c r="AB70" s="7"/>
      <c r="AC70" s="7"/>
      <c r="AD70" s="7"/>
      <c r="AE70" s="7" t="s">
        <v>290</v>
      </c>
      <c r="AF70" s="7"/>
      <c r="AG70" s="61" t="s">
        <v>188</v>
      </c>
      <c r="AH70" s="61"/>
      <c r="AI70" s="7"/>
      <c r="AJ70" s="35"/>
      <c r="AK70" s="35"/>
      <c r="AL70" s="7"/>
      <c r="AM70" s="7" t="s">
        <v>291</v>
      </c>
      <c r="AN70" s="7"/>
      <c r="AO70" s="61" t="s">
        <v>264</v>
      </c>
      <c r="AP70" s="7"/>
      <c r="AQ70" s="7" t="s">
        <v>331</v>
      </c>
      <c r="AR70" s="7"/>
      <c r="AS70" s="61" t="s">
        <v>343</v>
      </c>
      <c r="AT70" s="7"/>
      <c r="AU70" s="41"/>
      <c r="AV70" s="41"/>
      <c r="AW70" s="7" t="s">
        <v>353</v>
      </c>
      <c r="AX70" s="36"/>
      <c r="AY70" s="7" t="s">
        <v>369</v>
      </c>
      <c r="BA70" s="7"/>
      <c r="BB70" s="36"/>
      <c r="BC70" s="283"/>
      <c r="BD70" s="283" t="s">
        <v>231</v>
      </c>
      <c r="BE70" s="36"/>
      <c r="BF70" s="374" t="s">
        <v>129</v>
      </c>
      <c r="BG70" s="375"/>
      <c r="BH70" s="36"/>
      <c r="BI70" s="283"/>
      <c r="BJ70" s="283"/>
      <c r="BL70" s="7"/>
      <c r="BN70" s="13"/>
    </row>
    <row r="71" spans="1:66" s="44" customFormat="1" x14ac:dyDescent="0.25">
      <c r="J71" s="44" t="s">
        <v>145</v>
      </c>
      <c r="K71" s="44" t="s">
        <v>436</v>
      </c>
      <c r="L71" s="41"/>
      <c r="M71" s="44" t="s">
        <v>48</v>
      </c>
      <c r="N71" s="41"/>
      <c r="O71" s="33" t="s">
        <v>474</v>
      </c>
      <c r="P71" s="7"/>
      <c r="Q71" s="7"/>
      <c r="R71" s="7"/>
      <c r="S71" s="36"/>
      <c r="T71" s="60" t="s">
        <v>259</v>
      </c>
      <c r="V71" s="34"/>
      <c r="W71" s="61" t="s">
        <v>565</v>
      </c>
      <c r="X71" s="7"/>
      <c r="Y71" s="7"/>
      <c r="Z71" s="7"/>
      <c r="AA71" s="7"/>
      <c r="AB71" s="7"/>
      <c r="AC71" s="7"/>
      <c r="AD71" s="7"/>
      <c r="AE71" s="7" t="s">
        <v>292</v>
      </c>
      <c r="AF71" s="7"/>
      <c r="AG71" s="61" t="s">
        <v>189</v>
      </c>
      <c r="AH71" s="61"/>
      <c r="AI71" s="7"/>
      <c r="AJ71" s="35"/>
      <c r="AK71" s="35"/>
      <c r="AL71" s="7"/>
      <c r="AM71" s="7" t="s">
        <v>293</v>
      </c>
      <c r="AN71" s="7"/>
      <c r="AO71" s="61" t="s">
        <v>266</v>
      </c>
      <c r="AP71" s="7"/>
      <c r="AQ71" s="7" t="s">
        <v>332</v>
      </c>
      <c r="AR71" s="7"/>
      <c r="AS71" s="61" t="s">
        <v>344</v>
      </c>
      <c r="AT71" s="7"/>
      <c r="AU71" s="41"/>
      <c r="AV71" s="41"/>
      <c r="AW71" s="7" t="s">
        <v>354</v>
      </c>
      <c r="AX71" s="36"/>
      <c r="AY71" s="7" t="s">
        <v>370</v>
      </c>
      <c r="BA71" s="7"/>
      <c r="BB71" s="36"/>
      <c r="BC71" s="283"/>
      <c r="BD71" s="283"/>
      <c r="BE71" s="36"/>
      <c r="BF71" s="374" t="s">
        <v>130</v>
      </c>
      <c r="BG71" s="375"/>
      <c r="BH71" s="36"/>
      <c r="BI71" s="283"/>
      <c r="BJ71" s="283"/>
      <c r="BL71" s="7"/>
      <c r="BN71" s="13"/>
    </row>
    <row r="72" spans="1:66" s="44" customFormat="1" x14ac:dyDescent="0.25">
      <c r="C72" s="356"/>
      <c r="J72" s="44" t="s">
        <v>146</v>
      </c>
      <c r="K72" s="44" t="s">
        <v>437</v>
      </c>
      <c r="L72" s="356"/>
      <c r="M72" s="7" t="s">
        <v>49</v>
      </c>
      <c r="N72" s="41"/>
      <c r="P72" s="7"/>
      <c r="Q72" s="7"/>
      <c r="R72" s="7"/>
      <c r="S72" s="36"/>
      <c r="T72" s="60" t="s">
        <v>260</v>
      </c>
      <c r="V72" s="34"/>
      <c r="W72" s="61" t="s">
        <v>262</v>
      </c>
      <c r="X72" s="7"/>
      <c r="Y72" s="7"/>
      <c r="Z72" s="7"/>
      <c r="AA72" s="7"/>
      <c r="AB72" s="7"/>
      <c r="AC72" s="7"/>
      <c r="AD72" s="7"/>
      <c r="AE72" s="7" t="s">
        <v>294</v>
      </c>
      <c r="AF72" s="7"/>
      <c r="AG72" s="61" t="s">
        <v>190</v>
      </c>
      <c r="AH72" s="61"/>
      <c r="AI72" s="7"/>
      <c r="AJ72" s="7"/>
      <c r="AK72" s="7"/>
      <c r="AL72" s="7"/>
      <c r="AM72" s="7" t="s">
        <v>295</v>
      </c>
      <c r="AN72" s="7"/>
      <c r="AO72" s="61" t="s">
        <v>268</v>
      </c>
      <c r="AP72" s="7"/>
      <c r="AQ72" s="7" t="s">
        <v>333</v>
      </c>
      <c r="AR72" s="7"/>
      <c r="AS72" s="61" t="s">
        <v>345</v>
      </c>
      <c r="AT72" s="7"/>
      <c r="AU72" s="41"/>
      <c r="AV72" s="41"/>
      <c r="AW72" s="7" t="s">
        <v>431</v>
      </c>
      <c r="AX72" s="36"/>
      <c r="AY72" s="7" t="s">
        <v>371</v>
      </c>
      <c r="BA72" s="7"/>
      <c r="BB72" s="36"/>
      <c r="BC72" s="283"/>
      <c r="BD72" s="36" t="s">
        <v>385</v>
      </c>
      <c r="BE72" s="36"/>
      <c r="BF72" s="36"/>
      <c r="BG72" s="36"/>
      <c r="BH72" s="36"/>
      <c r="BI72" s="283"/>
      <c r="BJ72" s="283"/>
      <c r="BL72" s="7"/>
      <c r="BN72" s="13"/>
    </row>
    <row r="73" spans="1:66" s="44" customFormat="1" x14ac:dyDescent="0.25">
      <c r="J73" s="44" t="s">
        <v>147</v>
      </c>
      <c r="K73" s="44" t="s">
        <v>438</v>
      </c>
      <c r="L73" s="356"/>
      <c r="M73" s="44" t="s">
        <v>195</v>
      </c>
      <c r="N73" s="41"/>
      <c r="P73" s="7"/>
      <c r="Q73" s="7"/>
      <c r="R73" s="7"/>
      <c r="S73" s="36"/>
      <c r="T73" s="60" t="s">
        <v>261</v>
      </c>
      <c r="V73" s="34"/>
      <c r="W73" s="61" t="s">
        <v>263</v>
      </c>
      <c r="X73" s="7"/>
      <c r="Y73" s="7"/>
      <c r="Z73" s="7"/>
      <c r="AA73" s="7"/>
      <c r="AB73" s="7"/>
      <c r="AC73" s="7"/>
      <c r="AD73" s="7"/>
      <c r="AE73" s="7" t="s">
        <v>296</v>
      </c>
      <c r="AF73" s="7"/>
      <c r="AG73" s="61" t="s">
        <v>192</v>
      </c>
      <c r="AH73" s="61"/>
      <c r="AI73" s="7"/>
      <c r="AJ73" s="7"/>
      <c r="AK73" s="7"/>
      <c r="AL73" s="7"/>
      <c r="AM73" s="7" t="s">
        <v>297</v>
      </c>
      <c r="AN73" s="7"/>
      <c r="AO73" s="61" t="s">
        <v>270</v>
      </c>
      <c r="AP73" s="7"/>
      <c r="AQ73" s="7" t="s">
        <v>424</v>
      </c>
      <c r="AR73" s="7"/>
      <c r="AS73" s="61" t="s">
        <v>428</v>
      </c>
      <c r="AT73" s="7"/>
      <c r="AU73" s="41"/>
      <c r="AV73" s="41"/>
      <c r="AW73" s="7" t="s">
        <v>355</v>
      </c>
      <c r="AX73" s="36"/>
      <c r="AY73" s="7" t="s">
        <v>372</v>
      </c>
      <c r="BA73" s="7"/>
      <c r="BB73" s="36"/>
      <c r="BC73" s="283"/>
      <c r="BD73" s="36" t="s">
        <v>386</v>
      </c>
      <c r="BE73" s="36"/>
      <c r="BF73" s="36" t="s">
        <v>407</v>
      </c>
      <c r="BG73" s="36"/>
      <c r="BH73" s="36"/>
      <c r="BI73" s="283"/>
      <c r="BJ73" s="283"/>
      <c r="BK73" s="7"/>
      <c r="BL73" s="7"/>
      <c r="BN73" s="13"/>
    </row>
    <row r="74" spans="1:66" s="44" customFormat="1" x14ac:dyDescent="0.25">
      <c r="J74" s="44" t="s">
        <v>21</v>
      </c>
      <c r="K74" s="44" t="s">
        <v>439</v>
      </c>
      <c r="L74" s="356"/>
      <c r="M74" s="43" t="s">
        <v>197</v>
      </c>
      <c r="N74" s="41"/>
      <c r="P74" s="7"/>
      <c r="Q74" s="7"/>
      <c r="R74" s="7"/>
      <c r="S74" s="36"/>
      <c r="T74" s="7" t="s">
        <v>534</v>
      </c>
      <c r="V74" s="34"/>
      <c r="W74" s="61" t="s">
        <v>265</v>
      </c>
      <c r="X74" s="7"/>
      <c r="Y74" s="7"/>
      <c r="Z74" s="7"/>
      <c r="AA74" s="7"/>
      <c r="AB74" s="7"/>
      <c r="AC74" s="7"/>
      <c r="AD74" s="7"/>
      <c r="AE74" s="7" t="s">
        <v>298</v>
      </c>
      <c r="AF74" s="7"/>
      <c r="AG74" s="61" t="s">
        <v>194</v>
      </c>
      <c r="AH74" s="61"/>
      <c r="AI74" s="7"/>
      <c r="AJ74" s="7"/>
      <c r="AK74" s="7"/>
      <c r="AL74" s="7"/>
      <c r="AM74" s="7" t="s">
        <v>299</v>
      </c>
      <c r="AN74" s="7"/>
      <c r="AO74" s="61" t="s">
        <v>322</v>
      </c>
      <c r="AP74" s="7"/>
      <c r="AQ74" s="7" t="s">
        <v>334</v>
      </c>
      <c r="AR74" s="7"/>
      <c r="AS74" s="61" t="s">
        <v>346</v>
      </c>
      <c r="AT74" s="7"/>
      <c r="AU74" s="41"/>
      <c r="AV74" s="41"/>
      <c r="AW74" s="7" t="s">
        <v>356</v>
      </c>
      <c r="AX74" s="36"/>
      <c r="AY74" s="7" t="s">
        <v>373</v>
      </c>
      <c r="BA74" s="7"/>
      <c r="BB74" s="36"/>
      <c r="BC74" s="283"/>
      <c r="BD74" s="36" t="s">
        <v>387</v>
      </c>
      <c r="BE74" s="36"/>
      <c r="BF74" s="36" t="s">
        <v>408</v>
      </c>
      <c r="BG74" s="36"/>
      <c r="BH74" s="36"/>
      <c r="BI74" s="283"/>
      <c r="BJ74" s="283"/>
      <c r="BK74" s="7"/>
      <c r="BL74" s="7"/>
      <c r="BN74" s="13"/>
    </row>
    <row r="75" spans="1:66" s="44" customFormat="1" x14ac:dyDescent="0.25">
      <c r="J75" s="44" t="s">
        <v>26</v>
      </c>
      <c r="K75" s="42" t="s">
        <v>440</v>
      </c>
      <c r="L75" s="356"/>
      <c r="M75" s="43" t="s">
        <v>200</v>
      </c>
      <c r="N75" s="41"/>
      <c r="P75" s="7"/>
      <c r="Q75" s="7"/>
      <c r="R75" s="7"/>
      <c r="S75" s="36"/>
      <c r="T75" s="7" t="s">
        <v>535</v>
      </c>
      <c r="V75" s="34"/>
      <c r="W75" s="61" t="s">
        <v>267</v>
      </c>
      <c r="X75" s="7"/>
      <c r="Y75" s="7"/>
      <c r="Z75" s="7"/>
      <c r="AA75" s="7"/>
      <c r="AB75" s="7"/>
      <c r="AC75" s="7"/>
      <c r="AD75" s="7"/>
      <c r="AE75" s="7" t="s">
        <v>300</v>
      </c>
      <c r="AF75" s="7"/>
      <c r="AG75" s="61" t="s">
        <v>196</v>
      </c>
      <c r="AH75" s="61"/>
      <c r="AI75" s="7"/>
      <c r="AJ75" s="7"/>
      <c r="AK75" s="7"/>
      <c r="AL75" s="7"/>
      <c r="AM75" s="61" t="s">
        <v>301</v>
      </c>
      <c r="AN75" s="61"/>
      <c r="AO75" s="61" t="s">
        <v>323</v>
      </c>
      <c r="AP75" s="61"/>
      <c r="AQ75" s="61" t="s">
        <v>335</v>
      </c>
      <c r="AR75" s="61"/>
      <c r="AS75" s="61" t="s">
        <v>347</v>
      </c>
      <c r="AT75" s="7"/>
      <c r="AU75" s="41"/>
      <c r="AV75" s="41"/>
      <c r="AW75" s="7" t="s">
        <v>357</v>
      </c>
      <c r="AX75" s="36"/>
      <c r="AY75" s="7" t="s">
        <v>374</v>
      </c>
      <c r="BA75" s="7"/>
      <c r="BB75" s="283"/>
      <c r="BC75" s="283"/>
      <c r="BD75" s="36" t="s">
        <v>388</v>
      </c>
      <c r="BE75" s="36"/>
      <c r="BF75" s="36" t="s">
        <v>409</v>
      </c>
      <c r="BG75" s="36"/>
      <c r="BH75" s="36"/>
      <c r="BI75" s="283"/>
      <c r="BJ75" s="283"/>
      <c r="BK75" s="7"/>
      <c r="BL75" s="7"/>
      <c r="BN75" s="13"/>
    </row>
    <row r="76" spans="1:66" s="44" customFormat="1" x14ac:dyDescent="0.25">
      <c r="J76" s="44" t="s">
        <v>24</v>
      </c>
      <c r="K76" s="42" t="s">
        <v>441</v>
      </c>
      <c r="L76" s="356"/>
      <c r="M76" s="44" t="s">
        <v>207</v>
      </c>
      <c r="N76" s="43"/>
      <c r="P76" s="7"/>
      <c r="Q76" s="7"/>
      <c r="R76" s="7"/>
      <c r="S76" s="36"/>
      <c r="T76" s="7" t="s">
        <v>536</v>
      </c>
      <c r="V76" s="34"/>
      <c r="W76" s="61" t="s">
        <v>269</v>
      </c>
      <c r="X76" s="7"/>
      <c r="Y76" s="7"/>
      <c r="AC76" s="7"/>
      <c r="AD76" s="7"/>
      <c r="AE76" s="7" t="s">
        <v>302</v>
      </c>
      <c r="AF76" s="7"/>
      <c r="AG76" s="61" t="s">
        <v>198</v>
      </c>
      <c r="AH76" s="61"/>
      <c r="AI76" s="7"/>
      <c r="AJ76" s="7"/>
      <c r="AK76" s="7"/>
      <c r="AL76" s="7"/>
      <c r="AM76" s="61" t="s">
        <v>303</v>
      </c>
      <c r="AN76" s="61"/>
      <c r="AO76" s="61" t="s">
        <v>324</v>
      </c>
      <c r="AP76" s="61"/>
      <c r="AQ76" s="61" t="s">
        <v>336</v>
      </c>
      <c r="AR76" s="61"/>
      <c r="AS76" s="61" t="s">
        <v>348</v>
      </c>
      <c r="AT76" s="7"/>
      <c r="AU76" s="41"/>
      <c r="AV76" s="41"/>
      <c r="AW76" s="7" t="s">
        <v>432</v>
      </c>
      <c r="AX76" s="36"/>
      <c r="AY76" s="7" t="s">
        <v>375</v>
      </c>
      <c r="BA76" s="7"/>
      <c r="BB76" s="283"/>
      <c r="BC76" s="283"/>
      <c r="BD76" s="36" t="s">
        <v>389</v>
      </c>
      <c r="BE76" s="36"/>
      <c r="BF76" s="36" t="s">
        <v>410</v>
      </c>
      <c r="BG76" s="36"/>
      <c r="BH76" s="36"/>
      <c r="BI76" s="283"/>
      <c r="BJ76" s="283"/>
      <c r="BK76" s="7"/>
      <c r="BL76" s="7"/>
      <c r="BN76" s="13"/>
    </row>
    <row r="77" spans="1:66" s="44" customFormat="1" x14ac:dyDescent="0.25">
      <c r="J77" s="60" t="s">
        <v>191</v>
      </c>
      <c r="K77" s="42" t="s">
        <v>442</v>
      </c>
      <c r="L77" s="356"/>
      <c r="M77" s="44" t="s">
        <v>209</v>
      </c>
      <c r="N77" s="43"/>
      <c r="P77" s="7"/>
      <c r="Q77" s="7"/>
      <c r="R77" s="7"/>
      <c r="S77" s="36"/>
      <c r="T77" s="7" t="s">
        <v>537</v>
      </c>
      <c r="V77" s="34"/>
      <c r="W77" s="61" t="s">
        <v>271</v>
      </c>
      <c r="X77" s="7"/>
      <c r="Y77" s="7"/>
      <c r="AC77" s="7"/>
      <c r="AD77" s="7"/>
      <c r="AE77" s="7" t="s">
        <v>304</v>
      </c>
      <c r="AF77" s="7"/>
      <c r="AG77" s="61" t="s">
        <v>201</v>
      </c>
      <c r="AH77" s="61"/>
      <c r="AI77" s="7"/>
      <c r="AJ77" s="7"/>
      <c r="AK77" s="7"/>
      <c r="AL77" s="7"/>
      <c r="AM77" s="61" t="s">
        <v>305</v>
      </c>
      <c r="AN77" s="61"/>
      <c r="AO77" s="61" t="s">
        <v>421</v>
      </c>
      <c r="AP77" s="61"/>
      <c r="AQ77" s="61" t="s">
        <v>425</v>
      </c>
      <c r="AR77" s="61"/>
      <c r="AS77" s="61" t="s">
        <v>429</v>
      </c>
      <c r="AT77" s="7"/>
      <c r="AU77" s="41"/>
      <c r="AV77" s="41"/>
      <c r="AW77" s="7" t="s">
        <v>210</v>
      </c>
      <c r="AX77" s="36"/>
      <c r="AY77" s="7" t="s">
        <v>376</v>
      </c>
      <c r="BA77" s="7"/>
      <c r="BB77" s="36"/>
      <c r="BC77" s="283"/>
      <c r="BD77" s="36" t="s">
        <v>390</v>
      </c>
      <c r="BE77" s="36"/>
      <c r="BF77" s="36" t="s">
        <v>411</v>
      </c>
      <c r="BG77" s="36"/>
      <c r="BH77" s="36"/>
      <c r="BI77" s="283"/>
      <c r="BJ77" s="283"/>
      <c r="BK77" s="7"/>
      <c r="BL77" s="7"/>
      <c r="BN77" s="13"/>
    </row>
    <row r="78" spans="1:66" s="44" customFormat="1" x14ac:dyDescent="0.25">
      <c r="J78" s="60" t="s">
        <v>193</v>
      </c>
      <c r="K78" s="42" t="s">
        <v>443</v>
      </c>
      <c r="L78" s="60"/>
      <c r="M78" s="60" t="s">
        <v>212</v>
      </c>
      <c r="N78" s="55"/>
      <c r="P78" s="7"/>
      <c r="Q78" s="7"/>
      <c r="R78" s="7"/>
      <c r="S78" s="36"/>
      <c r="T78" s="7" t="s">
        <v>538</v>
      </c>
      <c r="V78" s="34"/>
      <c r="W78" s="61" t="s">
        <v>272</v>
      </c>
      <c r="X78" s="7"/>
      <c r="Y78" s="7"/>
      <c r="AC78" s="7"/>
      <c r="AD78" s="7"/>
      <c r="AE78" s="61" t="s">
        <v>306</v>
      </c>
      <c r="AF78" s="7"/>
      <c r="AG78" s="61" t="s">
        <v>275</v>
      </c>
      <c r="AH78" s="61"/>
      <c r="AI78" s="7"/>
      <c r="AJ78" s="7"/>
      <c r="AK78" s="7"/>
      <c r="AL78" s="7"/>
      <c r="AM78" s="61" t="s">
        <v>307</v>
      </c>
      <c r="AN78" s="61"/>
      <c r="AO78" s="61" t="s">
        <v>325</v>
      </c>
      <c r="AP78" s="61"/>
      <c r="AQ78" s="61" t="s">
        <v>337</v>
      </c>
      <c r="AR78" s="61"/>
      <c r="AS78" s="61" t="s">
        <v>349</v>
      </c>
      <c r="AT78" s="7"/>
      <c r="AU78" s="41"/>
      <c r="AV78" s="41"/>
      <c r="AW78" s="7" t="s">
        <v>213</v>
      </c>
      <c r="AX78" s="36"/>
      <c r="AY78" s="7" t="s">
        <v>377</v>
      </c>
      <c r="BA78" s="7"/>
      <c r="BB78" s="36"/>
      <c r="BC78" s="283"/>
      <c r="BD78" s="36" t="s">
        <v>391</v>
      </c>
      <c r="BE78" s="36"/>
      <c r="BF78" s="36" t="s">
        <v>412</v>
      </c>
      <c r="BG78" s="36"/>
      <c r="BH78" s="36"/>
      <c r="BI78" s="283"/>
      <c r="BJ78" s="283"/>
      <c r="BK78" s="7"/>
      <c r="BL78" s="7"/>
      <c r="BN78" s="13"/>
    </row>
    <row r="79" spans="1:66" s="44" customFormat="1" x14ac:dyDescent="0.25">
      <c r="J79" s="60"/>
      <c r="K79" s="398" t="s">
        <v>444</v>
      </c>
      <c r="L79" s="60"/>
      <c r="M79" s="60" t="s">
        <v>215</v>
      </c>
      <c r="N79" s="55"/>
      <c r="P79" s="7"/>
      <c r="Q79" s="7"/>
      <c r="R79" s="7"/>
      <c r="S79" s="36"/>
      <c r="T79" s="7" t="s">
        <v>539</v>
      </c>
      <c r="V79" s="34"/>
      <c r="W79" s="61" t="s">
        <v>273</v>
      </c>
      <c r="X79" s="7"/>
      <c r="Y79" s="7"/>
      <c r="AC79" s="7"/>
      <c r="AD79" s="7"/>
      <c r="AE79" s="61" t="s">
        <v>308</v>
      </c>
      <c r="AF79" s="7"/>
      <c r="AG79" s="7" t="s">
        <v>277</v>
      </c>
      <c r="AH79" s="7"/>
      <c r="AI79" s="7"/>
      <c r="AJ79" s="7"/>
      <c r="AK79" s="7"/>
      <c r="AL79" s="7"/>
      <c r="AM79" s="61" t="s">
        <v>309</v>
      </c>
      <c r="AN79" s="61"/>
      <c r="AO79" s="61" t="s">
        <v>326</v>
      </c>
      <c r="AP79" s="61"/>
      <c r="AQ79" s="61" t="s">
        <v>338</v>
      </c>
      <c r="AR79" s="61"/>
      <c r="AS79" s="61" t="s">
        <v>350</v>
      </c>
      <c r="AT79" s="7"/>
      <c r="AU79" s="41"/>
      <c r="AV79" s="41"/>
      <c r="AW79" s="7" t="s">
        <v>216</v>
      </c>
      <c r="AX79" s="36"/>
      <c r="AY79" s="7" t="s">
        <v>378</v>
      </c>
      <c r="BA79" s="7"/>
      <c r="BB79" s="7"/>
      <c r="BD79" s="7" t="s">
        <v>392</v>
      </c>
      <c r="BE79" s="7"/>
      <c r="BF79" s="7" t="s">
        <v>413</v>
      </c>
      <c r="BG79" s="7"/>
      <c r="BH79" s="7"/>
      <c r="BK79" s="7"/>
      <c r="BL79" s="7"/>
      <c r="BN79" s="13"/>
    </row>
    <row r="80" spans="1:66" s="44" customFormat="1" x14ac:dyDescent="0.25">
      <c r="J80" s="60"/>
      <c r="K80" s="60"/>
      <c r="L80" s="60"/>
      <c r="M80" s="60" t="s">
        <v>243</v>
      </c>
      <c r="N80" s="55"/>
      <c r="P80" s="7"/>
      <c r="Q80" s="7"/>
      <c r="R80" s="7"/>
      <c r="S80" s="36"/>
      <c r="T80" s="7" t="s">
        <v>540</v>
      </c>
      <c r="V80" s="34"/>
      <c r="W80" s="61" t="s">
        <v>274</v>
      </c>
      <c r="X80" s="7"/>
      <c r="Y80" s="7"/>
      <c r="AC80" s="7"/>
      <c r="AD80" s="7"/>
      <c r="AE80" s="61" t="s">
        <v>310</v>
      </c>
      <c r="AF80" s="7"/>
      <c r="AG80" s="7" t="s">
        <v>279</v>
      </c>
      <c r="AH80" s="7"/>
      <c r="AI80" s="7"/>
      <c r="AJ80" s="7"/>
      <c r="AK80" s="7"/>
      <c r="AL80" s="7"/>
      <c r="AM80" s="61" t="s">
        <v>311</v>
      </c>
      <c r="AN80" s="7"/>
      <c r="AO80" s="7" t="s">
        <v>327</v>
      </c>
      <c r="AP80" s="7"/>
      <c r="AQ80" s="61" t="s">
        <v>339</v>
      </c>
      <c r="AR80" s="7"/>
      <c r="AS80" s="7" t="s">
        <v>351</v>
      </c>
      <c r="AT80" s="7"/>
      <c r="AU80" s="41"/>
      <c r="AV80" s="41"/>
      <c r="AW80" s="7" t="s">
        <v>358</v>
      </c>
      <c r="AX80" s="36"/>
      <c r="AY80" s="7" t="s">
        <v>379</v>
      </c>
      <c r="BA80" s="7"/>
      <c r="BB80" s="7"/>
      <c r="BD80" s="7" t="s">
        <v>393</v>
      </c>
      <c r="BE80" s="7"/>
      <c r="BF80" s="7" t="s">
        <v>414</v>
      </c>
      <c r="BG80" s="7"/>
      <c r="BH80" s="7"/>
      <c r="BK80" s="7"/>
      <c r="BN80" s="13"/>
    </row>
    <row r="81" spans="1:66" s="44" customFormat="1" x14ac:dyDescent="0.25">
      <c r="J81" s="60"/>
      <c r="K81" s="60" t="s">
        <v>38</v>
      </c>
      <c r="L81" s="60"/>
      <c r="M81" s="60" t="s">
        <v>244</v>
      </c>
      <c r="N81" s="55"/>
      <c r="P81" s="7"/>
      <c r="Q81" s="7"/>
      <c r="R81" s="7"/>
      <c r="S81" s="36"/>
      <c r="T81" s="7" t="s">
        <v>541</v>
      </c>
      <c r="V81" s="34"/>
      <c r="W81" s="61" t="s">
        <v>276</v>
      </c>
      <c r="X81" s="7"/>
      <c r="Y81" s="7"/>
      <c r="AC81" s="7"/>
      <c r="AD81" s="7"/>
      <c r="AE81" s="61" t="s">
        <v>312</v>
      </c>
      <c r="AF81" s="7"/>
      <c r="AG81" s="7" t="s">
        <v>281</v>
      </c>
      <c r="AH81" s="7"/>
      <c r="AI81" s="7"/>
      <c r="AJ81" s="7"/>
      <c r="AK81" s="7"/>
      <c r="AL81" s="7"/>
      <c r="AM81" s="61" t="s">
        <v>313</v>
      </c>
      <c r="AN81" s="7"/>
      <c r="AO81" s="7" t="s">
        <v>422</v>
      </c>
      <c r="AP81" s="7"/>
      <c r="AQ81" s="61" t="s">
        <v>426</v>
      </c>
      <c r="AR81" s="7"/>
      <c r="AS81" s="7" t="s">
        <v>430</v>
      </c>
      <c r="AT81" s="7"/>
      <c r="AU81" s="41"/>
      <c r="AV81" s="41"/>
      <c r="AW81" s="7" t="s">
        <v>359</v>
      </c>
      <c r="AX81" s="36"/>
      <c r="AY81" s="7" t="s">
        <v>380</v>
      </c>
      <c r="BA81" s="7"/>
      <c r="BB81" s="7"/>
      <c r="BD81" s="7" t="s">
        <v>394</v>
      </c>
      <c r="BE81" s="7"/>
      <c r="BF81" s="7" t="s">
        <v>415</v>
      </c>
      <c r="BG81" s="7"/>
      <c r="BH81" s="7"/>
      <c r="BK81" s="7"/>
      <c r="BN81" s="13"/>
    </row>
    <row r="82" spans="1:66" s="44" customFormat="1" x14ac:dyDescent="0.25">
      <c r="J82" s="60"/>
      <c r="K82" s="60" t="s">
        <v>39</v>
      </c>
      <c r="L82" s="60"/>
      <c r="M82" s="60" t="s">
        <v>245</v>
      </c>
      <c r="N82" s="55"/>
      <c r="P82" s="7"/>
      <c r="Q82" s="7"/>
      <c r="R82" s="7"/>
      <c r="S82" s="36"/>
      <c r="T82" s="7" t="s">
        <v>542</v>
      </c>
      <c r="V82" s="34"/>
      <c r="W82" s="61" t="s">
        <v>278</v>
      </c>
      <c r="X82" s="7"/>
      <c r="Y82" s="7"/>
      <c r="AC82" s="7"/>
      <c r="AD82" s="7"/>
      <c r="AF82" s="7"/>
      <c r="AH82" s="321"/>
      <c r="AI82" s="7"/>
      <c r="AJ82" s="7"/>
      <c r="AK82" s="7"/>
      <c r="AL82" s="7"/>
      <c r="AM82" s="7"/>
      <c r="AN82" s="7"/>
      <c r="AO82" s="7"/>
      <c r="AP82" s="7"/>
      <c r="AQ82" s="7"/>
      <c r="AR82" s="7"/>
      <c r="AS82" s="41"/>
      <c r="AT82" s="7"/>
      <c r="AU82" s="41"/>
      <c r="AV82" s="41"/>
      <c r="AW82" s="7" t="s">
        <v>360</v>
      </c>
      <c r="AX82" s="36"/>
      <c r="AY82" s="7" t="s">
        <v>381</v>
      </c>
      <c r="BA82" s="7"/>
      <c r="BB82" s="7"/>
      <c r="BD82" s="7" t="s">
        <v>395</v>
      </c>
      <c r="BE82" s="7"/>
      <c r="BF82" s="7" t="s">
        <v>416</v>
      </c>
      <c r="BG82" s="7"/>
      <c r="BH82" s="7"/>
      <c r="BK82" s="7"/>
      <c r="BN82" s="13"/>
    </row>
    <row r="83" spans="1:66" s="44" customFormat="1" x14ac:dyDescent="0.25">
      <c r="J83" s="60"/>
      <c r="K83" s="60" t="s">
        <v>40</v>
      </c>
      <c r="L83" s="60"/>
      <c r="M83" s="60" t="s">
        <v>246</v>
      </c>
      <c r="N83" s="55"/>
      <c r="P83" s="7"/>
      <c r="R83" s="7"/>
      <c r="S83" s="36"/>
      <c r="T83" s="7" t="s">
        <v>543</v>
      </c>
      <c r="V83" s="34"/>
      <c r="W83" s="61" t="s">
        <v>280</v>
      </c>
      <c r="X83" s="7"/>
      <c r="Y83" s="7"/>
      <c r="AC83" s="7"/>
      <c r="AD83" s="7"/>
      <c r="AE83" s="55" t="s">
        <v>451</v>
      </c>
      <c r="AF83" s="7"/>
      <c r="AG83" s="61" t="s">
        <v>452</v>
      </c>
      <c r="AH83" s="61"/>
      <c r="AI83" s="7"/>
      <c r="AJ83" s="7"/>
      <c r="AK83" s="7"/>
      <c r="AL83" s="7"/>
      <c r="AM83" s="7"/>
      <c r="AN83" s="7"/>
      <c r="AO83" s="39" t="s">
        <v>453</v>
      </c>
      <c r="AP83" s="7"/>
      <c r="AQ83" s="7"/>
      <c r="AR83" s="7"/>
      <c r="AS83" s="41"/>
      <c r="AT83" s="7"/>
      <c r="AU83" s="41"/>
      <c r="AV83" s="41"/>
      <c r="AW83" s="7" t="s">
        <v>361</v>
      </c>
      <c r="AX83" s="36"/>
      <c r="AY83" s="7" t="s">
        <v>382</v>
      </c>
      <c r="BA83" s="7"/>
      <c r="BB83" s="7"/>
      <c r="BD83" s="7" t="s">
        <v>396</v>
      </c>
      <c r="BE83" s="7"/>
      <c r="BF83" s="7" t="s">
        <v>417</v>
      </c>
      <c r="BG83" s="7"/>
      <c r="BH83" s="7"/>
      <c r="BK83" s="7"/>
      <c r="BN83" s="13"/>
    </row>
    <row r="84" spans="1:66" s="44" customFormat="1" x14ac:dyDescent="0.25">
      <c r="J84" s="60"/>
      <c r="K84" s="60"/>
      <c r="L84" s="60"/>
      <c r="M84" s="60" t="s">
        <v>247</v>
      </c>
      <c r="N84" s="55"/>
      <c r="P84" s="7"/>
      <c r="Q84" s="7"/>
      <c r="R84" s="7"/>
      <c r="S84" s="36"/>
      <c r="T84" s="7" t="s">
        <v>544</v>
      </c>
      <c r="V84" s="34"/>
      <c r="X84" s="7"/>
      <c r="Y84" s="7"/>
      <c r="AC84" s="7"/>
      <c r="AD84" s="7"/>
      <c r="AF84" s="7"/>
      <c r="AH84" s="321"/>
      <c r="AI84" s="7"/>
      <c r="AJ84" s="7"/>
      <c r="AK84" s="7"/>
      <c r="AL84" s="7"/>
      <c r="AM84" s="7"/>
      <c r="AN84" s="7"/>
      <c r="AO84" s="7"/>
      <c r="AP84" s="7"/>
      <c r="AQ84" s="7"/>
      <c r="AR84" s="7"/>
      <c r="AS84" s="41"/>
      <c r="AT84" s="7"/>
      <c r="AU84" s="41"/>
      <c r="AV84" s="41"/>
      <c r="AW84" s="7" t="s">
        <v>362</v>
      </c>
      <c r="AX84" s="36"/>
      <c r="AY84" s="7" t="s">
        <v>383</v>
      </c>
      <c r="BA84" s="7"/>
      <c r="BB84" s="7"/>
      <c r="BD84" s="7" t="s">
        <v>397</v>
      </c>
      <c r="BE84" s="7"/>
      <c r="BF84" s="7" t="s">
        <v>418</v>
      </c>
      <c r="BG84" s="7"/>
      <c r="BH84" s="7"/>
      <c r="BK84" s="7"/>
      <c r="BN84" s="13"/>
    </row>
    <row r="85" spans="1:66" s="44" customFormat="1" x14ac:dyDescent="0.25">
      <c r="J85" s="60"/>
      <c r="K85" s="60"/>
      <c r="L85" s="60"/>
      <c r="M85" s="60" t="s">
        <v>248</v>
      </c>
      <c r="N85" s="55"/>
      <c r="P85" s="7"/>
      <c r="Q85" s="7"/>
      <c r="R85" s="7"/>
      <c r="S85" s="36"/>
      <c r="T85" s="7" t="s">
        <v>545</v>
      </c>
      <c r="V85" s="34"/>
      <c r="X85" s="7"/>
      <c r="Y85" s="7"/>
      <c r="AC85" s="7"/>
      <c r="AD85" s="7"/>
      <c r="AE85" s="7"/>
      <c r="AF85" s="7"/>
      <c r="AH85" s="321"/>
      <c r="AI85" s="7"/>
      <c r="AJ85" s="7"/>
      <c r="AK85" s="7"/>
      <c r="AL85" s="7"/>
      <c r="AM85" s="7"/>
      <c r="AN85" s="7"/>
      <c r="AO85" s="7"/>
      <c r="AP85" s="7"/>
      <c r="AQ85" s="7"/>
      <c r="AR85" s="7"/>
      <c r="AS85" s="41"/>
      <c r="AT85" s="7"/>
      <c r="AU85" s="41"/>
      <c r="AV85" s="41"/>
      <c r="AW85" s="7" t="s">
        <v>363</v>
      </c>
      <c r="AX85" s="36"/>
      <c r="AY85" s="7" t="s">
        <v>384</v>
      </c>
      <c r="BA85" s="7"/>
      <c r="BB85" s="7"/>
      <c r="BD85" s="7" t="s">
        <v>398</v>
      </c>
      <c r="BE85" s="7"/>
      <c r="BF85" s="7" t="s">
        <v>419</v>
      </c>
      <c r="BG85" s="7"/>
      <c r="BH85" s="7"/>
      <c r="BK85" s="7"/>
      <c r="BL85" s="7"/>
      <c r="BN85" s="13"/>
    </row>
    <row r="86" spans="1:66" s="44" customFormat="1" x14ac:dyDescent="0.25">
      <c r="J86" s="60"/>
      <c r="K86" s="60"/>
      <c r="L86" s="60"/>
      <c r="M86" s="60" t="s">
        <v>249</v>
      </c>
      <c r="N86" s="55"/>
      <c r="P86" s="7"/>
      <c r="Q86" s="7"/>
      <c r="R86" s="7"/>
      <c r="S86" s="36"/>
      <c r="T86" s="7" t="s">
        <v>546</v>
      </c>
      <c r="V86" s="34"/>
      <c r="X86" s="7"/>
      <c r="Y86" s="7"/>
      <c r="AC86" s="7"/>
      <c r="AD86" s="7"/>
      <c r="AE86" s="7"/>
      <c r="AF86" s="7"/>
      <c r="AG86" s="7"/>
      <c r="AH86" s="7"/>
      <c r="AI86" s="7"/>
      <c r="AJ86" s="7"/>
      <c r="AK86" s="7"/>
      <c r="AL86" s="7"/>
      <c r="AM86" s="7"/>
      <c r="AN86" s="7"/>
      <c r="AP86" s="7"/>
      <c r="AQ86" s="7"/>
      <c r="AR86" s="7"/>
      <c r="AS86" s="41"/>
      <c r="AT86" s="7"/>
      <c r="AU86" s="41"/>
      <c r="AV86" s="41"/>
      <c r="AW86" s="7" t="s">
        <v>364</v>
      </c>
      <c r="AX86" s="36"/>
      <c r="BA86" s="7"/>
      <c r="BB86" s="7"/>
      <c r="BD86" s="7" t="s">
        <v>399</v>
      </c>
      <c r="BE86" s="7"/>
      <c r="BF86" s="7" t="s">
        <v>420</v>
      </c>
      <c r="BG86" s="7"/>
      <c r="BH86" s="7"/>
      <c r="BK86" s="7"/>
      <c r="BL86" s="7"/>
      <c r="BN86" s="13"/>
    </row>
    <row r="87" spans="1:66" s="44" customFormat="1" x14ac:dyDescent="0.25">
      <c r="J87" s="60"/>
      <c r="K87" s="60"/>
      <c r="L87" s="60"/>
      <c r="M87" s="60" t="s">
        <v>250</v>
      </c>
      <c r="N87" s="55"/>
      <c r="P87" s="7"/>
      <c r="Q87" s="7"/>
      <c r="R87" s="7"/>
      <c r="S87" s="36"/>
      <c r="T87" s="7" t="s">
        <v>547</v>
      </c>
      <c r="V87" s="34"/>
      <c r="W87" s="36"/>
      <c r="X87" s="7"/>
      <c r="Y87" s="7"/>
      <c r="AC87" s="7"/>
      <c r="AD87" s="7"/>
      <c r="AE87" s="7"/>
      <c r="AF87" s="7"/>
      <c r="AG87" s="7"/>
      <c r="AH87" s="7"/>
      <c r="AI87" s="7"/>
      <c r="AJ87" s="7"/>
      <c r="AK87" s="7"/>
      <c r="AL87" s="7"/>
      <c r="AM87" s="52"/>
      <c r="AN87" s="7"/>
      <c r="AO87" s="40"/>
      <c r="AP87" s="7"/>
      <c r="AQ87" s="52"/>
      <c r="AR87" s="7"/>
      <c r="AS87" s="41"/>
      <c r="AT87" s="7"/>
      <c r="AU87" s="41"/>
      <c r="AV87" s="41"/>
      <c r="AW87" s="7" t="s">
        <v>365</v>
      </c>
      <c r="AX87" s="36"/>
      <c r="BA87" s="7"/>
      <c r="BB87" s="7"/>
      <c r="BD87" s="7" t="s">
        <v>400</v>
      </c>
      <c r="BE87" s="7"/>
      <c r="BF87" s="7" t="s">
        <v>199</v>
      </c>
      <c r="BG87" s="7"/>
      <c r="BH87" s="7"/>
      <c r="BK87" s="7"/>
      <c r="BL87" s="7"/>
      <c r="BN87" s="13"/>
    </row>
    <row r="88" spans="1:66" s="44" customFormat="1" x14ac:dyDescent="0.25">
      <c r="J88" s="60"/>
      <c r="K88" s="60"/>
      <c r="L88" s="60"/>
      <c r="M88" s="60" t="s">
        <v>251</v>
      </c>
      <c r="N88" s="55"/>
      <c r="P88" s="7"/>
      <c r="Q88" s="7"/>
      <c r="R88" s="7"/>
      <c r="S88" s="36"/>
      <c r="T88" s="7" t="s">
        <v>548</v>
      </c>
      <c r="V88" s="34"/>
      <c r="W88" s="36"/>
      <c r="X88" s="7"/>
      <c r="Y88" s="7"/>
      <c r="AC88" s="7"/>
      <c r="AD88" s="7"/>
      <c r="AE88" s="7"/>
      <c r="AF88" s="7"/>
      <c r="AG88" s="7"/>
      <c r="AH88" s="7"/>
      <c r="AI88" s="7"/>
      <c r="AJ88" s="7"/>
      <c r="AK88" s="7"/>
      <c r="AL88" s="7"/>
      <c r="AM88" s="52"/>
      <c r="AN88" s="7"/>
      <c r="AO88" s="40"/>
      <c r="AP88" s="7"/>
      <c r="AQ88" s="52"/>
      <c r="AR88" s="7"/>
      <c r="AS88" s="41"/>
      <c r="AT88" s="7"/>
      <c r="AU88" s="41"/>
      <c r="AV88" s="41"/>
      <c r="AW88" s="7" t="s">
        <v>366</v>
      </c>
      <c r="AX88" s="36"/>
      <c r="AY88" s="7"/>
      <c r="BA88" s="7"/>
      <c r="BB88" s="7"/>
      <c r="BD88" s="7" t="s">
        <v>401</v>
      </c>
      <c r="BE88" s="7"/>
      <c r="BF88" s="7" t="s">
        <v>202</v>
      </c>
      <c r="BG88" s="7"/>
      <c r="BH88" s="7"/>
      <c r="BK88" s="7"/>
      <c r="BL88" s="7"/>
      <c r="BN88" s="13"/>
    </row>
    <row r="89" spans="1:66" s="44" customFormat="1" x14ac:dyDescent="0.25">
      <c r="J89" s="60"/>
      <c r="K89" s="60"/>
      <c r="L89" s="60"/>
      <c r="M89" s="60" t="s">
        <v>252</v>
      </c>
      <c r="N89" s="55"/>
      <c r="P89" s="7"/>
      <c r="Q89" s="7"/>
      <c r="R89" s="7"/>
      <c r="S89" s="36"/>
      <c r="T89" s="7" t="s">
        <v>549</v>
      </c>
      <c r="V89" s="34"/>
      <c r="W89" s="36"/>
      <c r="X89" s="7"/>
      <c r="Y89" s="7"/>
      <c r="AC89" s="7"/>
      <c r="AD89" s="7"/>
      <c r="AE89" s="7"/>
      <c r="AF89" s="7"/>
      <c r="AG89" s="7"/>
      <c r="AH89" s="7"/>
      <c r="AI89" s="7"/>
      <c r="AJ89" s="7"/>
      <c r="AK89" s="7"/>
      <c r="AL89" s="7"/>
      <c r="AM89" s="52"/>
      <c r="AN89" s="7"/>
      <c r="AO89" s="40"/>
      <c r="AP89" s="7"/>
      <c r="AQ89" s="52"/>
      <c r="AR89" s="7"/>
      <c r="AS89" s="41"/>
      <c r="AT89" s="7"/>
      <c r="AU89" s="41"/>
      <c r="AV89" s="41"/>
      <c r="AW89" s="41"/>
      <c r="AX89" s="36"/>
      <c r="AY89" s="7"/>
      <c r="AZ89" s="7"/>
      <c r="BA89" s="7"/>
      <c r="BB89" s="7"/>
      <c r="BD89" s="7" t="s">
        <v>402</v>
      </c>
      <c r="BE89" s="7"/>
      <c r="BF89" s="7" t="s">
        <v>203</v>
      </c>
      <c r="BG89" s="7"/>
      <c r="BH89" s="7"/>
      <c r="BK89" s="7"/>
      <c r="BL89" s="7"/>
      <c r="BN89" s="13"/>
    </row>
    <row r="90" spans="1:66" s="44" customFormat="1" x14ac:dyDescent="0.25">
      <c r="K90" s="60"/>
      <c r="L90" s="356"/>
      <c r="M90" s="44" t="s">
        <v>242</v>
      </c>
      <c r="P90" s="7"/>
      <c r="Q90" s="7"/>
      <c r="R90" s="7"/>
      <c r="S90" s="36"/>
      <c r="T90" s="7" t="s">
        <v>550</v>
      </c>
      <c r="V90" s="34"/>
      <c r="W90" s="36"/>
      <c r="X90" s="7"/>
      <c r="Y90" s="7"/>
      <c r="AC90" s="7"/>
      <c r="AD90" s="7"/>
      <c r="AE90" s="7"/>
      <c r="AF90" s="7"/>
      <c r="AG90" s="7"/>
      <c r="AH90" s="7"/>
      <c r="AI90" s="7"/>
      <c r="AJ90" s="7"/>
      <c r="AK90" s="7"/>
      <c r="AL90" s="7"/>
      <c r="AM90" s="52"/>
      <c r="AN90" s="7"/>
      <c r="AP90" s="7"/>
      <c r="AQ90" s="52"/>
      <c r="AR90" s="7"/>
      <c r="AS90" s="41"/>
      <c r="AT90" s="7"/>
      <c r="AU90" s="41"/>
      <c r="AV90" s="41"/>
      <c r="AW90" s="7"/>
      <c r="AX90" s="36"/>
      <c r="AY90" s="7"/>
      <c r="AZ90" s="7"/>
      <c r="BA90" s="7"/>
      <c r="BB90" s="7"/>
      <c r="BD90" s="7" t="s">
        <v>217</v>
      </c>
      <c r="BE90" s="7"/>
      <c r="BF90" s="7" t="s">
        <v>204</v>
      </c>
      <c r="BG90" s="7"/>
      <c r="BH90" s="7"/>
      <c r="BK90" s="7"/>
      <c r="BL90" s="7"/>
      <c r="BN90" s="13"/>
    </row>
    <row r="91" spans="1:66" s="44" customFormat="1" x14ac:dyDescent="0.25">
      <c r="L91" s="356"/>
      <c r="M91" s="44" t="s">
        <v>253</v>
      </c>
      <c r="P91" s="7"/>
      <c r="Q91" s="7"/>
      <c r="R91" s="7"/>
      <c r="S91" s="36"/>
      <c r="T91" s="7" t="s">
        <v>551</v>
      </c>
      <c r="V91" s="34"/>
      <c r="W91" s="36"/>
      <c r="X91" s="7"/>
      <c r="Y91" s="7"/>
      <c r="AC91" s="7"/>
      <c r="AD91" s="7"/>
      <c r="AE91" s="52"/>
      <c r="AF91" s="7"/>
      <c r="AG91" s="7"/>
      <c r="AH91" s="7"/>
      <c r="AI91" s="7"/>
      <c r="AJ91" s="7"/>
      <c r="AK91" s="7"/>
      <c r="AL91" s="7"/>
      <c r="AM91" s="52"/>
      <c r="AN91" s="7"/>
      <c r="AP91" s="7"/>
      <c r="AQ91" s="52"/>
      <c r="AR91" s="7"/>
      <c r="AS91" s="41"/>
      <c r="AT91" s="7"/>
      <c r="AU91" s="41"/>
      <c r="AV91" s="41"/>
      <c r="AW91" s="7"/>
      <c r="AX91" s="36"/>
      <c r="AY91" s="7"/>
      <c r="AZ91" s="7"/>
      <c r="BA91" s="7"/>
      <c r="BB91" s="7"/>
      <c r="BD91" s="7" t="s">
        <v>403</v>
      </c>
      <c r="BE91" s="7"/>
      <c r="BF91" s="7" t="s">
        <v>205</v>
      </c>
      <c r="BG91" s="7"/>
      <c r="BH91" s="7"/>
      <c r="BI91" s="7"/>
      <c r="BK91" s="7"/>
      <c r="BL91" s="7"/>
      <c r="BN91" s="13"/>
    </row>
    <row r="92" spans="1:66" s="44" customFormat="1" x14ac:dyDescent="0.25">
      <c r="L92" s="356"/>
      <c r="M92" s="60" t="s">
        <v>254</v>
      </c>
      <c r="P92" s="7"/>
      <c r="Q92" s="7"/>
      <c r="R92" s="7"/>
      <c r="S92" s="36"/>
      <c r="T92" s="7" t="s">
        <v>552</v>
      </c>
      <c r="V92" s="34"/>
      <c r="W92" s="36"/>
      <c r="X92" s="7"/>
      <c r="Y92" s="7"/>
      <c r="AC92" s="7"/>
      <c r="AD92" s="7"/>
      <c r="AE92" s="52"/>
      <c r="AF92" s="7"/>
      <c r="AG92" s="7"/>
      <c r="AH92" s="7"/>
      <c r="AI92" s="7"/>
      <c r="AJ92" s="7"/>
      <c r="AK92" s="7"/>
      <c r="AL92" s="7"/>
      <c r="AM92" s="52"/>
      <c r="AN92" s="7"/>
      <c r="AP92" s="7"/>
      <c r="AQ92" s="52"/>
      <c r="AR92" s="7"/>
      <c r="AS92" s="41"/>
      <c r="AT92" s="7"/>
      <c r="AU92" s="41"/>
      <c r="AV92" s="41"/>
      <c r="AW92" s="41"/>
      <c r="AX92" s="36"/>
      <c r="AY92" s="7"/>
      <c r="AZ92" s="7"/>
      <c r="BA92" s="7"/>
      <c r="BB92" s="7"/>
      <c r="BD92" s="7" t="s">
        <v>404</v>
      </c>
      <c r="BE92" s="7"/>
      <c r="BF92" s="7" t="s">
        <v>206</v>
      </c>
      <c r="BG92" s="7"/>
      <c r="BH92" s="7"/>
      <c r="BI92" s="7"/>
      <c r="BK92" s="7"/>
      <c r="BL92" s="7"/>
      <c r="BN92" s="13"/>
    </row>
    <row r="93" spans="1:66" s="44" customFormat="1" x14ac:dyDescent="0.25">
      <c r="L93" s="356"/>
      <c r="M93" s="60" t="s">
        <v>255</v>
      </c>
      <c r="P93" s="7"/>
      <c r="Q93" s="7"/>
      <c r="R93" s="7"/>
      <c r="S93" s="36"/>
      <c r="T93" s="7" t="s">
        <v>553</v>
      </c>
      <c r="U93" s="7"/>
      <c r="V93" s="34"/>
      <c r="W93" s="36"/>
      <c r="X93" s="7"/>
      <c r="Y93" s="7"/>
      <c r="AC93" s="7"/>
      <c r="AD93" s="7"/>
      <c r="AE93" s="52"/>
      <c r="AF93" s="7"/>
      <c r="AG93" s="7"/>
      <c r="AH93" s="7"/>
      <c r="AI93" s="7"/>
      <c r="AJ93" s="7"/>
      <c r="AK93" s="7"/>
      <c r="AL93" s="7"/>
      <c r="AM93" s="52"/>
      <c r="AN93" s="7"/>
      <c r="AP93" s="7"/>
      <c r="AQ93" s="52"/>
      <c r="AR93" s="7"/>
      <c r="AS93" s="41"/>
      <c r="AT93" s="7"/>
      <c r="AU93" s="41"/>
      <c r="AV93" s="41"/>
      <c r="AW93" s="52"/>
      <c r="AX93" s="36"/>
      <c r="AY93" s="7"/>
      <c r="AZ93" s="7"/>
      <c r="BA93" s="7"/>
      <c r="BB93" s="7"/>
      <c r="BD93" s="7" t="s">
        <v>405</v>
      </c>
      <c r="BE93" s="7"/>
      <c r="BF93" s="7" t="s">
        <v>208</v>
      </c>
      <c r="BG93" s="7"/>
      <c r="BH93" s="7"/>
      <c r="BI93" s="7"/>
      <c r="BK93" s="7"/>
      <c r="BL93" s="7"/>
      <c r="BN93" s="13"/>
    </row>
    <row r="94" spans="1:66" s="44" customFormat="1" x14ac:dyDescent="0.25">
      <c r="A94" s="4"/>
      <c r="L94" s="356"/>
      <c r="M94" s="60" t="s">
        <v>256</v>
      </c>
      <c r="O94" s="41"/>
      <c r="P94" s="7"/>
      <c r="Q94" s="7"/>
      <c r="R94" s="7"/>
      <c r="S94" s="36"/>
      <c r="T94" s="7" t="s">
        <v>554</v>
      </c>
      <c r="V94" s="34"/>
      <c r="W94" s="36"/>
      <c r="X94" s="7"/>
      <c r="Y94" s="7"/>
      <c r="AC94" s="7"/>
      <c r="AD94" s="7"/>
      <c r="AE94" s="52"/>
      <c r="AF94" s="7"/>
      <c r="AG94" s="7"/>
      <c r="AH94" s="7"/>
      <c r="AI94" s="7"/>
      <c r="AJ94" s="7"/>
      <c r="AK94" s="7"/>
      <c r="AL94" s="7"/>
      <c r="AM94" s="52"/>
      <c r="AN94" s="7"/>
      <c r="AP94" s="7"/>
      <c r="AQ94" s="52"/>
      <c r="AR94" s="7"/>
      <c r="AS94" s="41"/>
      <c r="AT94" s="7"/>
      <c r="AU94" s="7"/>
      <c r="AV94" s="41"/>
      <c r="AW94" s="52"/>
      <c r="AX94" s="36"/>
      <c r="AY94" s="7"/>
      <c r="AZ94" s="7"/>
      <c r="BA94" s="7"/>
      <c r="BB94" s="7"/>
      <c r="BD94" s="7" t="s">
        <v>406</v>
      </c>
      <c r="BE94" s="7"/>
      <c r="BF94" s="7" t="s">
        <v>211</v>
      </c>
      <c r="BG94" s="7"/>
      <c r="BH94" s="7"/>
      <c r="BI94" s="7"/>
      <c r="BK94" s="7"/>
      <c r="BL94" s="7"/>
      <c r="BN94" s="13"/>
    </row>
    <row r="95" spans="1:66" s="44" customFormat="1" x14ac:dyDescent="0.25">
      <c r="L95" s="356"/>
      <c r="M95" s="60" t="s">
        <v>257</v>
      </c>
      <c r="O95" s="52"/>
      <c r="P95" s="7"/>
      <c r="Q95" s="7"/>
      <c r="R95" s="7"/>
      <c r="S95" s="36"/>
      <c r="T95" s="7" t="s">
        <v>555</v>
      </c>
      <c r="V95" s="34"/>
      <c r="W95" s="36"/>
      <c r="X95" s="7"/>
      <c r="Y95" s="7"/>
      <c r="AC95" s="7"/>
      <c r="AD95" s="7"/>
      <c r="AE95" s="52"/>
      <c r="AF95" s="7"/>
      <c r="AG95" s="7"/>
      <c r="AH95" s="7"/>
      <c r="AI95" s="7"/>
      <c r="AJ95" s="7"/>
      <c r="AK95" s="7"/>
      <c r="AL95" s="7"/>
      <c r="AM95" s="52"/>
      <c r="AN95" s="7"/>
      <c r="AP95" s="7"/>
      <c r="AQ95" s="52"/>
      <c r="AR95" s="7"/>
      <c r="AS95" s="41"/>
      <c r="AT95" s="7"/>
      <c r="AU95" s="7"/>
      <c r="AV95" s="41"/>
      <c r="AW95" s="52"/>
      <c r="AX95" s="36"/>
      <c r="AY95" s="7"/>
      <c r="AZ95" s="7"/>
      <c r="BA95" s="7"/>
      <c r="BB95" s="7"/>
      <c r="BC95" s="7"/>
      <c r="BD95" s="283" t="s">
        <v>234</v>
      </c>
      <c r="BE95" s="7"/>
      <c r="BF95" s="7" t="s">
        <v>214</v>
      </c>
      <c r="BG95" s="7"/>
      <c r="BH95" s="7"/>
      <c r="BI95" s="7"/>
      <c r="BK95" s="7"/>
      <c r="BL95" s="7"/>
      <c r="BN95" s="13"/>
    </row>
    <row r="96" spans="1:66" s="44" customFormat="1" x14ac:dyDescent="0.25">
      <c r="L96" s="356"/>
      <c r="M96" s="43"/>
      <c r="O96" s="52"/>
      <c r="P96" s="7"/>
      <c r="Q96" s="7"/>
      <c r="R96" s="7"/>
      <c r="S96" s="36"/>
      <c r="T96" s="7" t="s">
        <v>556</v>
      </c>
      <c r="V96" s="34"/>
      <c r="W96" s="36"/>
      <c r="X96" s="7"/>
      <c r="Y96" s="7"/>
      <c r="AC96" s="7"/>
      <c r="AD96" s="7"/>
      <c r="AE96" s="52"/>
      <c r="AF96" s="7"/>
      <c r="AG96" s="7"/>
      <c r="AH96" s="7"/>
      <c r="AI96" s="7"/>
      <c r="AJ96" s="7"/>
      <c r="AK96" s="7"/>
      <c r="AL96" s="7"/>
      <c r="AM96" s="52"/>
      <c r="AN96" s="7"/>
      <c r="AP96" s="7"/>
      <c r="AQ96" s="52"/>
      <c r="AR96" s="7"/>
      <c r="AS96" s="7"/>
      <c r="AT96" s="7"/>
      <c r="AU96" s="7"/>
      <c r="AV96" s="41"/>
      <c r="AW96" s="52"/>
      <c r="AX96" s="36"/>
      <c r="AY96" s="7"/>
      <c r="AZ96" s="7"/>
      <c r="BA96" s="7"/>
      <c r="BB96" s="7"/>
      <c r="BC96" s="7"/>
      <c r="BD96" s="283" t="s">
        <v>235</v>
      </c>
      <c r="BE96" s="7"/>
      <c r="BF96" s="7" t="s">
        <v>218</v>
      </c>
      <c r="BG96" s="7"/>
      <c r="BH96" s="7"/>
      <c r="BI96" s="7"/>
      <c r="BK96" s="7"/>
      <c r="BL96" s="7"/>
      <c r="BN96" s="13"/>
    </row>
    <row r="97" spans="1:66" s="44" customFormat="1" x14ac:dyDescent="0.25">
      <c r="L97" s="356"/>
      <c r="M97" s="43"/>
      <c r="O97" s="52"/>
      <c r="P97" s="7"/>
      <c r="Q97" s="7"/>
      <c r="R97" s="7"/>
      <c r="S97" s="36"/>
      <c r="T97" s="7" t="s">
        <v>557</v>
      </c>
      <c r="V97" s="34"/>
      <c r="W97" s="36"/>
      <c r="X97" s="7"/>
      <c r="Y97" s="7"/>
      <c r="Z97" s="7"/>
      <c r="AA97" s="7"/>
      <c r="AB97" s="7"/>
      <c r="AC97" s="7"/>
      <c r="AD97" s="7"/>
      <c r="AE97" s="52"/>
      <c r="AF97" s="7"/>
      <c r="AG97" s="7"/>
      <c r="AH97" s="7"/>
      <c r="AI97" s="7"/>
      <c r="AJ97" s="7"/>
      <c r="AK97" s="7"/>
      <c r="AL97" s="7"/>
      <c r="AM97" s="52"/>
      <c r="AN97" s="7"/>
      <c r="AP97" s="7"/>
      <c r="AQ97" s="52"/>
      <c r="AR97" s="7"/>
      <c r="AS97" s="7"/>
      <c r="AT97" s="7"/>
      <c r="AU97" s="7"/>
      <c r="AV97" s="41"/>
      <c r="AW97" s="52"/>
      <c r="AX97" s="36"/>
      <c r="AY97" s="7"/>
      <c r="AZ97" s="7"/>
      <c r="BA97" s="7"/>
      <c r="BB97" s="7"/>
      <c r="BC97" s="7"/>
      <c r="BE97" s="7"/>
      <c r="BF97" s="7" t="s">
        <v>219</v>
      </c>
      <c r="BG97" s="7"/>
      <c r="BH97" s="7"/>
      <c r="BI97" s="7"/>
      <c r="BK97" s="7"/>
      <c r="BL97" s="7"/>
      <c r="BN97" s="13"/>
    </row>
    <row r="98" spans="1:66" s="44" customFormat="1" x14ac:dyDescent="0.25">
      <c r="L98" s="356"/>
      <c r="M98" s="43"/>
      <c r="O98" s="52"/>
      <c r="P98" s="7"/>
      <c r="Q98" s="7"/>
      <c r="R98" s="7"/>
      <c r="S98" s="36"/>
      <c r="T98" s="61" t="s">
        <v>558</v>
      </c>
      <c r="V98" s="34"/>
      <c r="W98" s="36"/>
      <c r="X98" s="7"/>
      <c r="Y98" s="7"/>
      <c r="Z98" s="7"/>
      <c r="AA98" s="7"/>
      <c r="AB98" s="7"/>
      <c r="AC98" s="7"/>
      <c r="AD98" s="7"/>
      <c r="AE98" s="52"/>
      <c r="AF98" s="7"/>
      <c r="AG98" s="7"/>
      <c r="AH98" s="7"/>
      <c r="AI98" s="7"/>
      <c r="AJ98" s="7"/>
      <c r="AK98" s="7"/>
      <c r="AL98" s="7"/>
      <c r="AM98" s="52"/>
      <c r="AN98" s="7"/>
      <c r="AP98" s="7"/>
      <c r="AQ98" s="52"/>
      <c r="AR98" s="7"/>
      <c r="AS98" s="7"/>
      <c r="AT98" s="7"/>
      <c r="AU98" s="7"/>
      <c r="AV98" s="41"/>
      <c r="AW98" s="52"/>
      <c r="AX98" s="36"/>
      <c r="AY98" s="7"/>
      <c r="AZ98" s="7"/>
      <c r="BA98" s="7"/>
      <c r="BB98" s="7"/>
      <c r="BC98" s="7"/>
      <c r="BE98" s="7"/>
      <c r="BF98" s="7" t="s">
        <v>220</v>
      </c>
      <c r="BG98" s="7"/>
      <c r="BH98" s="7"/>
      <c r="BI98" s="7"/>
      <c r="BK98" s="7"/>
      <c r="BL98" s="7"/>
      <c r="BN98" s="13"/>
    </row>
    <row r="99" spans="1:66" s="44" customFormat="1" x14ac:dyDescent="0.25">
      <c r="L99" s="356"/>
      <c r="M99" s="43"/>
      <c r="O99" s="52"/>
      <c r="P99" s="7"/>
      <c r="Q99" s="7"/>
      <c r="R99" s="7"/>
      <c r="S99" s="36"/>
      <c r="T99" s="61" t="s">
        <v>559</v>
      </c>
      <c r="V99" s="34"/>
      <c r="W99" s="36"/>
      <c r="X99" s="7"/>
      <c r="Y99" s="7"/>
      <c r="Z99" s="7"/>
      <c r="AA99" s="7"/>
      <c r="AB99" s="7"/>
      <c r="AC99" s="7"/>
      <c r="AD99" s="7"/>
      <c r="AE99" s="52"/>
      <c r="AF99" s="7"/>
      <c r="AG99" s="7"/>
      <c r="AH99" s="7"/>
      <c r="AI99" s="7"/>
      <c r="AJ99" s="7"/>
      <c r="AK99" s="7"/>
      <c r="AL99" s="7"/>
      <c r="AM99" s="52"/>
      <c r="AN99" s="7"/>
      <c r="AO99" s="41"/>
      <c r="AP99" s="7"/>
      <c r="AQ99" s="52"/>
      <c r="AR99" s="7"/>
      <c r="AS99" s="7"/>
      <c r="AT99" s="7"/>
      <c r="AU99" s="7"/>
      <c r="AV99" s="41"/>
      <c r="AW99" s="52"/>
      <c r="AX99" s="36"/>
      <c r="AY99" s="7"/>
      <c r="AZ99" s="7"/>
      <c r="BA99" s="7"/>
      <c r="BB99" s="7"/>
      <c r="BC99" s="7"/>
      <c r="BE99" s="7"/>
      <c r="BF99" s="7" t="s">
        <v>221</v>
      </c>
      <c r="BG99" s="7"/>
      <c r="BH99" s="7"/>
      <c r="BI99" s="7"/>
      <c r="BK99" s="7"/>
      <c r="BL99" s="7"/>
      <c r="BN99" s="13"/>
    </row>
    <row r="100" spans="1:66" s="44" customFormat="1" x14ac:dyDescent="0.25">
      <c r="L100" s="356"/>
      <c r="M100" s="43"/>
      <c r="O100" s="52"/>
      <c r="P100" s="7"/>
      <c r="Q100" s="7"/>
      <c r="R100" s="7"/>
      <c r="S100" s="36"/>
      <c r="T100" s="61" t="s">
        <v>560</v>
      </c>
      <c r="V100" s="34"/>
      <c r="W100" s="36"/>
      <c r="X100" s="7"/>
      <c r="Y100" s="7"/>
      <c r="Z100" s="7"/>
      <c r="AA100" s="7"/>
      <c r="AB100" s="7"/>
      <c r="AC100" s="7"/>
      <c r="AD100" s="7"/>
      <c r="AE100" s="52"/>
      <c r="AF100" s="7"/>
      <c r="AG100" s="7"/>
      <c r="AH100" s="7"/>
      <c r="AI100" s="7"/>
      <c r="AJ100" s="7"/>
      <c r="AK100" s="7"/>
      <c r="AL100" s="7"/>
      <c r="AM100" s="52"/>
      <c r="AN100" s="7"/>
      <c r="AO100" s="52"/>
      <c r="AP100" s="7"/>
      <c r="AQ100" s="52"/>
      <c r="AR100" s="7"/>
      <c r="AS100" s="7"/>
      <c r="AT100" s="7"/>
      <c r="AU100" s="7"/>
      <c r="AV100" s="41"/>
      <c r="AW100" s="52"/>
      <c r="AX100" s="36"/>
      <c r="AY100" s="7"/>
      <c r="AZ100" s="7"/>
      <c r="BA100" s="7"/>
      <c r="BB100" s="7"/>
      <c r="BC100" s="7"/>
      <c r="BD100" s="397"/>
      <c r="BE100" s="374"/>
      <c r="BF100" s="374" t="s">
        <v>222</v>
      </c>
      <c r="BG100" s="374"/>
      <c r="BH100" s="374"/>
      <c r="BI100" s="7"/>
      <c r="BK100" s="7"/>
      <c r="BL100" s="7"/>
      <c r="BN100" s="13"/>
    </row>
    <row r="101" spans="1:66" s="44" customFormat="1" x14ac:dyDescent="0.25">
      <c r="L101" s="356"/>
      <c r="M101" s="43"/>
      <c r="O101" s="52"/>
      <c r="P101" s="7"/>
      <c r="Q101" s="7"/>
      <c r="R101" s="7"/>
      <c r="S101" s="36"/>
      <c r="T101" s="61" t="s">
        <v>561</v>
      </c>
      <c r="V101" s="34"/>
      <c r="W101" s="36"/>
      <c r="X101" s="7"/>
      <c r="Y101" s="7"/>
      <c r="Z101" s="7"/>
      <c r="AA101" s="7"/>
      <c r="AB101" s="7"/>
      <c r="AC101" s="7"/>
      <c r="AD101" s="7"/>
      <c r="AE101" s="52"/>
      <c r="AF101" s="7"/>
      <c r="AG101" s="7"/>
      <c r="AH101" s="7"/>
      <c r="AI101" s="7"/>
      <c r="AJ101" s="7"/>
      <c r="AK101" s="7"/>
      <c r="AL101" s="7"/>
      <c r="AM101" s="52"/>
      <c r="AO101" s="52"/>
      <c r="AQ101" s="52"/>
      <c r="AS101" s="7"/>
      <c r="AT101" s="7"/>
      <c r="AU101" s="7"/>
      <c r="AV101" s="7"/>
      <c r="AW101" s="52"/>
      <c r="AX101" s="36"/>
      <c r="AY101" s="7"/>
      <c r="AZ101" s="7"/>
      <c r="BA101" s="7"/>
      <c r="BB101" s="7"/>
      <c r="BC101" s="7"/>
      <c r="BD101" s="397"/>
      <c r="BE101" s="374"/>
      <c r="BF101" s="374" t="s">
        <v>223</v>
      </c>
      <c r="BG101" s="374"/>
      <c r="BH101" s="374"/>
      <c r="BI101" s="7"/>
      <c r="BK101" s="7"/>
      <c r="BL101" s="7"/>
      <c r="BN101" s="13"/>
    </row>
    <row r="102" spans="1:66" s="44" customFormat="1" x14ac:dyDescent="0.25">
      <c r="L102" s="356"/>
      <c r="O102" s="52"/>
      <c r="P102" s="7"/>
      <c r="Q102" s="7"/>
      <c r="R102" s="7"/>
      <c r="S102" s="36"/>
      <c r="T102" s="52"/>
      <c r="V102" s="34"/>
      <c r="W102" s="36"/>
      <c r="X102" s="7"/>
      <c r="Y102" s="7"/>
      <c r="Z102" s="7"/>
      <c r="AA102" s="7"/>
      <c r="AB102" s="7"/>
      <c r="AC102" s="7"/>
      <c r="AD102" s="7"/>
      <c r="AE102" s="52"/>
      <c r="AF102" s="7"/>
      <c r="AG102" s="7"/>
      <c r="AH102" s="7"/>
      <c r="AI102" s="7"/>
      <c r="AJ102" s="7"/>
      <c r="AK102" s="7"/>
      <c r="AL102" s="7"/>
      <c r="AM102" s="52"/>
      <c r="AN102" s="1"/>
      <c r="AO102" s="52"/>
      <c r="AP102" s="1"/>
      <c r="AQ102" s="52"/>
      <c r="AR102" s="1"/>
      <c r="AS102" s="41"/>
      <c r="AT102" s="7"/>
      <c r="AU102" s="7"/>
      <c r="AV102" s="7"/>
      <c r="AW102" s="52"/>
      <c r="AX102" s="36"/>
      <c r="AY102" s="7"/>
      <c r="AZ102" s="7"/>
      <c r="BA102" s="7"/>
      <c r="BB102" s="7"/>
      <c r="BC102" s="7"/>
      <c r="BD102" s="397"/>
      <c r="BE102" s="374"/>
      <c r="BF102" s="374" t="s">
        <v>224</v>
      </c>
      <c r="BG102" s="374"/>
      <c r="BH102" s="374"/>
      <c r="BI102" s="7"/>
      <c r="BK102" s="7"/>
      <c r="BL102" s="7"/>
      <c r="BN102" s="13"/>
    </row>
    <row r="103" spans="1:66" s="44" customFormat="1" x14ac:dyDescent="0.25">
      <c r="K103" s="43"/>
      <c r="L103" s="356"/>
      <c r="O103" s="52"/>
      <c r="P103" s="7"/>
      <c r="Q103" s="7"/>
      <c r="R103" s="7"/>
      <c r="S103" s="36"/>
      <c r="T103" s="52"/>
      <c r="V103" s="34"/>
      <c r="W103" s="36"/>
      <c r="X103" s="7"/>
      <c r="Y103" s="7"/>
      <c r="Z103" s="7"/>
      <c r="AA103" s="7"/>
      <c r="AB103" s="7"/>
      <c r="AC103" s="7"/>
      <c r="AD103" s="7"/>
      <c r="AE103" s="52"/>
      <c r="AF103" s="7"/>
      <c r="AG103" s="7"/>
      <c r="AH103" s="7"/>
      <c r="AI103" s="7"/>
      <c r="AJ103" s="41"/>
      <c r="AK103" s="41"/>
      <c r="AM103" s="52"/>
      <c r="AN103" s="1"/>
      <c r="AO103" s="52"/>
      <c r="AP103" s="1"/>
      <c r="AQ103" s="52"/>
      <c r="AR103" s="1"/>
      <c r="AS103" s="52"/>
      <c r="AT103" s="7"/>
      <c r="AU103" s="7"/>
      <c r="AV103" s="7"/>
      <c r="AW103" s="52"/>
      <c r="AX103" s="36"/>
      <c r="AY103" s="7"/>
      <c r="AZ103" s="7"/>
      <c r="BA103" s="7"/>
      <c r="BB103" s="7"/>
      <c r="BC103" s="7"/>
      <c r="BD103" s="397"/>
      <c r="BE103" s="374"/>
      <c r="BF103" s="375" t="s">
        <v>232</v>
      </c>
      <c r="BG103" s="374"/>
      <c r="BH103" s="374"/>
      <c r="BI103" s="7"/>
      <c r="BK103" s="7"/>
      <c r="BL103" s="7"/>
      <c r="BN103" s="13"/>
    </row>
    <row r="104" spans="1:66" s="44" customFormat="1" x14ac:dyDescent="0.25">
      <c r="J104" s="41"/>
      <c r="K104" s="59"/>
      <c r="L104" s="41"/>
      <c r="N104" s="41"/>
      <c r="O104" s="52"/>
      <c r="P104" s="41"/>
      <c r="Q104" s="41"/>
      <c r="R104" s="41"/>
      <c r="S104" s="34"/>
      <c r="T104" s="52"/>
      <c r="V104" s="34"/>
      <c r="W104" s="36"/>
      <c r="X104" s="41"/>
      <c r="Z104" s="41"/>
      <c r="AA104" s="41"/>
      <c r="AB104" s="41"/>
      <c r="AC104" s="41"/>
      <c r="AE104" s="52"/>
      <c r="AG104" s="7"/>
      <c r="AH104" s="7"/>
      <c r="AJ104" s="52"/>
      <c r="AK104" s="52"/>
      <c r="AL104" s="1"/>
      <c r="AM104" s="52"/>
      <c r="AN104" s="1"/>
      <c r="AO104" s="52"/>
      <c r="AP104" s="1"/>
      <c r="AQ104" s="52"/>
      <c r="AR104" s="1"/>
      <c r="AS104" s="52"/>
      <c r="AU104" s="41"/>
      <c r="AV104" s="41"/>
      <c r="AW104" s="52"/>
      <c r="AX104" s="34"/>
      <c r="AY104" s="41"/>
      <c r="AZ104" s="41"/>
      <c r="BA104" s="41"/>
      <c r="BB104" s="41"/>
      <c r="BC104" s="41"/>
      <c r="BD104" s="397"/>
      <c r="BE104" s="397"/>
      <c r="BF104" s="375" t="s">
        <v>233</v>
      </c>
      <c r="BG104" s="375"/>
      <c r="BH104" s="375"/>
      <c r="BI104" s="41"/>
      <c r="BK104" s="41"/>
      <c r="BL104" s="41"/>
      <c r="BN104" s="13"/>
    </row>
    <row r="105" spans="1:66" x14ac:dyDescent="0.25">
      <c r="A105" s="44"/>
      <c r="B105" s="44"/>
      <c r="C105" s="44"/>
      <c r="M105" s="41"/>
      <c r="W105" s="34"/>
      <c r="AG105" s="7"/>
      <c r="AH105" s="7"/>
      <c r="BD105" s="397"/>
      <c r="BE105" s="397"/>
      <c r="BF105" s="375"/>
      <c r="BG105" s="375"/>
      <c r="BH105" s="375"/>
    </row>
    <row r="106" spans="1:66" x14ac:dyDescent="0.25">
      <c r="A106" s="44"/>
      <c r="B106" s="44"/>
      <c r="C106" s="44"/>
      <c r="AG106" s="7"/>
      <c r="AH106" s="7"/>
      <c r="BD106" s="397"/>
      <c r="BE106" s="397"/>
      <c r="BF106" s="375"/>
      <c r="BG106" s="375"/>
      <c r="BH106" s="375"/>
    </row>
    <row r="107" spans="1:66" x14ac:dyDescent="0.25">
      <c r="AG107" s="41"/>
      <c r="AH107" s="41"/>
      <c r="BD107" s="397"/>
      <c r="BE107" s="397"/>
      <c r="BF107" s="375"/>
      <c r="BG107" s="375"/>
      <c r="BH107" s="375"/>
    </row>
  </sheetData>
  <mergeCells count="351">
    <mergeCell ref="A8:A11"/>
    <mergeCell ref="I36:I38"/>
    <mergeCell ref="I41:I43"/>
    <mergeCell ref="I46:I49"/>
    <mergeCell ref="I24:I26"/>
    <mergeCell ref="I29:I31"/>
    <mergeCell ref="BH38:BH40"/>
    <mergeCell ref="Q38:Q40"/>
    <mergeCell ref="N43:N46"/>
    <mergeCell ref="X20:X22"/>
    <mergeCell ref="X24:X26"/>
    <mergeCell ref="X29:X31"/>
    <mergeCell ref="X16:X18"/>
    <mergeCell ref="A49:A54"/>
    <mergeCell ref="BC13:BC14"/>
    <mergeCell ref="BD13:BD14"/>
    <mergeCell ref="BF13:BF14"/>
    <mergeCell ref="BG13:BG14"/>
    <mergeCell ref="H37:H39"/>
    <mergeCell ref="W52:W54"/>
    <mergeCell ref="W44:W46"/>
    <mergeCell ref="D14:D54"/>
    <mergeCell ref="E14:E54"/>
    <mergeCell ref="I14:I16"/>
    <mergeCell ref="F13:F15"/>
    <mergeCell ref="G13:G15"/>
    <mergeCell ref="H13:H15"/>
    <mergeCell ref="O44:O46"/>
    <mergeCell ref="J43:J45"/>
    <mergeCell ref="J47:J49"/>
    <mergeCell ref="J51:J53"/>
    <mergeCell ref="K44:K46"/>
    <mergeCell ref="K48:K51"/>
    <mergeCell ref="K20:K22"/>
    <mergeCell ref="W38:W39"/>
    <mergeCell ref="H17:H18"/>
    <mergeCell ref="G17:G18"/>
    <mergeCell ref="N21:N23"/>
    <mergeCell ref="H20:H22"/>
    <mergeCell ref="N25:N26"/>
    <mergeCell ref="T48:T50"/>
    <mergeCell ref="F24:F25"/>
    <mergeCell ref="H41:H46"/>
    <mergeCell ref="Q23:Q24"/>
    <mergeCell ref="H24:H26"/>
    <mergeCell ref="K29:K30"/>
    <mergeCell ref="J26:J27"/>
    <mergeCell ref="T16:T24"/>
    <mergeCell ref="T26:T27"/>
    <mergeCell ref="I19:I21"/>
    <mergeCell ref="AB48:AB50"/>
    <mergeCell ref="Z13:Z15"/>
    <mergeCell ref="AA20:AA21"/>
    <mergeCell ref="AA17:AA18"/>
    <mergeCell ref="AH16:AH24"/>
    <mergeCell ref="BB43:BB46"/>
    <mergeCell ref="BB26:BB27"/>
    <mergeCell ref="BB29:BB30"/>
    <mergeCell ref="A34:A36"/>
    <mergeCell ref="AK30:AK33"/>
    <mergeCell ref="A41:A43"/>
    <mergeCell ref="F20:F22"/>
    <mergeCell ref="AC25:AC28"/>
    <mergeCell ref="AB26:AB27"/>
    <mergeCell ref="AB29:AB30"/>
    <mergeCell ref="AB32:AB33"/>
    <mergeCell ref="AB43:AB46"/>
    <mergeCell ref="AB38:AB40"/>
    <mergeCell ref="J13:J14"/>
    <mergeCell ref="K13:K14"/>
    <mergeCell ref="M13:M14"/>
    <mergeCell ref="O13:O14"/>
    <mergeCell ref="K32:K33"/>
    <mergeCell ref="Z23:Z24"/>
    <mergeCell ref="BK8:BK10"/>
    <mergeCell ref="BL8:BL10"/>
    <mergeCell ref="BI15:BI17"/>
    <mergeCell ref="BI21:BI23"/>
    <mergeCell ref="AZ8:AZ10"/>
    <mergeCell ref="BA8:BA10"/>
    <mergeCell ref="BB8:BB10"/>
    <mergeCell ref="BC8:BC10"/>
    <mergeCell ref="BD8:BD10"/>
    <mergeCell ref="BF8:BF10"/>
    <mergeCell ref="BG8:BG10"/>
    <mergeCell ref="BH8:BH10"/>
    <mergeCell ref="BI8:BI10"/>
    <mergeCell ref="AZ20:AZ21"/>
    <mergeCell ref="BA17:BA18"/>
    <mergeCell ref="BB13:BB15"/>
    <mergeCell ref="AZ17:AZ18"/>
    <mergeCell ref="T13:T14"/>
    <mergeCell ref="U13:U14"/>
    <mergeCell ref="W13:W14"/>
    <mergeCell ref="BH26:BH27"/>
    <mergeCell ref="BH29:BH30"/>
    <mergeCell ref="BK25:BK27"/>
    <mergeCell ref="G20:G21"/>
    <mergeCell ref="G23:G24"/>
    <mergeCell ref="K16:K18"/>
    <mergeCell ref="BB17:BB18"/>
    <mergeCell ref="BB20:BB21"/>
    <mergeCell ref="AS17:AS19"/>
    <mergeCell ref="AJ29:AJ30"/>
    <mergeCell ref="AH13:AH14"/>
    <mergeCell ref="AM13:AM14"/>
    <mergeCell ref="AO13:AO14"/>
    <mergeCell ref="AY13:AY14"/>
    <mergeCell ref="AW17:AW19"/>
    <mergeCell ref="R15:R17"/>
    <mergeCell ref="AZ13:AZ15"/>
    <mergeCell ref="BH23:BH24"/>
    <mergeCell ref="AZ26:AZ27"/>
    <mergeCell ref="AZ29:AZ30"/>
    <mergeCell ref="AJ32:AJ33"/>
    <mergeCell ref="AU24:AU26"/>
    <mergeCell ref="AY17:AY19"/>
    <mergeCell ref="M8:M10"/>
    <mergeCell ref="N8:N10"/>
    <mergeCell ref="K24:K25"/>
    <mergeCell ref="O17:O19"/>
    <mergeCell ref="O21:O23"/>
    <mergeCell ref="O25:O26"/>
    <mergeCell ref="AQ17:AQ19"/>
    <mergeCell ref="AA13:AA15"/>
    <mergeCell ref="AE16:AE18"/>
    <mergeCell ref="AG16:AG18"/>
    <mergeCell ref="AJ13:AJ15"/>
    <mergeCell ref="AE8:AE10"/>
    <mergeCell ref="AG8:AG10"/>
    <mergeCell ref="AJ8:AJ10"/>
    <mergeCell ref="AH8:AH10"/>
    <mergeCell ref="AB20:AB21"/>
    <mergeCell ref="AB13:AB15"/>
    <mergeCell ref="AJ20:AJ21"/>
    <mergeCell ref="X13:X14"/>
    <mergeCell ref="AE13:AE14"/>
    <mergeCell ref="AG13:AG14"/>
    <mergeCell ref="BF5:BI5"/>
    <mergeCell ref="BK5:BL5"/>
    <mergeCell ref="BN5:BQ5"/>
    <mergeCell ref="BN6:BQ6"/>
    <mergeCell ref="BC5:BD5"/>
    <mergeCell ref="AU5:AW5"/>
    <mergeCell ref="AY5:AZ5"/>
    <mergeCell ref="Q43:Q46"/>
    <mergeCell ref="N38:N40"/>
    <mergeCell ref="N18:N19"/>
    <mergeCell ref="Q20:Q21"/>
    <mergeCell ref="Q8:Q10"/>
    <mergeCell ref="BC17:BC25"/>
    <mergeCell ref="BG17:BG25"/>
    <mergeCell ref="BH13:BH15"/>
    <mergeCell ref="BK29:BK31"/>
    <mergeCell ref="BA13:BA15"/>
    <mergeCell ref="AA23:AA24"/>
    <mergeCell ref="AJ17:AJ18"/>
    <mergeCell ref="AA26:AA27"/>
    <mergeCell ref="Z29:Z30"/>
    <mergeCell ref="Z26:Z27"/>
    <mergeCell ref="AB17:AB18"/>
    <mergeCell ref="W16:W18"/>
    <mergeCell ref="B7:C7"/>
    <mergeCell ref="BI27:BI30"/>
    <mergeCell ref="M27:M28"/>
    <mergeCell ref="J16:J24"/>
    <mergeCell ref="AE20:AE21"/>
    <mergeCell ref="AG20:AG21"/>
    <mergeCell ref="AM20:AM21"/>
    <mergeCell ref="AO20:AO21"/>
    <mergeCell ref="AQ21:AQ22"/>
    <mergeCell ref="AS21:AS22"/>
    <mergeCell ref="AY21:AY22"/>
    <mergeCell ref="AW21:AW22"/>
    <mergeCell ref="BF27:BF28"/>
    <mergeCell ref="BD27:BD28"/>
    <mergeCell ref="Q17:Q18"/>
    <mergeCell ref="N14:N16"/>
    <mergeCell ref="Q13:Q15"/>
    <mergeCell ref="AM16:AM18"/>
    <mergeCell ref="AO16:AO18"/>
    <mergeCell ref="Z17:Z18"/>
    <mergeCell ref="AV8:AV10"/>
    <mergeCell ref="AW8:AW10"/>
    <mergeCell ref="AY8:AY10"/>
    <mergeCell ref="AW13:AW14"/>
    <mergeCell ref="D5:K5"/>
    <mergeCell ref="M5:O5"/>
    <mergeCell ref="Q5:R5"/>
    <mergeCell ref="T5:U5"/>
    <mergeCell ref="W5:X5"/>
    <mergeCell ref="D8:D10"/>
    <mergeCell ref="E8:E10"/>
    <mergeCell ref="Z5:AC5"/>
    <mergeCell ref="F8:F10"/>
    <mergeCell ref="G8:G10"/>
    <mergeCell ref="H8:H10"/>
    <mergeCell ref="I8:I10"/>
    <mergeCell ref="Z8:Z10"/>
    <mergeCell ref="AA8:AA10"/>
    <mergeCell ref="AB8:AB10"/>
    <mergeCell ref="AC8:AC10"/>
    <mergeCell ref="O8:O10"/>
    <mergeCell ref="R8:R10"/>
    <mergeCell ref="T8:T10"/>
    <mergeCell ref="U8:U10"/>
    <mergeCell ref="X8:X10"/>
    <mergeCell ref="W8:W10"/>
    <mergeCell ref="J8:J10"/>
    <mergeCell ref="K8:K10"/>
    <mergeCell ref="AG5:AH5"/>
    <mergeCell ref="AJ5:AK5"/>
    <mergeCell ref="W20:W21"/>
    <mergeCell ref="Z20:Z21"/>
    <mergeCell ref="AM8:AM10"/>
    <mergeCell ref="AO8:AO10"/>
    <mergeCell ref="AQ8:AQ10"/>
    <mergeCell ref="AS8:AS10"/>
    <mergeCell ref="AU8:AU10"/>
    <mergeCell ref="AQ13:AQ14"/>
    <mergeCell ref="AU13:AU14"/>
    <mergeCell ref="AS13:AS14"/>
    <mergeCell ref="BN24:BN25"/>
    <mergeCell ref="BD17:BD25"/>
    <mergeCell ref="BF17:BF25"/>
    <mergeCell ref="BP23:BP24"/>
    <mergeCell ref="BA20:BA21"/>
    <mergeCell ref="BN32:BN34"/>
    <mergeCell ref="BP39:BP40"/>
    <mergeCell ref="BP32:BP33"/>
    <mergeCell ref="BP35:BP36"/>
    <mergeCell ref="BO15:BO17"/>
    <mergeCell ref="BP15:BP17"/>
    <mergeCell ref="BL18:BL21"/>
    <mergeCell ref="BL38:BL41"/>
    <mergeCell ref="BP19:BP21"/>
    <mergeCell ref="BA29:BA30"/>
    <mergeCell ref="BD39:BD41"/>
    <mergeCell ref="BC27:BC28"/>
    <mergeCell ref="BB38:BB40"/>
    <mergeCell ref="BQ40:BQ43"/>
    <mergeCell ref="BN42:BN45"/>
    <mergeCell ref="BH17:BH18"/>
    <mergeCell ref="BO44:BO46"/>
    <mergeCell ref="AM37:AM39"/>
    <mergeCell ref="AQ37:AQ39"/>
    <mergeCell ref="BF44:BF46"/>
    <mergeCell ref="BD43:BD45"/>
    <mergeCell ref="BF40:BF42"/>
    <mergeCell ref="BL23:BL31"/>
    <mergeCell ref="BO23:BO25"/>
    <mergeCell ref="BG27:BG28"/>
    <mergeCell ref="BH43:BH46"/>
    <mergeCell ref="BI44:BI46"/>
    <mergeCell ref="BL43:BL51"/>
    <mergeCell ref="BG41:BG43"/>
    <mergeCell ref="BG37:BG39"/>
    <mergeCell ref="BO35:BO37"/>
    <mergeCell ref="BK44:BK46"/>
    <mergeCell ref="BH32:BH33"/>
    <mergeCell ref="BH48:BH50"/>
    <mergeCell ref="BN47:BN48"/>
    <mergeCell ref="BK39:BK41"/>
    <mergeCell ref="BO40:BO42"/>
    <mergeCell ref="AG48:AG50"/>
    <mergeCell ref="AO48:AO50"/>
    <mergeCell ref="AE48:AE50"/>
    <mergeCell ref="AE44:AE46"/>
    <mergeCell ref="AG44:AG46"/>
    <mergeCell ref="AS41:AS43"/>
    <mergeCell ref="BH52:BH54"/>
    <mergeCell ref="AJ43:AJ46"/>
    <mergeCell ref="BQ15:BQ18"/>
    <mergeCell ref="BN19:BN22"/>
    <mergeCell ref="BO19:BO21"/>
    <mergeCell ref="BQ30:BQ33"/>
    <mergeCell ref="BC41:BC44"/>
    <mergeCell ref="BO31:BO33"/>
    <mergeCell ref="BN15:BN17"/>
    <mergeCell ref="BN27:BN30"/>
    <mergeCell ref="BO27:BO29"/>
    <mergeCell ref="BP26:BP27"/>
    <mergeCell ref="BP29:BP30"/>
    <mergeCell ref="BC37:BC39"/>
    <mergeCell ref="BH20:BH21"/>
    <mergeCell ref="BK17:BK19"/>
    <mergeCell ref="BQ20:BQ23"/>
    <mergeCell ref="BQ25:BQ28"/>
    <mergeCell ref="BI52:BI54"/>
    <mergeCell ref="BG45:BG47"/>
    <mergeCell ref="AQ41:AQ43"/>
    <mergeCell ref="BF48:BF50"/>
    <mergeCell ref="AU37:AU45"/>
    <mergeCell ref="AS45:AS47"/>
    <mergeCell ref="AW45:AW47"/>
    <mergeCell ref="AU47:AU48"/>
    <mergeCell ref="AS37:AS39"/>
    <mergeCell ref="AW37:AW39"/>
    <mergeCell ref="AY37:AY39"/>
    <mergeCell ref="AW41:AW43"/>
    <mergeCell ref="AY41:AY43"/>
    <mergeCell ref="AQ45:AQ47"/>
    <mergeCell ref="BD47:BD49"/>
    <mergeCell ref="BQ50:BQ53"/>
    <mergeCell ref="M43:M45"/>
    <mergeCell ref="M47:M49"/>
    <mergeCell ref="M51:M53"/>
    <mergeCell ref="AG26:AG28"/>
    <mergeCell ref="AG30:AG33"/>
    <mergeCell ref="AM45:AM47"/>
    <mergeCell ref="AO52:AO54"/>
    <mergeCell ref="AA32:AA33"/>
    <mergeCell ref="X45:X47"/>
    <mergeCell ref="X49:X52"/>
    <mergeCell ref="T52:T54"/>
    <mergeCell ref="AM41:AM43"/>
    <mergeCell ref="Q26:Q27"/>
    <mergeCell ref="AH26:AH27"/>
    <mergeCell ref="AJ38:AJ40"/>
    <mergeCell ref="T44:T46"/>
    <mergeCell ref="Q48:Q51"/>
    <mergeCell ref="AO44:AO46"/>
    <mergeCell ref="W26:W34"/>
    <mergeCell ref="BQ45:BQ48"/>
    <mergeCell ref="Z32:Z33"/>
    <mergeCell ref="BP50:BP53"/>
    <mergeCell ref="BN50:BN53"/>
    <mergeCell ref="B59:C59"/>
    <mergeCell ref="BA23:BA24"/>
    <mergeCell ref="AE52:AE54"/>
    <mergeCell ref="AG52:AG54"/>
    <mergeCell ref="BA26:BA27"/>
    <mergeCell ref="AB23:AB24"/>
    <mergeCell ref="BB23:BB24"/>
    <mergeCell ref="AZ23:AZ24"/>
    <mergeCell ref="W48:W50"/>
    <mergeCell ref="U45:U47"/>
    <mergeCell ref="U49:U52"/>
    <mergeCell ref="AA29:AA30"/>
    <mergeCell ref="O48:O51"/>
    <mergeCell ref="AE30:AE33"/>
    <mergeCell ref="AO30:AO33"/>
    <mergeCell ref="AU28:AU31"/>
    <mergeCell ref="AJ26:AJ27"/>
    <mergeCell ref="AE26:AE28"/>
    <mergeCell ref="AO26:AO28"/>
    <mergeCell ref="AY45:AY47"/>
    <mergeCell ref="M17:M25"/>
    <mergeCell ref="F17:F18"/>
    <mergeCell ref="G26:G27"/>
    <mergeCell ref="AJ23:AJ24"/>
  </mergeCells>
  <conditionalFormatting sqref="H29">
    <cfRule type="expression" dxfId="389" priority="350" stopIfTrue="1">
      <formula>AND(ISNUMBER(SEARCH($A$57,H29)),NOT(ISBLANK($A$57)))</formula>
    </cfRule>
  </conditionalFormatting>
  <conditionalFormatting sqref="I36:I49">
    <cfRule type="expression" dxfId="388" priority="342" stopIfTrue="1">
      <formula>AND(ISNUMBER(SEARCH($A$57,I36)),NOT(ISBLANK($A$57)))</formula>
    </cfRule>
  </conditionalFormatting>
  <conditionalFormatting sqref="I36:I49">
    <cfRule type="containsText" dxfId="387" priority="343" stopIfTrue="1" operator="containsText" text="Empty">
      <formula>NOT(ISERROR(SEARCH("Empty",I36)))</formula>
    </cfRule>
    <cfRule type="containsText" dxfId="386" priority="344" stopIfTrue="1" operator="containsText" text="Shelf">
      <formula>NOT(ISERROR(SEARCH("Shelf",I36)))</formula>
    </cfRule>
    <cfRule type="containsText" dxfId="385" priority="345" stopIfTrue="1" operator="containsText" text="HV">
      <formula>NOT(ISERROR(SEARCH("HV",I36)))</formula>
    </cfRule>
    <cfRule type="containsText" dxfId="384" priority="346" stopIfTrue="1" operator="containsText" text="ECAT">
      <formula>NOT(ISERROR(SEARCH("ECAT",I36)))</formula>
    </cfRule>
    <cfRule type="containsText" dxfId="383" priority="347" stopIfTrue="1" operator="containsText" text="IPC">
      <formula>NOT(ISERROR(SEARCH("IPC",I36)))</formula>
    </cfRule>
    <cfRule type="containsText" dxfId="382" priority="348" stopIfTrue="1" operator="containsText" text="TCA">
      <formula>NOT(ISERROR(SEARCH("TCA",I36)))</formula>
    </cfRule>
    <cfRule type="expression" dxfId="381" priority="349">
      <formula>NOT(ISBLANK(I36))</formula>
    </cfRule>
  </conditionalFormatting>
  <conditionalFormatting sqref="F49:F50">
    <cfRule type="expression" dxfId="380" priority="334" stopIfTrue="1">
      <formula>AND(ISNUMBER(SEARCH($A$57,F49)),NOT(ISBLANK($A$57)))</formula>
    </cfRule>
  </conditionalFormatting>
  <conditionalFormatting sqref="F49:F50">
    <cfRule type="containsText" dxfId="379" priority="335" stopIfTrue="1" operator="containsText" text="Empty">
      <formula>NOT(ISERROR(SEARCH("Empty",F49)))</formula>
    </cfRule>
    <cfRule type="containsText" dxfId="378" priority="336" stopIfTrue="1" operator="containsText" text="Shelf">
      <formula>NOT(ISERROR(SEARCH("Shelf",F49)))</formula>
    </cfRule>
    <cfRule type="containsText" dxfId="377" priority="337" stopIfTrue="1" operator="containsText" text="HV">
      <formula>NOT(ISERROR(SEARCH("HV",F49)))</formula>
    </cfRule>
    <cfRule type="containsText" dxfId="376" priority="338" stopIfTrue="1" operator="containsText" text="ECAT">
      <formula>NOT(ISERROR(SEARCH("ECAT",F49)))</formula>
    </cfRule>
    <cfRule type="containsText" dxfId="375" priority="339" stopIfTrue="1" operator="containsText" text="IPC">
      <formula>NOT(ISERROR(SEARCH("IPC",F49)))</formula>
    </cfRule>
    <cfRule type="containsText" dxfId="374" priority="340" stopIfTrue="1" operator="containsText" text="TCA">
      <formula>NOT(ISERROR(SEARCH("TCA",F49)))</formula>
    </cfRule>
    <cfRule type="expression" dxfId="373" priority="341">
      <formula>NOT(ISBLANK(F49))</formula>
    </cfRule>
  </conditionalFormatting>
  <conditionalFormatting sqref="I51">
    <cfRule type="expression" dxfId="372" priority="302" stopIfTrue="1">
      <formula>AND(ISNUMBER(SEARCH($A$57,I51)),NOT(ISBLANK($A$57)))</formula>
    </cfRule>
  </conditionalFormatting>
  <conditionalFormatting sqref="I51">
    <cfRule type="containsText" dxfId="371" priority="303" stopIfTrue="1" operator="containsText" text="Empty">
      <formula>NOT(ISERROR(SEARCH("Empty",I51)))</formula>
    </cfRule>
    <cfRule type="containsText" dxfId="370" priority="304" stopIfTrue="1" operator="containsText" text="Shelf">
      <formula>NOT(ISERROR(SEARCH("Shelf",I51)))</formula>
    </cfRule>
    <cfRule type="containsText" dxfId="369" priority="305" stopIfTrue="1" operator="containsText" text="HV">
      <formula>NOT(ISERROR(SEARCH("HV",I51)))</formula>
    </cfRule>
    <cfRule type="containsText" dxfId="368" priority="306" stopIfTrue="1" operator="containsText" text="ECAT">
      <formula>NOT(ISERROR(SEARCH("ECAT",I51)))</formula>
    </cfRule>
    <cfRule type="containsText" dxfId="367" priority="307" stopIfTrue="1" operator="containsText" text="IPC">
      <formula>NOT(ISERROR(SEARCH("IPC",I51)))</formula>
    </cfRule>
    <cfRule type="containsText" dxfId="366" priority="308" stopIfTrue="1" operator="containsText" text="TCA">
      <formula>NOT(ISERROR(SEARCH("TCA",I51)))</formula>
    </cfRule>
    <cfRule type="expression" dxfId="365" priority="309">
      <formula>NOT(ISBLANK(I51))</formula>
    </cfRule>
  </conditionalFormatting>
  <conditionalFormatting sqref="I53">
    <cfRule type="expression" dxfId="364" priority="318" stopIfTrue="1">
      <formula>AND(ISNUMBER(SEARCH($A$57,I53)),NOT(ISBLANK($A$57)))</formula>
    </cfRule>
  </conditionalFormatting>
  <conditionalFormatting sqref="I53">
    <cfRule type="containsText" dxfId="363" priority="319" stopIfTrue="1" operator="containsText" text="Empty">
      <formula>NOT(ISERROR(SEARCH("Empty",I53)))</formula>
    </cfRule>
    <cfRule type="containsText" dxfId="362" priority="320" stopIfTrue="1" operator="containsText" text="Shelf">
      <formula>NOT(ISERROR(SEARCH("Shelf",I53)))</formula>
    </cfRule>
    <cfRule type="containsText" dxfId="361" priority="321" stopIfTrue="1" operator="containsText" text="HV">
      <formula>NOT(ISERROR(SEARCH("HV",I53)))</formula>
    </cfRule>
    <cfRule type="containsText" dxfId="360" priority="322" stopIfTrue="1" operator="containsText" text="ECAT">
      <formula>NOT(ISERROR(SEARCH("ECAT",I53)))</formula>
    </cfRule>
    <cfRule type="containsText" dxfId="359" priority="323" stopIfTrue="1" operator="containsText" text="IPC">
      <formula>NOT(ISERROR(SEARCH("IPC",I53)))</formula>
    </cfRule>
    <cfRule type="containsText" dxfId="358" priority="324" stopIfTrue="1" operator="containsText" text="TCA">
      <formula>NOT(ISERROR(SEARCH("TCA",I53)))</formula>
    </cfRule>
    <cfRule type="expression" dxfId="357" priority="325">
      <formula>NOT(ISBLANK(I53))</formula>
    </cfRule>
  </conditionalFormatting>
  <conditionalFormatting sqref="I50">
    <cfRule type="expression" dxfId="356" priority="310" stopIfTrue="1">
      <formula>AND(ISNUMBER(SEARCH($A$57,I50)),NOT(ISBLANK($A$57)))</formula>
    </cfRule>
  </conditionalFormatting>
  <conditionalFormatting sqref="I50">
    <cfRule type="containsText" dxfId="355" priority="311" stopIfTrue="1" operator="containsText" text="Empty">
      <formula>NOT(ISERROR(SEARCH("Empty",I50)))</formula>
    </cfRule>
    <cfRule type="containsText" dxfId="354" priority="312" stopIfTrue="1" operator="containsText" text="Shelf">
      <formula>NOT(ISERROR(SEARCH("Shelf",I50)))</formula>
    </cfRule>
    <cfRule type="containsText" dxfId="353" priority="313" stopIfTrue="1" operator="containsText" text="HV">
      <formula>NOT(ISERROR(SEARCH("HV",I50)))</formula>
    </cfRule>
    <cfRule type="containsText" dxfId="352" priority="314" stopIfTrue="1" operator="containsText" text="ECAT">
      <formula>NOT(ISERROR(SEARCH("ECAT",I50)))</formula>
    </cfRule>
    <cfRule type="containsText" dxfId="351" priority="315" stopIfTrue="1" operator="containsText" text="IPC">
      <formula>NOT(ISERROR(SEARCH("IPC",I50)))</formula>
    </cfRule>
    <cfRule type="containsText" dxfId="350" priority="316" stopIfTrue="1" operator="containsText" text="TCA">
      <formula>NOT(ISERROR(SEARCH("TCA",I50)))</formula>
    </cfRule>
    <cfRule type="expression" dxfId="349" priority="317">
      <formula>NOT(ISBLANK(I50))</formula>
    </cfRule>
  </conditionalFormatting>
  <conditionalFormatting sqref="I52">
    <cfRule type="expression" dxfId="348" priority="294" stopIfTrue="1">
      <formula>AND(ISNUMBER(SEARCH($A$57,I52)),NOT(ISBLANK($A$57)))</formula>
    </cfRule>
  </conditionalFormatting>
  <conditionalFormatting sqref="I52">
    <cfRule type="containsText" dxfId="347" priority="295" stopIfTrue="1" operator="containsText" text="Empty">
      <formula>NOT(ISERROR(SEARCH("Empty",I52)))</formula>
    </cfRule>
    <cfRule type="containsText" dxfId="346" priority="296" stopIfTrue="1" operator="containsText" text="Shelf">
      <formula>NOT(ISERROR(SEARCH("Shelf",I52)))</formula>
    </cfRule>
    <cfRule type="containsText" dxfId="345" priority="297" stopIfTrue="1" operator="containsText" text="HV">
      <formula>NOT(ISERROR(SEARCH("HV",I52)))</formula>
    </cfRule>
    <cfRule type="containsText" dxfId="344" priority="298" stopIfTrue="1" operator="containsText" text="ECAT">
      <formula>NOT(ISERROR(SEARCH("ECAT",I52)))</formula>
    </cfRule>
    <cfRule type="containsText" dxfId="343" priority="299" stopIfTrue="1" operator="containsText" text="IPC">
      <formula>NOT(ISERROR(SEARCH("IPC",I52)))</formula>
    </cfRule>
    <cfRule type="containsText" dxfId="342" priority="300" stopIfTrue="1" operator="containsText" text="TCA">
      <formula>NOT(ISERROR(SEARCH("TCA",I52)))</formula>
    </cfRule>
    <cfRule type="expression" dxfId="341" priority="301">
      <formula>NOT(ISBLANK(I52))</formula>
    </cfRule>
  </conditionalFormatting>
  <conditionalFormatting sqref="H28">
    <cfRule type="expression" dxfId="340" priority="286" stopIfTrue="1">
      <formula>AND(ISNUMBER(SEARCH($A$57,H28)),NOT(ISBLANK($A$57)))</formula>
    </cfRule>
  </conditionalFormatting>
  <conditionalFormatting sqref="H28">
    <cfRule type="containsText" dxfId="339" priority="287" stopIfTrue="1" operator="containsText" text="Empty">
      <formula>NOT(ISERROR(SEARCH("Empty",H28)))</formula>
    </cfRule>
    <cfRule type="containsText" dxfId="338" priority="288" stopIfTrue="1" operator="containsText" text="Shelf">
      <formula>NOT(ISERROR(SEARCH("Shelf",H28)))</formula>
    </cfRule>
    <cfRule type="containsText" dxfId="337" priority="289" stopIfTrue="1" operator="containsText" text="HV">
      <formula>NOT(ISERROR(SEARCH("HV",H28)))</formula>
    </cfRule>
    <cfRule type="containsText" dxfId="336" priority="290" stopIfTrue="1" operator="containsText" text="ECAT">
      <formula>NOT(ISERROR(SEARCH("ECAT",H28)))</formula>
    </cfRule>
    <cfRule type="containsText" dxfId="335" priority="291" stopIfTrue="1" operator="containsText" text="IPC">
      <formula>NOT(ISERROR(SEARCH("IPC",H28)))</formula>
    </cfRule>
    <cfRule type="containsText" dxfId="334" priority="292" stopIfTrue="1" operator="containsText" text="TCA">
      <formula>NOT(ISERROR(SEARCH("TCA",H28)))</formula>
    </cfRule>
    <cfRule type="expression" dxfId="333" priority="293">
      <formula>NOT(ISBLANK(H28))</formula>
    </cfRule>
  </conditionalFormatting>
  <conditionalFormatting sqref="A8:XFD15 Y17:XFD17 A28:S29 A32:U32 Y35:XFD39 Z28:XFD32 Z18:XFD24 W30:W31 W27:W28 W16:W23 X16:XFD16 A44:R54 A16:S24 U16 A31:S31 U31">
    <cfRule type="containsText" dxfId="332" priority="359" stopIfTrue="1" operator="containsText" text="Empty">
      <formula>NOT(ISERROR(SEARCH("Empty",A8)))</formula>
    </cfRule>
    <cfRule type="containsText" dxfId="331" priority="360" stopIfTrue="1" operator="containsText" text="Shelf">
      <formula>NOT(ISERROR(SEARCH("Shelf",A8)))</formula>
    </cfRule>
    <cfRule type="containsText" dxfId="330" priority="361" stopIfTrue="1" operator="containsText" text="HV">
      <formula>NOT(ISERROR(SEARCH("HV",A8)))</formula>
    </cfRule>
    <cfRule type="containsText" dxfId="329" priority="362" stopIfTrue="1" operator="containsText" text="ECAT">
      <formula>NOT(ISERROR(SEARCH("ECAT",A8)))</formula>
    </cfRule>
    <cfRule type="containsText" dxfId="328" priority="363" stopIfTrue="1" operator="containsText" text="IPC">
      <formula>NOT(ISERROR(SEARCH("IPC",A8)))</formula>
    </cfRule>
    <cfRule type="containsText" dxfId="327" priority="364" stopIfTrue="1" operator="containsText" text="TCA">
      <formula>NOT(ISERROR(SEARCH("TCA",A8)))</formula>
    </cfRule>
    <cfRule type="expression" dxfId="326" priority="365">
      <formula>NOT(ISBLANK(A8))</formula>
    </cfRule>
  </conditionalFormatting>
  <conditionalFormatting sqref="X29:X31">
    <cfRule type="expression" dxfId="325" priority="278" stopIfTrue="1">
      <formula>AND(ISNUMBER(SEARCH($A$57,X29)),NOT(ISBLANK($A$57)))</formula>
    </cfRule>
  </conditionalFormatting>
  <conditionalFormatting sqref="X29:X31">
    <cfRule type="containsText" dxfId="324" priority="279" stopIfTrue="1" operator="containsText" text="Empty">
      <formula>NOT(ISERROR(SEARCH("Empty",X29)))</formula>
    </cfRule>
    <cfRule type="containsText" dxfId="323" priority="280" stopIfTrue="1" operator="containsText" text="Shelf">
      <formula>NOT(ISERROR(SEARCH("Shelf",X29)))</formula>
    </cfRule>
    <cfRule type="containsText" dxfId="322" priority="281" stopIfTrue="1" operator="containsText" text="HV">
      <formula>NOT(ISERROR(SEARCH("HV",X29)))</formula>
    </cfRule>
    <cfRule type="containsText" dxfId="321" priority="282" stopIfTrue="1" operator="containsText" text="ECAT">
      <formula>NOT(ISERROR(SEARCH("ECAT",X29)))</formula>
    </cfRule>
    <cfRule type="containsText" dxfId="320" priority="283" stopIfTrue="1" operator="containsText" text="IPC">
      <formula>NOT(ISERROR(SEARCH("IPC",X29)))</formula>
    </cfRule>
    <cfRule type="containsText" dxfId="319" priority="284" stopIfTrue="1" operator="containsText" text="TCA">
      <formula>NOT(ISERROR(SEARCH("TCA",X29)))</formula>
    </cfRule>
    <cfRule type="expression" dxfId="318" priority="285">
      <formula>NOT(ISBLANK(X29))</formula>
    </cfRule>
  </conditionalFormatting>
  <conditionalFormatting sqref="X19">
    <cfRule type="containsText" dxfId="317" priority="271" stopIfTrue="1" operator="containsText" text="Empty">
      <formula>NOT(ISERROR(SEARCH("Empty",X19)))</formula>
    </cfRule>
    <cfRule type="containsText" dxfId="316" priority="272" stopIfTrue="1" operator="containsText" text="Shelf">
      <formula>NOT(ISERROR(SEARCH("Shelf",X19)))</formula>
    </cfRule>
    <cfRule type="containsText" dxfId="315" priority="273" stopIfTrue="1" operator="containsText" text="HV">
      <formula>NOT(ISERROR(SEARCH("HV",X19)))</formula>
    </cfRule>
    <cfRule type="containsText" dxfId="314" priority="274" stopIfTrue="1" operator="containsText" text="ECAT">
      <formula>NOT(ISERROR(SEARCH("ECAT",X19)))</formula>
    </cfRule>
    <cfRule type="containsText" dxfId="313" priority="275" stopIfTrue="1" operator="containsText" text="IPC">
      <formula>NOT(ISERROR(SEARCH("IPC",X19)))</formula>
    </cfRule>
    <cfRule type="containsText" dxfId="312" priority="276" stopIfTrue="1" operator="containsText" text="TCA">
      <formula>NOT(ISERROR(SEARCH("TCA",X19)))</formula>
    </cfRule>
    <cfRule type="expression" dxfId="311" priority="277">
      <formula>NOT(ISBLANK(X19))</formula>
    </cfRule>
  </conditionalFormatting>
  <conditionalFormatting sqref="X23">
    <cfRule type="expression" dxfId="310" priority="263" stopIfTrue="1">
      <formula>AND(ISNUMBER(SEARCH($A$57,X23)),NOT(ISBLANK($A$57)))</formula>
    </cfRule>
  </conditionalFormatting>
  <conditionalFormatting sqref="X23">
    <cfRule type="containsText" dxfId="309" priority="264" stopIfTrue="1" operator="containsText" text="Empty">
      <formula>NOT(ISERROR(SEARCH("Empty",X23)))</formula>
    </cfRule>
    <cfRule type="containsText" dxfId="308" priority="265" stopIfTrue="1" operator="containsText" text="Shelf">
      <formula>NOT(ISERROR(SEARCH("Shelf",X23)))</formula>
    </cfRule>
    <cfRule type="containsText" dxfId="307" priority="266" stopIfTrue="1" operator="containsText" text="HV">
      <formula>NOT(ISERROR(SEARCH("HV",X23)))</formula>
    </cfRule>
    <cfRule type="containsText" dxfId="306" priority="267" stopIfTrue="1" operator="containsText" text="ECAT">
      <formula>NOT(ISERROR(SEARCH("ECAT",X23)))</formula>
    </cfRule>
    <cfRule type="containsText" dxfId="305" priority="268" stopIfTrue="1" operator="containsText" text="IPC">
      <formula>NOT(ISERROR(SEARCH("IPC",X23)))</formula>
    </cfRule>
    <cfRule type="containsText" dxfId="304" priority="269" stopIfTrue="1" operator="containsText" text="TCA">
      <formula>NOT(ISERROR(SEARCH("TCA",X23)))</formula>
    </cfRule>
    <cfRule type="expression" dxfId="303" priority="270">
      <formula>NOT(ISBLANK(X23))</formula>
    </cfRule>
  </conditionalFormatting>
  <conditionalFormatting sqref="X32">
    <cfRule type="expression" dxfId="302" priority="255" stopIfTrue="1">
      <formula>AND(ISNUMBER(SEARCH($A$57,X32)),NOT(ISBLANK($A$57)))</formula>
    </cfRule>
  </conditionalFormatting>
  <conditionalFormatting sqref="X32">
    <cfRule type="containsText" dxfId="301" priority="256" stopIfTrue="1" operator="containsText" text="Empty">
      <formula>NOT(ISERROR(SEARCH("Empty",X32)))</formula>
    </cfRule>
    <cfRule type="containsText" dxfId="300" priority="257" stopIfTrue="1" operator="containsText" text="Shelf">
      <formula>NOT(ISERROR(SEARCH("Shelf",X32)))</formula>
    </cfRule>
    <cfRule type="containsText" dxfId="299" priority="258" stopIfTrue="1" operator="containsText" text="HV">
      <formula>NOT(ISERROR(SEARCH("HV",X32)))</formula>
    </cfRule>
    <cfRule type="containsText" dxfId="298" priority="259" stopIfTrue="1" operator="containsText" text="ECAT">
      <formula>NOT(ISERROR(SEARCH("ECAT",X32)))</formula>
    </cfRule>
    <cfRule type="containsText" dxfId="297" priority="260" stopIfTrue="1" operator="containsText" text="IPC">
      <formula>NOT(ISERROR(SEARCH("IPC",X32)))</formula>
    </cfRule>
    <cfRule type="containsText" dxfId="296" priority="261" stopIfTrue="1" operator="containsText" text="TCA">
      <formula>NOT(ISERROR(SEARCH("TCA",X32)))</formula>
    </cfRule>
    <cfRule type="expression" dxfId="295" priority="262">
      <formula>NOT(ISBLANK(X32))</formula>
    </cfRule>
  </conditionalFormatting>
  <conditionalFormatting sqref="X33">
    <cfRule type="expression" dxfId="294" priority="247" stopIfTrue="1">
      <formula>AND(ISNUMBER(SEARCH($A$57,X33)),NOT(ISBLANK($A$57)))</formula>
    </cfRule>
  </conditionalFormatting>
  <conditionalFormatting sqref="X33">
    <cfRule type="containsText" dxfId="293" priority="248" stopIfTrue="1" operator="containsText" text="Empty">
      <formula>NOT(ISERROR(SEARCH("Empty",X33)))</formula>
    </cfRule>
    <cfRule type="containsText" dxfId="292" priority="249" stopIfTrue="1" operator="containsText" text="Shelf">
      <formula>NOT(ISERROR(SEARCH("Shelf",X33)))</formula>
    </cfRule>
    <cfRule type="containsText" dxfId="291" priority="250" stopIfTrue="1" operator="containsText" text="HV">
      <formula>NOT(ISERROR(SEARCH("HV",X33)))</formula>
    </cfRule>
    <cfRule type="containsText" dxfId="290" priority="251" stopIfTrue="1" operator="containsText" text="ECAT">
      <formula>NOT(ISERROR(SEARCH("ECAT",X33)))</formula>
    </cfRule>
    <cfRule type="containsText" dxfId="289" priority="252" stopIfTrue="1" operator="containsText" text="IPC">
      <formula>NOT(ISERROR(SEARCH("IPC",X33)))</formula>
    </cfRule>
    <cfRule type="containsText" dxfId="288" priority="253" stopIfTrue="1" operator="containsText" text="TCA">
      <formula>NOT(ISERROR(SEARCH("TCA",X33)))</formula>
    </cfRule>
    <cfRule type="expression" dxfId="287" priority="254">
      <formula>NOT(ISBLANK(X33))</formula>
    </cfRule>
  </conditionalFormatting>
  <conditionalFormatting sqref="X34:X36">
    <cfRule type="expression" dxfId="286" priority="239" stopIfTrue="1">
      <formula>AND(ISNUMBER(SEARCH($A$57,X34)),NOT(ISBLANK($A$57)))</formula>
    </cfRule>
  </conditionalFormatting>
  <conditionalFormatting sqref="X34:X36">
    <cfRule type="containsText" dxfId="285" priority="240" stopIfTrue="1" operator="containsText" text="Empty">
      <formula>NOT(ISERROR(SEARCH("Empty",X34)))</formula>
    </cfRule>
    <cfRule type="containsText" dxfId="284" priority="241" stopIfTrue="1" operator="containsText" text="Shelf">
      <formula>NOT(ISERROR(SEARCH("Shelf",X34)))</formula>
    </cfRule>
    <cfRule type="containsText" dxfId="283" priority="242" stopIfTrue="1" operator="containsText" text="HV">
      <formula>NOT(ISERROR(SEARCH("HV",X34)))</formula>
    </cfRule>
    <cfRule type="containsText" dxfId="282" priority="243" stopIfTrue="1" operator="containsText" text="ECAT">
      <formula>NOT(ISERROR(SEARCH("ECAT",X34)))</formula>
    </cfRule>
    <cfRule type="containsText" dxfId="281" priority="244" stopIfTrue="1" operator="containsText" text="IPC">
      <formula>NOT(ISERROR(SEARCH("IPC",X34)))</formula>
    </cfRule>
    <cfRule type="containsText" dxfId="280" priority="245" stopIfTrue="1" operator="containsText" text="TCA">
      <formula>NOT(ISERROR(SEARCH("TCA",X34)))</formula>
    </cfRule>
    <cfRule type="expression" dxfId="279" priority="246">
      <formula>NOT(ISBLANK(X34))</formula>
    </cfRule>
  </conditionalFormatting>
  <conditionalFormatting sqref="W35">
    <cfRule type="expression" dxfId="278" priority="231" stopIfTrue="1">
      <formula>AND(ISNUMBER(SEARCH($A$57,W35)),NOT(ISBLANK($A$57)))</formula>
    </cfRule>
  </conditionalFormatting>
  <conditionalFormatting sqref="W35">
    <cfRule type="containsText" dxfId="277" priority="232" stopIfTrue="1" operator="containsText" text="Empty">
      <formula>NOT(ISERROR(SEARCH("Empty",W35)))</formula>
    </cfRule>
    <cfRule type="containsText" dxfId="276" priority="233" stopIfTrue="1" operator="containsText" text="Shelf">
      <formula>NOT(ISERROR(SEARCH("Shelf",W35)))</formula>
    </cfRule>
    <cfRule type="containsText" dxfId="275" priority="234" stopIfTrue="1" operator="containsText" text="HV">
      <formula>NOT(ISERROR(SEARCH("HV",W35)))</formula>
    </cfRule>
    <cfRule type="containsText" dxfId="274" priority="235" stopIfTrue="1" operator="containsText" text="ECAT">
      <formula>NOT(ISERROR(SEARCH("ECAT",W35)))</formula>
    </cfRule>
    <cfRule type="containsText" dxfId="273" priority="236" stopIfTrue="1" operator="containsText" text="IPC">
      <formula>NOT(ISERROR(SEARCH("IPC",W35)))</formula>
    </cfRule>
    <cfRule type="containsText" dxfId="272" priority="237" stopIfTrue="1" operator="containsText" text="TCA">
      <formula>NOT(ISERROR(SEARCH("TCA",W35)))</formula>
    </cfRule>
    <cfRule type="expression" dxfId="271" priority="238">
      <formula>NOT(ISBLANK(W35))</formula>
    </cfRule>
  </conditionalFormatting>
  <conditionalFormatting sqref="W43">
    <cfRule type="expression" dxfId="270" priority="230" stopIfTrue="1">
      <formula>AND(ISNUMBER(SEARCH($A$57,W43)),NOT(ISBLANK($A$57)))</formula>
    </cfRule>
  </conditionalFormatting>
  <conditionalFormatting sqref="W43">
    <cfRule type="containsText" dxfId="269" priority="223" stopIfTrue="1" operator="containsText" text="Empty">
      <formula>NOT(ISERROR(SEARCH("Empty",W43)))</formula>
    </cfRule>
    <cfRule type="containsText" dxfId="268" priority="224" stopIfTrue="1" operator="containsText" text="Shelf">
      <formula>NOT(ISERROR(SEARCH("Shelf",W43)))</formula>
    </cfRule>
    <cfRule type="containsText" dxfId="267" priority="225" stopIfTrue="1" operator="containsText" text="HV">
      <formula>NOT(ISERROR(SEARCH("HV",W43)))</formula>
    </cfRule>
    <cfRule type="containsText" dxfId="266" priority="226" stopIfTrue="1" operator="containsText" text="ECAT">
      <formula>NOT(ISERROR(SEARCH("ECAT",W43)))</formula>
    </cfRule>
    <cfRule type="containsText" dxfId="265" priority="227" stopIfTrue="1" operator="containsText" text="IPC">
      <formula>NOT(ISERROR(SEARCH("IPC",W43)))</formula>
    </cfRule>
    <cfRule type="containsText" dxfId="264" priority="228" stopIfTrue="1" operator="containsText" text="TCA">
      <formula>NOT(ISERROR(SEARCH("TCA",W43)))</formula>
    </cfRule>
    <cfRule type="expression" dxfId="263" priority="229">
      <formula>NOT(ISBLANK(W43))</formula>
    </cfRule>
  </conditionalFormatting>
  <conditionalFormatting sqref="X37:X41">
    <cfRule type="expression" dxfId="262" priority="222" stopIfTrue="1">
      <formula>AND(ISNUMBER(SEARCH($A$57,X37)),NOT(ISBLANK($A$57)))</formula>
    </cfRule>
  </conditionalFormatting>
  <conditionalFormatting sqref="X37:X41">
    <cfRule type="containsText" dxfId="261" priority="215" stopIfTrue="1" operator="containsText" text="Empty">
      <formula>NOT(ISERROR(SEARCH("Empty",X37)))</formula>
    </cfRule>
    <cfRule type="containsText" dxfId="260" priority="216" stopIfTrue="1" operator="containsText" text="Shelf">
      <formula>NOT(ISERROR(SEARCH("Shelf",X37)))</formula>
    </cfRule>
    <cfRule type="containsText" dxfId="259" priority="217" stopIfTrue="1" operator="containsText" text="HV">
      <formula>NOT(ISERROR(SEARCH("HV",X37)))</formula>
    </cfRule>
    <cfRule type="containsText" dxfId="258" priority="218" stopIfTrue="1" operator="containsText" text="ECAT">
      <formula>NOT(ISERROR(SEARCH("ECAT",X37)))</formula>
    </cfRule>
    <cfRule type="containsText" dxfId="257" priority="219" stopIfTrue="1" operator="containsText" text="IPC">
      <formula>NOT(ISERROR(SEARCH("IPC",X37)))</formula>
    </cfRule>
    <cfRule type="containsText" dxfId="256" priority="220" stopIfTrue="1" operator="containsText" text="TCA">
      <formula>NOT(ISERROR(SEARCH("TCA",X37)))</formula>
    </cfRule>
    <cfRule type="expression" dxfId="255" priority="221">
      <formula>NOT(ISBLANK(X37))</formula>
    </cfRule>
  </conditionalFormatting>
  <conditionalFormatting sqref="X36">
    <cfRule type="expression" dxfId="254" priority="206" stopIfTrue="1">
      <formula>AND(ISNUMBER(SEARCH($A$57,X36)),NOT(ISBLANK($A$57)))</formula>
    </cfRule>
  </conditionalFormatting>
  <conditionalFormatting sqref="X36">
    <cfRule type="containsText" dxfId="253" priority="199" stopIfTrue="1" operator="containsText" text="Empty">
      <formula>NOT(ISERROR(SEARCH("Empty",X36)))</formula>
    </cfRule>
    <cfRule type="containsText" dxfId="252" priority="200" stopIfTrue="1" operator="containsText" text="Shelf">
      <formula>NOT(ISERROR(SEARCH("Shelf",X36)))</formula>
    </cfRule>
    <cfRule type="containsText" dxfId="251" priority="201" stopIfTrue="1" operator="containsText" text="HV">
      <formula>NOT(ISERROR(SEARCH("HV",X36)))</formula>
    </cfRule>
    <cfRule type="containsText" dxfId="250" priority="202" stopIfTrue="1" operator="containsText" text="ECAT">
      <formula>NOT(ISERROR(SEARCH("ECAT",X36)))</formula>
    </cfRule>
    <cfRule type="containsText" dxfId="249" priority="203" stopIfTrue="1" operator="containsText" text="IPC">
      <formula>NOT(ISERROR(SEARCH("IPC",X36)))</formula>
    </cfRule>
    <cfRule type="containsText" dxfId="248" priority="204" stopIfTrue="1" operator="containsText" text="TCA">
      <formula>NOT(ISERROR(SEARCH("TCA",X36)))</formula>
    </cfRule>
    <cfRule type="expression" dxfId="247" priority="205">
      <formula>NOT(ISBLANK(X36))</formula>
    </cfRule>
  </conditionalFormatting>
  <conditionalFormatting sqref="T16">
    <cfRule type="expression" dxfId="246" priority="183" stopIfTrue="1">
      <formula>AND(ISNUMBER(SEARCH($A$57,T16)),NOT(ISBLANK($A$57)))</formula>
    </cfRule>
  </conditionalFormatting>
  <conditionalFormatting sqref="T16">
    <cfRule type="containsText" dxfId="245" priority="184" stopIfTrue="1" operator="containsText" text="Empty">
      <formula>NOT(ISERROR(SEARCH("Empty",T16)))</formula>
    </cfRule>
    <cfRule type="containsText" dxfId="244" priority="185" stopIfTrue="1" operator="containsText" text="Shelf">
      <formula>NOT(ISERROR(SEARCH("Shelf",T16)))</formula>
    </cfRule>
    <cfRule type="containsText" dxfId="243" priority="186" stopIfTrue="1" operator="containsText" text="HV">
      <formula>NOT(ISERROR(SEARCH("HV",T16)))</formula>
    </cfRule>
    <cfRule type="containsText" dxfId="242" priority="187" stopIfTrue="1" operator="containsText" text="ECAT">
      <formula>NOT(ISERROR(SEARCH("ECAT",T16)))</formula>
    </cfRule>
    <cfRule type="containsText" dxfId="241" priority="188" stopIfTrue="1" operator="containsText" text="IPC">
      <formula>NOT(ISERROR(SEARCH("IPC",T16)))</formula>
    </cfRule>
    <cfRule type="containsText" dxfId="240" priority="189" stopIfTrue="1" operator="containsText" text="TCA">
      <formula>NOT(ISERROR(SEARCH("TCA",T16)))</formula>
    </cfRule>
    <cfRule type="expression" dxfId="239" priority="190">
      <formula>NOT(ISBLANK(T16))</formula>
    </cfRule>
  </conditionalFormatting>
  <conditionalFormatting sqref="T32:T34">
    <cfRule type="expression" dxfId="238" priority="175" stopIfTrue="1">
      <formula>AND(ISNUMBER(SEARCH($A$57,T32)),NOT(ISBLANK($A$57)))</formula>
    </cfRule>
  </conditionalFormatting>
  <conditionalFormatting sqref="T32:T34">
    <cfRule type="containsText" dxfId="237" priority="176" stopIfTrue="1" operator="containsText" text="Empty">
      <formula>NOT(ISERROR(SEARCH("Empty",T32)))</formula>
    </cfRule>
    <cfRule type="containsText" dxfId="236" priority="177" stopIfTrue="1" operator="containsText" text="Shelf">
      <formula>NOT(ISERROR(SEARCH("Shelf",T32)))</formula>
    </cfRule>
    <cfRule type="containsText" dxfId="235" priority="178" stopIfTrue="1" operator="containsText" text="HV">
      <formula>NOT(ISERROR(SEARCH("HV",T32)))</formula>
    </cfRule>
    <cfRule type="containsText" dxfId="234" priority="179" stopIfTrue="1" operator="containsText" text="ECAT">
      <formula>NOT(ISERROR(SEARCH("ECAT",T32)))</formula>
    </cfRule>
    <cfRule type="containsText" dxfId="233" priority="180" stopIfTrue="1" operator="containsText" text="IPC">
      <formula>NOT(ISERROR(SEARCH("IPC",T32)))</formula>
    </cfRule>
    <cfRule type="containsText" dxfId="232" priority="181" stopIfTrue="1" operator="containsText" text="TCA">
      <formula>NOT(ISERROR(SEARCH("TCA",T32)))</formula>
    </cfRule>
    <cfRule type="expression" dxfId="231" priority="182">
      <formula>NOT(ISBLANK(T32))</formula>
    </cfRule>
  </conditionalFormatting>
  <conditionalFormatting sqref="T25">
    <cfRule type="expression" dxfId="230" priority="152" stopIfTrue="1">
      <formula>AND(ISNUMBER(SEARCH($A$57,T25)),NOT(ISBLANK($A$57)))</formula>
    </cfRule>
  </conditionalFormatting>
  <conditionalFormatting sqref="T25">
    <cfRule type="containsText" dxfId="229" priority="153" stopIfTrue="1" operator="containsText" text="Empty">
      <formula>NOT(ISERROR(SEARCH("Empty",T25)))</formula>
    </cfRule>
    <cfRule type="containsText" dxfId="228" priority="154" stopIfTrue="1" operator="containsText" text="Shelf">
      <formula>NOT(ISERROR(SEARCH("Shelf",T25)))</formula>
    </cfRule>
    <cfRule type="containsText" dxfId="227" priority="155" stopIfTrue="1" operator="containsText" text="HV">
      <formula>NOT(ISERROR(SEARCH("HV",T25)))</formula>
    </cfRule>
    <cfRule type="containsText" dxfId="226" priority="156" stopIfTrue="1" operator="containsText" text="ECAT">
      <formula>NOT(ISERROR(SEARCH("ECAT",T25)))</formula>
    </cfRule>
    <cfRule type="containsText" dxfId="225" priority="157" stopIfTrue="1" operator="containsText" text="IPC">
      <formula>NOT(ISERROR(SEARCH("IPC",T25)))</formula>
    </cfRule>
    <cfRule type="containsText" dxfId="224" priority="158" stopIfTrue="1" operator="containsText" text="TCA">
      <formula>NOT(ISERROR(SEARCH("TCA",T25)))</formula>
    </cfRule>
    <cfRule type="expression" dxfId="223" priority="159">
      <formula>NOT(ISBLANK(T25))</formula>
    </cfRule>
  </conditionalFormatting>
  <conditionalFormatting sqref="U17:U18">
    <cfRule type="expression" dxfId="222" priority="137" stopIfTrue="1">
      <formula>AND(ISNUMBER(SEARCH($A$57,U17)),NOT(ISBLANK($A$57)))</formula>
    </cfRule>
  </conditionalFormatting>
  <conditionalFormatting sqref="U17:U18">
    <cfRule type="containsText" dxfId="221" priority="138" stopIfTrue="1" operator="containsText" text="Empty">
      <formula>NOT(ISERROR(SEARCH("Empty",U17)))</formula>
    </cfRule>
    <cfRule type="containsText" dxfId="220" priority="139" stopIfTrue="1" operator="containsText" text="Shelf">
      <formula>NOT(ISERROR(SEARCH("Shelf",U17)))</formula>
    </cfRule>
    <cfRule type="containsText" dxfId="219" priority="140" stopIfTrue="1" operator="containsText" text="HV">
      <formula>NOT(ISERROR(SEARCH("HV",U17)))</formula>
    </cfRule>
    <cfRule type="containsText" dxfId="218" priority="141" stopIfTrue="1" operator="containsText" text="ECAT">
      <formula>NOT(ISERROR(SEARCH("ECAT",U17)))</formula>
    </cfRule>
    <cfRule type="containsText" dxfId="217" priority="142" stopIfTrue="1" operator="containsText" text="IPC">
      <formula>NOT(ISERROR(SEARCH("IPC",U17)))</formula>
    </cfRule>
    <cfRule type="containsText" dxfId="216" priority="143" stopIfTrue="1" operator="containsText" text="TCA">
      <formula>NOT(ISERROR(SEARCH("TCA",U17)))</formula>
    </cfRule>
    <cfRule type="expression" dxfId="215" priority="144">
      <formula>NOT(ISBLANK(U17))</formula>
    </cfRule>
  </conditionalFormatting>
  <conditionalFormatting sqref="T43">
    <cfRule type="expression" dxfId="214" priority="129" stopIfTrue="1">
      <formula>AND(ISNUMBER(SEARCH($A$57,T43)),NOT(ISBLANK($A$57)))</formula>
    </cfRule>
  </conditionalFormatting>
  <conditionalFormatting sqref="T43">
    <cfRule type="containsText" dxfId="213" priority="122" stopIfTrue="1" operator="containsText" text="Empty">
      <formula>NOT(ISERROR(SEARCH("Empty",T43)))</formula>
    </cfRule>
    <cfRule type="containsText" dxfId="212" priority="123" stopIfTrue="1" operator="containsText" text="Shelf">
      <formula>NOT(ISERROR(SEARCH("Shelf",T43)))</formula>
    </cfRule>
    <cfRule type="containsText" dxfId="211" priority="124" stopIfTrue="1" operator="containsText" text="HV">
      <formula>NOT(ISERROR(SEARCH("HV",T43)))</formula>
    </cfRule>
    <cfRule type="containsText" dxfId="210" priority="125" stopIfTrue="1" operator="containsText" text="ECAT">
      <formula>NOT(ISERROR(SEARCH("ECAT",T43)))</formula>
    </cfRule>
    <cfRule type="containsText" dxfId="209" priority="126" stopIfTrue="1" operator="containsText" text="IPC">
      <formula>NOT(ISERROR(SEARCH("IPC",T43)))</formula>
    </cfRule>
    <cfRule type="containsText" dxfId="208" priority="127" stopIfTrue="1" operator="containsText" text="TCA">
      <formula>NOT(ISERROR(SEARCH("TCA",T43)))</formula>
    </cfRule>
    <cfRule type="expression" dxfId="207" priority="128">
      <formula>NOT(ISBLANK(T43))</formula>
    </cfRule>
  </conditionalFormatting>
  <conditionalFormatting sqref="A8:XFD16 A25:T25 A17:S24 U17:XFD18 A26:S31 U31:XFD31 A32:XFD54 V19:XFD30">
    <cfRule type="expression" dxfId="206" priority="351" stopIfTrue="1">
      <formula>AND(ISNUMBER(SEARCH($A$57,A8)),NOT(ISBLANK($A$57)))</formula>
    </cfRule>
    <cfRule type="containsText" dxfId="205" priority="352" operator="containsText" text="Empty">
      <formula>NOT(ISERROR(SEARCH("Empty",A8)))</formula>
    </cfRule>
    <cfRule type="containsText" dxfId="204" priority="353" operator="containsText" text="Shelf">
      <formula>NOT(ISERROR(SEARCH("Shelf",A8)))</formula>
    </cfRule>
    <cfRule type="containsText" dxfId="203" priority="354" operator="containsText" text="HV">
      <formula>NOT(ISERROR(SEARCH("HV",A8)))</formula>
    </cfRule>
    <cfRule type="containsText" dxfId="202" priority="355" operator="containsText" text="ECAT">
      <formula>NOT(ISERROR(SEARCH("ECAT",A8)))</formula>
    </cfRule>
    <cfRule type="containsText" dxfId="201" priority="356" operator="containsText" text="IPC">
      <formula>NOT(ISERROR(SEARCH("IPC",A8)))</formula>
    </cfRule>
    <cfRule type="containsText" dxfId="200" priority="357" operator="containsText" text="TCA">
      <formula>NOT(ISERROR(SEARCH("TCA",A8)))</formula>
    </cfRule>
    <cfRule type="expression" dxfId="199" priority="358">
      <formula>NOT(ISBLANK(A8))</formula>
    </cfRule>
  </conditionalFormatting>
  <conditionalFormatting sqref="T26:T31">
    <cfRule type="expression" dxfId="198" priority="69" stopIfTrue="1">
      <formula>AND(ISNUMBER(SEARCH($A$57,T26)),NOT(ISBLANK($A$57)))</formula>
    </cfRule>
  </conditionalFormatting>
  <conditionalFormatting sqref="T26:T31">
    <cfRule type="containsText" dxfId="197" priority="70" stopIfTrue="1" operator="containsText" text="Empty">
      <formula>NOT(ISERROR(SEARCH("Empty",T26)))</formula>
    </cfRule>
    <cfRule type="containsText" dxfId="196" priority="71" stopIfTrue="1" operator="containsText" text="Shelf">
      <formula>NOT(ISERROR(SEARCH("Shelf",T26)))</formula>
    </cfRule>
    <cfRule type="containsText" dxfId="195" priority="72" stopIfTrue="1" operator="containsText" text="HV">
      <formula>NOT(ISERROR(SEARCH("HV",T26)))</formula>
    </cfRule>
    <cfRule type="containsText" dxfId="194" priority="73" stopIfTrue="1" operator="containsText" text="ECAT">
      <formula>NOT(ISERROR(SEARCH("ECAT",T26)))</formula>
    </cfRule>
    <cfRule type="containsText" dxfId="193" priority="74" stopIfTrue="1" operator="containsText" text="IPC">
      <formula>NOT(ISERROR(SEARCH("IPC",T26)))</formula>
    </cfRule>
    <cfRule type="containsText" dxfId="192" priority="75" stopIfTrue="1" operator="containsText" text="TCA">
      <formula>NOT(ISERROR(SEARCH("TCA",T26)))</formula>
    </cfRule>
    <cfRule type="expression" dxfId="191" priority="76">
      <formula>NOT(ISBLANK(T26))</formula>
    </cfRule>
  </conditionalFormatting>
  <conditionalFormatting sqref="T26:T31">
    <cfRule type="expression" dxfId="190" priority="77" stopIfTrue="1">
      <formula>AND(ISNUMBER(SEARCH($A$57,T26)),NOT(ISBLANK($A$57)))</formula>
    </cfRule>
    <cfRule type="containsText" dxfId="189" priority="78" operator="containsText" text="Empty">
      <formula>NOT(ISERROR(SEARCH("Empty",T26)))</formula>
    </cfRule>
    <cfRule type="containsText" dxfId="188" priority="79" operator="containsText" text="Shelf">
      <formula>NOT(ISERROR(SEARCH("Shelf",T26)))</formula>
    </cfRule>
    <cfRule type="containsText" dxfId="187" priority="80" operator="containsText" text="HV">
      <formula>NOT(ISERROR(SEARCH("HV",T26)))</formula>
    </cfRule>
    <cfRule type="containsText" dxfId="186" priority="81" operator="containsText" text="ECAT">
      <formula>NOT(ISERROR(SEARCH("ECAT",T26)))</formula>
    </cfRule>
    <cfRule type="containsText" dxfId="185" priority="82" operator="containsText" text="IPC">
      <formula>NOT(ISERROR(SEARCH("IPC",T26)))</formula>
    </cfRule>
    <cfRule type="containsText" dxfId="184" priority="83" operator="containsText" text="TCA">
      <formula>NOT(ISERROR(SEARCH("TCA",T26)))</formula>
    </cfRule>
    <cfRule type="expression" dxfId="183" priority="84">
      <formula>NOT(ISBLANK(T26))</formula>
    </cfRule>
  </conditionalFormatting>
  <conditionalFormatting sqref="T26:T31">
    <cfRule type="expression" dxfId="182" priority="61" stopIfTrue="1">
      <formula>AND(ISNUMBER(SEARCH($A$57,T26)),NOT(ISBLANK($A$57)))</formula>
    </cfRule>
  </conditionalFormatting>
  <conditionalFormatting sqref="T29 T26">
    <cfRule type="containsText" dxfId="181" priority="54" stopIfTrue="1" operator="containsText" text="Empty">
      <formula>NOT(ISERROR(SEARCH("Empty",T26)))</formula>
    </cfRule>
    <cfRule type="containsText" dxfId="180" priority="55" stopIfTrue="1" operator="containsText" text="Shelf">
      <formula>NOT(ISERROR(SEARCH("Shelf",T26)))</formula>
    </cfRule>
    <cfRule type="containsText" dxfId="179" priority="56" stopIfTrue="1" operator="containsText" text="HV">
      <formula>NOT(ISERROR(SEARCH("HV",T26)))</formula>
    </cfRule>
    <cfRule type="containsText" dxfId="178" priority="57" stopIfTrue="1" operator="containsText" text="ECAT">
      <formula>NOT(ISERROR(SEARCH("ECAT",T26)))</formula>
    </cfRule>
    <cfRule type="containsText" dxfId="177" priority="58" stopIfTrue="1" operator="containsText" text="IPC">
      <formula>NOT(ISERROR(SEARCH("IPC",T26)))</formula>
    </cfRule>
    <cfRule type="containsText" dxfId="176" priority="59" stopIfTrue="1" operator="containsText" text="TCA">
      <formula>NOT(ISERROR(SEARCH("TCA",T26)))</formula>
    </cfRule>
    <cfRule type="expression" dxfId="175" priority="60">
      <formula>NOT(ISBLANK(T26))</formula>
    </cfRule>
  </conditionalFormatting>
  <conditionalFormatting sqref="T27:T28 T30:T31">
    <cfRule type="containsText" dxfId="174" priority="62" stopIfTrue="1" operator="containsText" text="Empty">
      <formula>NOT(ISERROR(SEARCH("Empty",T27)))</formula>
    </cfRule>
    <cfRule type="containsText" dxfId="173" priority="63" stopIfTrue="1" operator="containsText" text="Shelf">
      <formula>NOT(ISERROR(SEARCH("Shelf",T27)))</formula>
    </cfRule>
    <cfRule type="containsText" dxfId="172" priority="64" stopIfTrue="1" operator="containsText" text="HV">
      <formula>NOT(ISERROR(SEARCH("HV",T27)))</formula>
    </cfRule>
    <cfRule type="containsText" dxfId="171" priority="65" stopIfTrue="1" operator="containsText" text="ECAT">
      <formula>NOT(ISERROR(SEARCH("ECAT",T27)))</formula>
    </cfRule>
    <cfRule type="containsText" dxfId="170" priority="66" stopIfTrue="1" operator="containsText" text="IPC">
      <formula>NOT(ISERROR(SEARCH("IPC",T27)))</formula>
    </cfRule>
    <cfRule type="containsText" dxfId="169" priority="67" stopIfTrue="1" operator="containsText" text="TCA">
      <formula>NOT(ISERROR(SEARCH("TCA",T27)))</formula>
    </cfRule>
    <cfRule type="expression" dxfId="168" priority="68">
      <formula>NOT(ISBLANK(T27))</formula>
    </cfRule>
  </conditionalFormatting>
  <conditionalFormatting sqref="T32:T34">
    <cfRule type="expression" dxfId="167" priority="46" stopIfTrue="1">
      <formula>AND(ISNUMBER(SEARCH($A$57,T32)),NOT(ISBLANK($A$57)))</formula>
    </cfRule>
  </conditionalFormatting>
  <conditionalFormatting sqref="T32:T34">
    <cfRule type="containsText" dxfId="166" priority="47" stopIfTrue="1" operator="containsText" text="Empty">
      <formula>NOT(ISERROR(SEARCH("Empty",T32)))</formula>
    </cfRule>
    <cfRule type="containsText" dxfId="165" priority="48" stopIfTrue="1" operator="containsText" text="Shelf">
      <formula>NOT(ISERROR(SEARCH("Shelf",T32)))</formula>
    </cfRule>
    <cfRule type="containsText" dxfId="164" priority="49" stopIfTrue="1" operator="containsText" text="HV">
      <formula>NOT(ISERROR(SEARCH("HV",T32)))</formula>
    </cfRule>
    <cfRule type="containsText" dxfId="163" priority="50" stopIfTrue="1" operator="containsText" text="ECAT">
      <formula>NOT(ISERROR(SEARCH("ECAT",T32)))</formula>
    </cfRule>
    <cfRule type="containsText" dxfId="162" priority="51" stopIfTrue="1" operator="containsText" text="IPC">
      <formula>NOT(ISERROR(SEARCH("IPC",T32)))</formula>
    </cfRule>
    <cfRule type="containsText" dxfId="161" priority="52" stopIfTrue="1" operator="containsText" text="TCA">
      <formula>NOT(ISERROR(SEARCH("TCA",T32)))</formula>
    </cfRule>
    <cfRule type="expression" dxfId="160" priority="53">
      <formula>NOT(ISBLANK(T32))</formula>
    </cfRule>
  </conditionalFormatting>
  <conditionalFormatting sqref="T34">
    <cfRule type="containsText" dxfId="159" priority="39" stopIfTrue="1" operator="containsText" text="Empty">
      <formula>NOT(ISERROR(SEARCH("Empty",T34)))</formula>
    </cfRule>
    <cfRule type="containsText" dxfId="158" priority="40" stopIfTrue="1" operator="containsText" text="Shelf">
      <formula>NOT(ISERROR(SEARCH("Shelf",T34)))</formula>
    </cfRule>
    <cfRule type="containsText" dxfId="157" priority="41" stopIfTrue="1" operator="containsText" text="HV">
      <formula>NOT(ISERROR(SEARCH("HV",T34)))</formula>
    </cfRule>
    <cfRule type="containsText" dxfId="156" priority="42" stopIfTrue="1" operator="containsText" text="ECAT">
      <formula>NOT(ISERROR(SEARCH("ECAT",T34)))</formula>
    </cfRule>
    <cfRule type="containsText" dxfId="155" priority="43" stopIfTrue="1" operator="containsText" text="IPC">
      <formula>NOT(ISERROR(SEARCH("IPC",T34)))</formula>
    </cfRule>
    <cfRule type="containsText" dxfId="154" priority="44" stopIfTrue="1" operator="containsText" text="TCA">
      <formula>NOT(ISERROR(SEARCH("TCA",T34)))</formula>
    </cfRule>
    <cfRule type="expression" dxfId="153" priority="45">
      <formula>NOT(ISBLANK(T34))</formula>
    </cfRule>
  </conditionalFormatting>
  <conditionalFormatting sqref="T34">
    <cfRule type="expression" dxfId="152" priority="31" stopIfTrue="1">
      <formula>AND(ISNUMBER(SEARCH($A$57,T34)),NOT(ISBLANK($A$57)))</formula>
    </cfRule>
  </conditionalFormatting>
  <conditionalFormatting sqref="T34">
    <cfRule type="containsText" dxfId="151" priority="32" stopIfTrue="1" operator="containsText" text="Empty">
      <formula>NOT(ISERROR(SEARCH("Empty",T34)))</formula>
    </cfRule>
    <cfRule type="containsText" dxfId="150" priority="33" stopIfTrue="1" operator="containsText" text="Shelf">
      <formula>NOT(ISERROR(SEARCH("Shelf",T34)))</formula>
    </cfRule>
    <cfRule type="containsText" dxfId="149" priority="34" stopIfTrue="1" operator="containsText" text="HV">
      <formula>NOT(ISERROR(SEARCH("HV",T34)))</formula>
    </cfRule>
    <cfRule type="containsText" dxfId="148" priority="35" stopIfTrue="1" operator="containsText" text="ECAT">
      <formula>NOT(ISERROR(SEARCH("ECAT",T34)))</formula>
    </cfRule>
    <cfRule type="containsText" dxfId="147" priority="36" stopIfTrue="1" operator="containsText" text="IPC">
      <formula>NOT(ISERROR(SEARCH("IPC",T34)))</formula>
    </cfRule>
    <cfRule type="containsText" dxfId="146" priority="37" stopIfTrue="1" operator="containsText" text="TCA">
      <formula>NOT(ISERROR(SEARCH("TCA",T34)))</formula>
    </cfRule>
    <cfRule type="expression" dxfId="145" priority="38">
      <formula>NOT(ISBLANK(T34))</formula>
    </cfRule>
  </conditionalFormatting>
  <conditionalFormatting sqref="T32:T33">
    <cfRule type="expression" dxfId="144" priority="30" stopIfTrue="1">
      <formula>AND(ISNUMBER(SEARCH($A$57,T32)),NOT(ISBLANK($A$57)))</formula>
    </cfRule>
  </conditionalFormatting>
  <conditionalFormatting sqref="T32:T33">
    <cfRule type="containsText" dxfId="143" priority="23" stopIfTrue="1" operator="containsText" text="Empty">
      <formula>NOT(ISERROR(SEARCH("Empty",T32)))</formula>
    </cfRule>
    <cfRule type="containsText" dxfId="142" priority="24" stopIfTrue="1" operator="containsText" text="Shelf">
      <formula>NOT(ISERROR(SEARCH("Shelf",T32)))</formula>
    </cfRule>
    <cfRule type="containsText" dxfId="141" priority="25" stopIfTrue="1" operator="containsText" text="HV">
      <formula>NOT(ISERROR(SEARCH("HV",T32)))</formula>
    </cfRule>
    <cfRule type="containsText" dxfId="140" priority="26" stopIfTrue="1" operator="containsText" text="ECAT">
      <formula>NOT(ISERROR(SEARCH("ECAT",T32)))</formula>
    </cfRule>
    <cfRule type="containsText" dxfId="139" priority="27" stopIfTrue="1" operator="containsText" text="IPC">
      <formula>NOT(ISERROR(SEARCH("IPC",T32)))</formula>
    </cfRule>
    <cfRule type="containsText" dxfId="138" priority="28" stopIfTrue="1" operator="containsText" text="TCA">
      <formula>NOT(ISERROR(SEARCH("TCA",T32)))</formula>
    </cfRule>
    <cfRule type="expression" dxfId="137" priority="29">
      <formula>NOT(ISBLANK(T32))</formula>
    </cfRule>
  </conditionalFormatting>
  <conditionalFormatting sqref="T34">
    <cfRule type="containsText" dxfId="136" priority="16" stopIfTrue="1" operator="containsText" text="Empty">
      <formula>NOT(ISERROR(SEARCH("Empty",T34)))</formula>
    </cfRule>
    <cfRule type="containsText" dxfId="135" priority="17" stopIfTrue="1" operator="containsText" text="Shelf">
      <formula>NOT(ISERROR(SEARCH("Shelf",T34)))</formula>
    </cfRule>
    <cfRule type="containsText" dxfId="134" priority="18" stopIfTrue="1" operator="containsText" text="HV">
      <formula>NOT(ISERROR(SEARCH("HV",T34)))</formula>
    </cfRule>
    <cfRule type="containsText" dxfId="133" priority="19" stopIfTrue="1" operator="containsText" text="ECAT">
      <formula>NOT(ISERROR(SEARCH("ECAT",T34)))</formula>
    </cfRule>
    <cfRule type="containsText" dxfId="132" priority="20" stopIfTrue="1" operator="containsText" text="IPC">
      <formula>NOT(ISERROR(SEARCH("IPC",T34)))</formula>
    </cfRule>
    <cfRule type="containsText" dxfId="131" priority="21" stopIfTrue="1" operator="containsText" text="TCA">
      <formula>NOT(ISERROR(SEARCH("TCA",T34)))</formula>
    </cfRule>
    <cfRule type="expression" dxfId="130" priority="22">
      <formula>NOT(ISBLANK(T34))</formula>
    </cfRule>
  </conditionalFormatting>
  <conditionalFormatting sqref="U19:U30">
    <cfRule type="containsText" dxfId="129" priority="9" stopIfTrue="1" operator="containsText" text="Empty">
      <formula>NOT(ISERROR(SEARCH("Empty",U19)))</formula>
    </cfRule>
    <cfRule type="containsText" dxfId="128" priority="10" stopIfTrue="1" operator="containsText" text="Shelf">
      <formula>NOT(ISERROR(SEARCH("Shelf",U19)))</formula>
    </cfRule>
    <cfRule type="containsText" dxfId="127" priority="11" stopIfTrue="1" operator="containsText" text="HV">
      <formula>NOT(ISERROR(SEARCH("HV",U19)))</formula>
    </cfRule>
    <cfRule type="containsText" dxfId="126" priority="12" stopIfTrue="1" operator="containsText" text="ECAT">
      <formula>NOT(ISERROR(SEARCH("ECAT",U19)))</formula>
    </cfRule>
    <cfRule type="containsText" dxfId="125" priority="13" stopIfTrue="1" operator="containsText" text="IPC">
      <formula>NOT(ISERROR(SEARCH("IPC",U19)))</formula>
    </cfRule>
    <cfRule type="containsText" dxfId="124" priority="14" stopIfTrue="1" operator="containsText" text="TCA">
      <formula>NOT(ISERROR(SEARCH("TCA",U19)))</formula>
    </cfRule>
    <cfRule type="expression" dxfId="123" priority="15">
      <formula>NOT(ISBLANK(U19))</formula>
    </cfRule>
  </conditionalFormatting>
  <conditionalFormatting sqref="U19:U30">
    <cfRule type="expression" dxfId="122" priority="1" stopIfTrue="1">
      <formula>AND(ISNUMBER(SEARCH($A$57,U19)),NOT(ISBLANK($A$57)))</formula>
    </cfRule>
    <cfRule type="containsText" dxfId="121" priority="2" operator="containsText" text="Empty">
      <formula>NOT(ISERROR(SEARCH("Empty",U19)))</formula>
    </cfRule>
    <cfRule type="containsText" dxfId="120" priority="3" operator="containsText" text="Shelf">
      <formula>NOT(ISERROR(SEARCH("Shelf",U19)))</formula>
    </cfRule>
    <cfRule type="containsText" dxfId="119" priority="4" operator="containsText" text="HV">
      <formula>NOT(ISERROR(SEARCH("HV",U19)))</formula>
    </cfRule>
    <cfRule type="containsText" dxfId="118" priority="5" operator="containsText" text="ECAT">
      <formula>NOT(ISERROR(SEARCH("ECAT",U19)))</formula>
    </cfRule>
    <cfRule type="containsText" dxfId="117" priority="6" operator="containsText" text="IPC">
      <formula>NOT(ISERROR(SEARCH("IPC",U19)))</formula>
    </cfRule>
    <cfRule type="containsText" dxfId="116" priority="7" operator="containsText" text="TCA">
      <formula>NOT(ISERROR(SEARCH("TCA",U19)))</formula>
    </cfRule>
    <cfRule type="expression" dxfId="115" priority="8">
      <formula>NOT(ISBLANK(U19))</formula>
    </cfRule>
  </conditionalFormatting>
  <pageMargins left="0.70866141732283472" right="0.70866141732283472" top="0.74803149606299213" bottom="0.74803149606299213" header="0.31496062992125984" footer="0.31496062992125984"/>
  <pageSetup paperSize="9" scale="57"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94"/>
  <sheetViews>
    <sheetView topLeftCell="Y1" zoomScale="70" zoomScaleNormal="70" workbookViewId="0">
      <pane ySplit="16" topLeftCell="A131" activePane="bottomLeft" state="frozen"/>
      <selection pane="bottomLeft" activeCell="BB173" sqref="BB173"/>
    </sheetView>
  </sheetViews>
  <sheetFormatPr defaultRowHeight="15" x14ac:dyDescent="0.25"/>
  <cols>
    <col min="1" max="1" width="9.140625" style="82"/>
    <col min="2" max="2" width="32" style="47" customWidth="1"/>
    <col min="3" max="3" width="12" style="212" customWidth="1"/>
    <col min="4" max="4" width="8.140625" style="1" customWidth="1"/>
    <col min="5" max="5" width="8.140625" style="138" customWidth="1"/>
    <col min="6" max="25" width="8.140625" style="1" customWidth="1"/>
    <col min="26" max="27" width="8.140625" style="374" customWidth="1"/>
    <col min="28" max="28" width="8.140625" style="375" customWidth="1"/>
    <col min="29" max="31" width="8.140625" style="1" customWidth="1"/>
    <col min="32" max="32" width="8.140625" style="60" customWidth="1"/>
    <col min="33" max="33" width="6.140625" style="46" customWidth="1"/>
    <col min="34" max="34" width="8.7109375" style="46" customWidth="1"/>
    <col min="35" max="35" width="33.28515625" style="110" customWidth="1"/>
    <col min="36" max="36" width="33.28515625" style="111" customWidth="1"/>
    <col min="37" max="37" width="38.85546875" style="111" customWidth="1"/>
    <col min="38" max="38" width="33.28515625" style="111" customWidth="1"/>
    <col min="39" max="39" width="18.85546875" style="114" customWidth="1"/>
    <col min="40" max="40" width="11.7109375" style="46" customWidth="1"/>
    <col min="41" max="41" width="7.28515625" style="46" customWidth="1"/>
    <col min="42" max="42" width="8.85546875" style="111" customWidth="1"/>
    <col min="43" max="43" width="9.5703125" style="152" customWidth="1"/>
    <col min="44" max="44" width="8.7109375" style="515" customWidth="1"/>
    <col min="45" max="45" width="11.42578125" style="515" customWidth="1"/>
    <col min="46" max="46" width="11.85546875" style="188" customWidth="1"/>
    <col min="47" max="47" width="18.7109375" style="515" customWidth="1"/>
    <col min="48" max="48" width="10.28515625" style="515" customWidth="1"/>
    <col min="49" max="49" width="36.42578125" style="47" customWidth="1"/>
    <col min="50" max="50" width="14.140625" style="47" customWidth="1"/>
    <col min="51" max="51" width="7.7109375" style="47" customWidth="1"/>
    <col min="52" max="52" width="8.28515625" style="1" customWidth="1"/>
    <col min="53" max="53" width="15.5703125" style="47" customWidth="1"/>
    <col min="54" max="54" width="32.85546875" style="47" customWidth="1"/>
    <col min="55" max="55" width="9.85546875" style="47" customWidth="1"/>
    <col min="56" max="56" width="32.85546875" style="82" customWidth="1"/>
    <col min="57" max="57" width="7.85546875" style="82" customWidth="1"/>
    <col min="58" max="62" width="32.85546875" style="82" customWidth="1"/>
    <col min="63" max="63" width="11.42578125" style="82" customWidth="1"/>
    <col min="64" max="64" width="37.28515625" style="82" customWidth="1"/>
    <col min="65" max="66" width="33" style="82" customWidth="1"/>
    <col min="67" max="67" width="18.7109375" style="82" customWidth="1"/>
    <col min="68" max="68" width="8.7109375" style="82" customWidth="1"/>
    <col min="69" max="70" width="7.7109375" style="82" customWidth="1"/>
    <col min="71" max="16384" width="9.140625" style="82"/>
  </cols>
  <sheetData>
    <row r="1" spans="2:55" ht="18.75" x14ac:dyDescent="0.25">
      <c r="B1" s="96" t="s">
        <v>599</v>
      </c>
      <c r="X1" s="138"/>
      <c r="Y1" s="138"/>
      <c r="AB1" s="374"/>
      <c r="AC1" s="138"/>
    </row>
    <row r="2" spans="2:55" x14ac:dyDescent="0.25">
      <c r="B2" s="80"/>
      <c r="X2" s="138"/>
      <c r="Y2" s="138"/>
      <c r="AI2" s="318" t="s">
        <v>637</v>
      </c>
      <c r="AJ2" s="74"/>
      <c r="AS2" s="515" t="s">
        <v>620</v>
      </c>
      <c r="AT2" s="188">
        <v>45</v>
      </c>
    </row>
    <row r="3" spans="2:55" ht="15" customHeight="1" x14ac:dyDescent="0.25">
      <c r="J3" s="80" t="s">
        <v>809</v>
      </c>
      <c r="K3" s="47"/>
      <c r="X3" s="138"/>
      <c r="Y3" s="138"/>
      <c r="AI3" s="357" t="s">
        <v>1354</v>
      </c>
      <c r="AJ3" s="607">
        <v>2101</v>
      </c>
      <c r="AS3" s="515" t="s">
        <v>621</v>
      </c>
      <c r="AT3" s="188">
        <v>25</v>
      </c>
    </row>
    <row r="4" spans="2:55" x14ac:dyDescent="0.25">
      <c r="B4" s="658" t="s">
        <v>1452</v>
      </c>
      <c r="C4" s="658"/>
      <c r="D4" s="658"/>
      <c r="E4" s="658"/>
      <c r="F4" s="658"/>
      <c r="G4" s="658"/>
      <c r="H4" s="658"/>
      <c r="J4" s="657" t="s">
        <v>807</v>
      </c>
      <c r="K4" s="657"/>
      <c r="L4" s="657"/>
      <c r="M4" s="657"/>
      <c r="N4" s="657"/>
      <c r="X4" s="138"/>
      <c r="Y4" s="138"/>
      <c r="AI4" s="357" t="s">
        <v>1355</v>
      </c>
      <c r="AJ4" s="607"/>
      <c r="AS4" s="515" t="s">
        <v>626</v>
      </c>
    </row>
    <row r="5" spans="2:55" x14ac:dyDescent="0.25">
      <c r="B5" s="658"/>
      <c r="C5" s="658"/>
      <c r="D5" s="658"/>
      <c r="E5" s="658"/>
      <c r="F5" s="658"/>
      <c r="G5" s="658"/>
      <c r="H5" s="658"/>
      <c r="J5" s="663" t="s">
        <v>810</v>
      </c>
      <c r="K5" s="663"/>
      <c r="L5" s="663"/>
      <c r="M5" s="663"/>
      <c r="N5" s="663"/>
      <c r="X5" s="138"/>
      <c r="Y5" s="138"/>
      <c r="AB5" s="374"/>
      <c r="AC5" s="138"/>
      <c r="AI5" s="453" t="s">
        <v>1356</v>
      </c>
      <c r="AJ5" s="294">
        <v>2501</v>
      </c>
    </row>
    <row r="6" spans="2:55" ht="15.75" thickBot="1" x14ac:dyDescent="0.3">
      <c r="B6" s="658"/>
      <c r="C6" s="658"/>
      <c r="D6" s="658"/>
      <c r="E6" s="658"/>
      <c r="F6" s="658"/>
      <c r="G6" s="658"/>
      <c r="H6" s="658"/>
      <c r="J6" s="664" t="s">
        <v>1453</v>
      </c>
      <c r="K6" s="664"/>
      <c r="L6" s="664"/>
      <c r="M6" s="664"/>
      <c r="N6" s="664"/>
      <c r="AI6" s="72" t="s">
        <v>1357</v>
      </c>
      <c r="AJ6" s="296">
        <v>2601</v>
      </c>
    </row>
    <row r="7" spans="2:55" ht="15.75" thickBot="1" x14ac:dyDescent="0.3">
      <c r="B7" s="658"/>
      <c r="C7" s="658"/>
      <c r="D7" s="658"/>
      <c r="E7" s="658"/>
      <c r="F7" s="658"/>
      <c r="G7" s="658"/>
      <c r="H7" s="658"/>
      <c r="J7" s="665" t="s">
        <v>808</v>
      </c>
      <c r="K7" s="666"/>
      <c r="L7" s="666"/>
      <c r="M7" s="666"/>
      <c r="N7" s="667"/>
      <c r="AI7" s="275"/>
      <c r="AJ7" s="319"/>
    </row>
    <row r="8" spans="2:55" x14ac:dyDescent="0.25">
      <c r="B8" s="658"/>
      <c r="C8" s="658"/>
      <c r="D8" s="658"/>
      <c r="E8" s="658"/>
      <c r="F8" s="658"/>
      <c r="G8" s="658"/>
      <c r="H8" s="658"/>
      <c r="AI8" s="71"/>
      <c r="AJ8" s="320"/>
    </row>
    <row r="9" spans="2:55" x14ac:dyDescent="0.25">
      <c r="B9" s="658"/>
      <c r="C9" s="658"/>
      <c r="D9" s="658"/>
      <c r="E9" s="658"/>
      <c r="F9" s="658"/>
      <c r="G9" s="658"/>
      <c r="H9" s="658"/>
      <c r="AJ9" s="171"/>
    </row>
    <row r="10" spans="2:55" x14ac:dyDescent="0.25">
      <c r="B10" s="658"/>
      <c r="C10" s="658"/>
      <c r="D10" s="658"/>
      <c r="E10" s="658"/>
      <c r="F10" s="658"/>
      <c r="G10" s="658"/>
      <c r="H10" s="658"/>
      <c r="AJ10" s="171"/>
    </row>
    <row r="11" spans="2:55" x14ac:dyDescent="0.25">
      <c r="B11" s="658"/>
      <c r="C11" s="658"/>
      <c r="D11" s="658"/>
      <c r="E11" s="658"/>
      <c r="F11" s="658"/>
      <c r="G11" s="658"/>
      <c r="H11" s="658"/>
      <c r="AJ11" s="171"/>
    </row>
    <row r="12" spans="2:55" x14ac:dyDescent="0.25">
      <c r="B12" s="520"/>
      <c r="C12" s="520"/>
      <c r="D12" s="520"/>
      <c r="E12" s="520"/>
      <c r="F12" s="520"/>
      <c r="G12" s="520"/>
      <c r="H12" s="520"/>
      <c r="AI12" s="515"/>
      <c r="AJ12" s="171"/>
    </row>
    <row r="13" spans="2:55" x14ac:dyDescent="0.25">
      <c r="B13" s="520"/>
      <c r="C13" s="520"/>
      <c r="D13" s="520"/>
      <c r="E13" s="520"/>
      <c r="F13" s="520"/>
      <c r="G13" s="520"/>
      <c r="H13" s="520"/>
      <c r="AI13" s="515"/>
      <c r="AJ13" s="171"/>
    </row>
    <row r="14" spans="2:55" x14ac:dyDescent="0.25">
      <c r="B14" s="80"/>
      <c r="D14" s="659" t="s">
        <v>613</v>
      </c>
      <c r="E14" s="660"/>
      <c r="F14" s="660"/>
      <c r="G14" s="660"/>
      <c r="H14" s="660"/>
      <c r="I14" s="660"/>
      <c r="J14" s="660"/>
      <c r="K14" s="660"/>
      <c r="L14" s="660"/>
      <c r="M14" s="660"/>
      <c r="N14" s="660"/>
      <c r="O14" s="660"/>
      <c r="P14" s="660"/>
      <c r="Q14" s="660"/>
      <c r="R14" s="660"/>
      <c r="S14" s="660"/>
      <c r="T14" s="660"/>
      <c r="U14" s="660"/>
      <c r="V14" s="660"/>
      <c r="W14" s="660"/>
      <c r="X14" s="660"/>
      <c r="Y14" s="660"/>
      <c r="Z14" s="660"/>
      <c r="AA14" s="660"/>
      <c r="AB14" s="660"/>
      <c r="AC14" s="660"/>
      <c r="AD14" s="660"/>
      <c r="AE14" s="660"/>
      <c r="AF14" s="661"/>
      <c r="AJ14" s="171"/>
    </row>
    <row r="15" spans="2:55" s="1" customFormat="1" ht="101.25" customHeight="1" x14ac:dyDescent="0.25">
      <c r="B15" s="47"/>
      <c r="C15" s="212"/>
      <c r="D15" s="8" t="s">
        <v>150</v>
      </c>
      <c r="E15" s="399" t="s">
        <v>594</v>
      </c>
      <c r="F15" s="8" t="s">
        <v>151</v>
      </c>
      <c r="G15" s="8" t="s">
        <v>152</v>
      </c>
      <c r="H15" s="8" t="s">
        <v>153</v>
      </c>
      <c r="I15" s="8" t="s">
        <v>154</v>
      </c>
      <c r="J15" s="8" t="s">
        <v>155</v>
      </c>
      <c r="K15" s="8" t="s">
        <v>156</v>
      </c>
      <c r="L15" s="8" t="s">
        <v>157</v>
      </c>
      <c r="M15" s="8" t="s">
        <v>158</v>
      </c>
      <c r="N15" s="8" t="s">
        <v>159</v>
      </c>
      <c r="O15" s="8" t="s">
        <v>160</v>
      </c>
      <c r="P15" s="8" t="s">
        <v>161</v>
      </c>
      <c r="Q15" s="8" t="s">
        <v>162</v>
      </c>
      <c r="R15" s="8" t="s">
        <v>163</v>
      </c>
      <c r="S15" s="8" t="s">
        <v>164</v>
      </c>
      <c r="T15" s="8" t="s">
        <v>165</v>
      </c>
      <c r="U15" s="8" t="s">
        <v>166</v>
      </c>
      <c r="V15" s="8" t="s">
        <v>167</v>
      </c>
      <c r="W15" s="8" t="s">
        <v>168</v>
      </c>
      <c r="X15" s="88" t="s">
        <v>169</v>
      </c>
      <c r="Y15" s="88" t="s">
        <v>170</v>
      </c>
      <c r="Z15" s="400" t="s">
        <v>468</v>
      </c>
      <c r="AA15" s="401" t="s">
        <v>469</v>
      </c>
      <c r="AB15" s="402" t="s">
        <v>595</v>
      </c>
      <c r="AC15" s="88" t="s">
        <v>171</v>
      </c>
      <c r="AD15" s="8" t="s">
        <v>172</v>
      </c>
      <c r="AE15" s="8" t="s">
        <v>173</v>
      </c>
      <c r="AF15" s="409" t="s">
        <v>174</v>
      </c>
      <c r="AG15" s="46"/>
      <c r="AH15" s="46"/>
      <c r="AI15" s="153" t="s">
        <v>623</v>
      </c>
      <c r="AJ15" s="523" t="s">
        <v>1600</v>
      </c>
      <c r="AK15" s="154" t="s">
        <v>627</v>
      </c>
      <c r="AL15" s="154" t="s">
        <v>176</v>
      </c>
      <c r="AM15" s="153" t="s">
        <v>610</v>
      </c>
      <c r="AN15" s="521" t="s">
        <v>1314</v>
      </c>
      <c r="AO15" s="154"/>
      <c r="AP15" s="523" t="s">
        <v>1438</v>
      </c>
      <c r="AQ15" s="155" t="s">
        <v>1437</v>
      </c>
      <c r="AR15" s="523" t="s">
        <v>1439</v>
      </c>
      <c r="AS15" s="153" t="s">
        <v>703</v>
      </c>
      <c r="AT15" s="190" t="s">
        <v>622</v>
      </c>
      <c r="AU15" s="154" t="s">
        <v>175</v>
      </c>
      <c r="AV15" s="32" t="s">
        <v>605</v>
      </c>
      <c r="AW15" s="32" t="s">
        <v>654</v>
      </c>
      <c r="AX15" s="47"/>
      <c r="AY15" s="47"/>
      <c r="BA15" s="47"/>
      <c r="BB15" s="32"/>
      <c r="BC15" s="47"/>
    </row>
    <row r="16" spans="2:55" s="1" customFormat="1" ht="17.25" hidden="1" customHeight="1" x14ac:dyDescent="0.25">
      <c r="B16" s="47"/>
      <c r="C16" s="212" t="s">
        <v>619</v>
      </c>
      <c r="D16" s="1">
        <v>1</v>
      </c>
      <c r="E16" s="138">
        <v>2</v>
      </c>
      <c r="F16" s="1">
        <v>3</v>
      </c>
      <c r="G16" s="1">
        <v>4</v>
      </c>
      <c r="H16" s="1">
        <v>5</v>
      </c>
      <c r="I16" s="1">
        <v>6</v>
      </c>
      <c r="J16" s="1">
        <v>7</v>
      </c>
      <c r="K16" s="1">
        <v>8</v>
      </c>
      <c r="L16" s="1">
        <v>9</v>
      </c>
      <c r="M16" s="1">
        <v>10</v>
      </c>
      <c r="N16" s="1">
        <v>11</v>
      </c>
      <c r="O16" s="1">
        <v>12</v>
      </c>
      <c r="P16" s="1">
        <v>13</v>
      </c>
      <c r="Q16" s="1">
        <v>14</v>
      </c>
      <c r="R16" s="1">
        <v>15</v>
      </c>
      <c r="S16" s="1">
        <v>16</v>
      </c>
      <c r="T16" s="1">
        <v>17</v>
      </c>
      <c r="U16" s="1">
        <v>18</v>
      </c>
      <c r="V16" s="1">
        <v>19</v>
      </c>
      <c r="W16" s="1">
        <v>20</v>
      </c>
      <c r="X16" s="138">
        <v>21</v>
      </c>
      <c r="Y16" s="138">
        <v>22</v>
      </c>
      <c r="Z16" s="374">
        <v>23</v>
      </c>
      <c r="AA16" s="374">
        <v>24</v>
      </c>
      <c r="AB16" s="374">
        <v>25</v>
      </c>
      <c r="AC16" s="138">
        <v>26</v>
      </c>
      <c r="AD16" s="1">
        <v>27</v>
      </c>
      <c r="AE16" s="1">
        <v>28</v>
      </c>
      <c r="AF16" s="60">
        <v>29</v>
      </c>
      <c r="AG16" s="46"/>
      <c r="AH16" s="46"/>
      <c r="AI16" s="110"/>
      <c r="AJ16" s="111"/>
      <c r="AK16" s="111"/>
      <c r="AL16" s="111"/>
      <c r="AM16" s="114"/>
      <c r="AN16" s="46"/>
      <c r="AO16" s="46"/>
      <c r="AP16" s="111"/>
      <c r="AQ16" s="152"/>
      <c r="AR16" s="515"/>
      <c r="AS16" s="515"/>
      <c r="AT16" s="188"/>
      <c r="AU16" s="515"/>
      <c r="AV16" s="47"/>
      <c r="AW16" s="47"/>
      <c r="AX16" s="47"/>
      <c r="AY16" s="47"/>
      <c r="BA16" s="47"/>
      <c r="BB16" s="47"/>
      <c r="BC16" s="47"/>
    </row>
    <row r="17" spans="1:55" x14ac:dyDescent="0.25">
      <c r="Y17" s="70"/>
      <c r="Z17" s="381"/>
      <c r="AA17" s="381"/>
      <c r="AB17" s="381"/>
      <c r="AC17" s="70"/>
      <c r="AD17" s="70"/>
      <c r="AI17" s="116"/>
      <c r="AJ17" s="157"/>
      <c r="AK17" s="157"/>
      <c r="AL17" s="112"/>
      <c r="AM17" s="159"/>
      <c r="AP17" s="112"/>
      <c r="AQ17" s="156"/>
      <c r="AR17" s="159"/>
      <c r="AS17" s="116"/>
      <c r="AT17" s="193"/>
      <c r="AU17" s="159"/>
      <c r="BA17" s="15"/>
      <c r="BB17" s="85"/>
      <c r="BC17" s="70"/>
    </row>
    <row r="18" spans="1:55" s="140" customFormat="1" ht="15.75" thickBot="1" x14ac:dyDescent="0.3">
      <c r="B18" s="80" t="s">
        <v>0</v>
      </c>
      <c r="C18" s="212" t="s">
        <v>149</v>
      </c>
      <c r="D18" s="61">
        <v>0</v>
      </c>
      <c r="E18" s="374">
        <v>18.45</v>
      </c>
      <c r="F18" s="91">
        <v>37.615000000000002</v>
      </c>
      <c r="G18" s="91">
        <v>59.39</v>
      </c>
      <c r="H18" s="91">
        <v>76.430000000000007</v>
      </c>
      <c r="I18" s="91">
        <v>93.47</v>
      </c>
      <c r="J18" s="91">
        <v>106.935</v>
      </c>
      <c r="K18" s="91">
        <v>123.97499999999999</v>
      </c>
      <c r="L18" s="91">
        <v>141.01499999999999</v>
      </c>
      <c r="M18" s="91">
        <v>158.05500000000001</v>
      </c>
      <c r="N18" s="91">
        <v>175.095</v>
      </c>
      <c r="O18" s="91">
        <v>192.13499999999999</v>
      </c>
      <c r="P18" s="91">
        <v>209.17500000000001</v>
      </c>
      <c r="Q18" s="91">
        <v>226.215</v>
      </c>
      <c r="R18" s="91">
        <v>243.255</v>
      </c>
      <c r="S18" s="91">
        <v>260.29500000000002</v>
      </c>
      <c r="T18" s="91">
        <v>277.33499999999998</v>
      </c>
      <c r="U18" s="91">
        <v>294.375</v>
      </c>
      <c r="V18" s="91">
        <v>311.41500000000002</v>
      </c>
      <c r="W18" s="91">
        <v>328.45499999999998</v>
      </c>
      <c r="X18" s="91">
        <v>345.495</v>
      </c>
      <c r="Y18" s="91">
        <v>362.53500000000003</v>
      </c>
      <c r="Z18" s="382">
        <v>379.57499999999999</v>
      </c>
      <c r="AA18" s="382">
        <v>396.61500000000001</v>
      </c>
      <c r="AB18" s="382">
        <v>413.65499999999997</v>
      </c>
      <c r="AC18" s="91">
        <v>430.69499999999999</v>
      </c>
      <c r="AD18" s="91">
        <v>447.73500000000001</v>
      </c>
      <c r="AE18" s="91">
        <v>464.77499999999998</v>
      </c>
      <c r="AF18" s="408">
        <v>560</v>
      </c>
      <c r="AG18" s="89"/>
      <c r="AH18" s="89"/>
      <c r="AI18" s="153" t="s">
        <v>623</v>
      </c>
      <c r="AJ18" s="154" t="s">
        <v>616</v>
      </c>
      <c r="AK18" s="154" t="s">
        <v>627</v>
      </c>
      <c r="AL18" s="154" t="s">
        <v>176</v>
      </c>
      <c r="AM18" s="153" t="s">
        <v>610</v>
      </c>
      <c r="AN18" s="89"/>
      <c r="AO18" s="89"/>
      <c r="AP18" s="154" t="s">
        <v>629</v>
      </c>
      <c r="AQ18" s="155" t="s">
        <v>628</v>
      </c>
      <c r="AR18" s="154" t="s">
        <v>616</v>
      </c>
      <c r="AS18" s="153" t="s">
        <v>703</v>
      </c>
      <c r="AT18" s="190" t="s">
        <v>622</v>
      </c>
      <c r="AU18" s="154" t="s">
        <v>175</v>
      </c>
      <c r="AV18" s="80"/>
      <c r="AW18" s="143"/>
      <c r="AX18" s="143"/>
      <c r="AY18" s="143"/>
      <c r="AZ18" s="10"/>
      <c r="BA18" s="80"/>
      <c r="BB18" s="80"/>
      <c r="BC18" s="80"/>
    </row>
    <row r="19" spans="1:55" ht="18.75" x14ac:dyDescent="0.25">
      <c r="A19" s="267"/>
      <c r="B19" s="12" t="s">
        <v>32</v>
      </c>
      <c r="C19" s="141">
        <v>2</v>
      </c>
      <c r="D19" s="226">
        <f t="shared" ref="D19:M28" si="0">ABS($C19-D$55)</f>
        <v>2</v>
      </c>
      <c r="E19" s="363">
        <f t="shared" si="0"/>
        <v>16.45</v>
      </c>
      <c r="F19" s="84">
        <f t="shared" si="0"/>
        <v>35.615000000000002</v>
      </c>
      <c r="G19" s="84">
        <f t="shared" si="0"/>
        <v>57.39</v>
      </c>
      <c r="H19" s="84">
        <f t="shared" si="0"/>
        <v>74.430000000000007</v>
      </c>
      <c r="I19" s="84">
        <f t="shared" si="0"/>
        <v>91.47</v>
      </c>
      <c r="J19" s="84">
        <f t="shared" si="0"/>
        <v>104.935</v>
      </c>
      <c r="K19" s="84">
        <f t="shared" si="0"/>
        <v>121.97499999999999</v>
      </c>
      <c r="L19" s="84">
        <f t="shared" si="0"/>
        <v>139.01499999999999</v>
      </c>
      <c r="M19" s="84">
        <f t="shared" si="0"/>
        <v>156.05500000000001</v>
      </c>
      <c r="N19" s="84">
        <f t="shared" ref="N19:W28" si="1">ABS($C19-N$55)</f>
        <v>173.095</v>
      </c>
      <c r="O19" s="84">
        <f t="shared" si="1"/>
        <v>190.13499999999999</v>
      </c>
      <c r="P19" s="84">
        <f t="shared" si="1"/>
        <v>207.17500000000001</v>
      </c>
      <c r="Q19" s="84">
        <f t="shared" si="1"/>
        <v>224.215</v>
      </c>
      <c r="R19" s="84">
        <f t="shared" si="1"/>
        <v>241.255</v>
      </c>
      <c r="S19" s="84">
        <f t="shared" si="1"/>
        <v>258.29500000000002</v>
      </c>
      <c r="T19" s="84">
        <f t="shared" si="1"/>
        <v>275.33499999999998</v>
      </c>
      <c r="U19" s="84">
        <f t="shared" si="1"/>
        <v>292.375</v>
      </c>
      <c r="V19" s="84">
        <f t="shared" si="1"/>
        <v>309.41500000000002</v>
      </c>
      <c r="W19" s="84">
        <f t="shared" si="1"/>
        <v>326.45499999999998</v>
      </c>
      <c r="X19" s="84">
        <f t="shared" ref="X19:AF28" si="2">ABS($C19-X$55)</f>
        <v>343.495</v>
      </c>
      <c r="Y19" s="84">
        <f t="shared" si="2"/>
        <v>360.53500000000003</v>
      </c>
      <c r="Z19" s="381">
        <f t="shared" si="2"/>
        <v>377.57499999999999</v>
      </c>
      <c r="AA19" s="381">
        <f t="shared" si="2"/>
        <v>394.61500000000001</v>
      </c>
      <c r="AB19" s="381">
        <f t="shared" si="2"/>
        <v>411.65499999999997</v>
      </c>
      <c r="AC19" s="84">
        <f t="shared" si="2"/>
        <v>428.69499999999999</v>
      </c>
      <c r="AD19" s="84">
        <f t="shared" si="2"/>
        <v>445.73500000000001</v>
      </c>
      <c r="AE19" s="84">
        <f t="shared" si="2"/>
        <v>462.77499999999998</v>
      </c>
      <c r="AF19" s="144">
        <f t="shared" si="2"/>
        <v>558</v>
      </c>
      <c r="AI19" s="112" t="s">
        <v>32</v>
      </c>
      <c r="AJ19" s="147" t="str">
        <f t="shared" ref="AJ19:AJ36" si="3">CONCATENATE(AM19,":PBI-FE-",TEXT(AQ19,"00"),TEXT(AR19,"00"))</f>
        <v>FEB-050ROW:PBI-FE-210101</v>
      </c>
      <c r="AK19" s="157" t="str">
        <f t="shared" ref="AK19:AK36" si="4">CONCATENATE(AM19,":",$AI$3,"-",TEXT(AQ19,"00"),"00")</f>
        <v>FEB-050ROW:PBI-MTCA-210100</v>
      </c>
      <c r="AL19" s="112" t="s">
        <v>522</v>
      </c>
      <c r="AM19" s="114" t="str">
        <f t="shared" ref="AM19:AM36" si="5">LEFT(AL19,FIND(":",AL19)-1)</f>
        <v>FEB-050ROW</v>
      </c>
      <c r="AN19" s="46" t="s">
        <v>150</v>
      </c>
      <c r="AP19" s="160">
        <v>1</v>
      </c>
      <c r="AQ19" s="156">
        <f>'Electronics naming convention'!$C$14+AP19-1</f>
        <v>2101</v>
      </c>
      <c r="AR19" s="114">
        <v>1</v>
      </c>
      <c r="AS19" s="112" t="str">
        <f t="shared" ref="AS19:AS36" si="6">MID(AI19,FIND("PBI",AI19)+4,FIND("-",AI19,FIND(":",AI19)+5)-FIND("-",AI19,FIND(":",AI19))-1)</f>
        <v>BCM</v>
      </c>
      <c r="AT19" s="191">
        <f t="shared" ref="AT19:AT36" si="7">VLOOKUP(AI19,$B$19:$AF$546,HLOOKUP(AU19,$D$15:$AF$16,2,FALSE)+2,FALSE)+IF(AU19="FEB",$AT$3,$AT$2)</f>
        <v>27</v>
      </c>
      <c r="AU19" s="114" t="s">
        <v>150</v>
      </c>
      <c r="AW19" s="46"/>
      <c r="AX19" s="46"/>
      <c r="AY19" s="46"/>
      <c r="AZ19" s="70"/>
    </row>
    <row r="20" spans="1:55" x14ac:dyDescent="0.25">
      <c r="B20" s="12" t="s">
        <v>33</v>
      </c>
      <c r="C20" s="141">
        <v>7.1110720000000001</v>
      </c>
      <c r="D20" s="227">
        <f t="shared" si="0"/>
        <v>7.1110720000000001</v>
      </c>
      <c r="E20" s="363">
        <f t="shared" si="0"/>
        <v>11.338927999999999</v>
      </c>
      <c r="F20" s="84">
        <f t="shared" si="0"/>
        <v>30.503928000000002</v>
      </c>
      <c r="G20" s="84">
        <f t="shared" si="0"/>
        <v>52.278928000000001</v>
      </c>
      <c r="H20" s="84">
        <f t="shared" si="0"/>
        <v>69.318928</v>
      </c>
      <c r="I20" s="84">
        <f t="shared" si="0"/>
        <v>86.358927999999992</v>
      </c>
      <c r="J20" s="84">
        <f t="shared" si="0"/>
        <v>99.823927999999995</v>
      </c>
      <c r="K20" s="84">
        <f t="shared" si="0"/>
        <v>116.86392799999999</v>
      </c>
      <c r="L20" s="84">
        <f t="shared" si="0"/>
        <v>133.90392799999998</v>
      </c>
      <c r="M20" s="84">
        <f t="shared" si="0"/>
        <v>150.943928</v>
      </c>
      <c r="N20" s="84">
        <f t="shared" si="1"/>
        <v>167.98392799999999</v>
      </c>
      <c r="O20" s="84">
        <f t="shared" si="1"/>
        <v>185.02392799999998</v>
      </c>
      <c r="P20" s="84">
        <f t="shared" si="1"/>
        <v>202.063928</v>
      </c>
      <c r="Q20" s="84">
        <f t="shared" si="1"/>
        <v>219.103928</v>
      </c>
      <c r="R20" s="84">
        <f t="shared" si="1"/>
        <v>236.14392799999999</v>
      </c>
      <c r="S20" s="84">
        <f t="shared" si="1"/>
        <v>253.18392800000001</v>
      </c>
      <c r="T20" s="84">
        <f t="shared" si="1"/>
        <v>270.223928</v>
      </c>
      <c r="U20" s="84">
        <f t="shared" si="1"/>
        <v>287.26392800000002</v>
      </c>
      <c r="V20" s="84">
        <f t="shared" si="1"/>
        <v>304.30392800000004</v>
      </c>
      <c r="W20" s="84">
        <f t="shared" si="1"/>
        <v>321.34392800000001</v>
      </c>
      <c r="X20" s="84">
        <f t="shared" si="2"/>
        <v>338.38392800000003</v>
      </c>
      <c r="Y20" s="84">
        <f t="shared" si="2"/>
        <v>355.42392800000005</v>
      </c>
      <c r="Z20" s="381">
        <f t="shared" si="2"/>
        <v>372.46392800000001</v>
      </c>
      <c r="AA20" s="381">
        <f t="shared" si="2"/>
        <v>389.50392800000003</v>
      </c>
      <c r="AB20" s="381">
        <f t="shared" si="2"/>
        <v>406.54392799999999</v>
      </c>
      <c r="AC20" s="84">
        <f t="shared" si="2"/>
        <v>423.58392800000001</v>
      </c>
      <c r="AD20" s="84">
        <f t="shared" si="2"/>
        <v>440.62392800000003</v>
      </c>
      <c r="AE20" s="84">
        <f t="shared" si="2"/>
        <v>457.663928</v>
      </c>
      <c r="AF20" s="144">
        <f t="shared" si="2"/>
        <v>552.88892799999996</v>
      </c>
      <c r="AG20" s="114"/>
      <c r="AH20" s="114"/>
      <c r="AI20" s="112" t="s">
        <v>33</v>
      </c>
      <c r="AJ20" s="147" t="str">
        <f t="shared" si="3"/>
        <v>FEB-050ROW:PBI-FE-210101</v>
      </c>
      <c r="AK20" s="157" t="str">
        <f t="shared" si="4"/>
        <v>FEB-050ROW:PBI-MTCA-210100</v>
      </c>
      <c r="AL20" s="112" t="s">
        <v>522</v>
      </c>
      <c r="AM20" s="114" t="str">
        <f t="shared" si="5"/>
        <v>FEB-050ROW</v>
      </c>
      <c r="AN20" s="46" t="s">
        <v>150</v>
      </c>
      <c r="AP20" s="160">
        <v>1</v>
      </c>
      <c r="AQ20" s="156">
        <f>'Electronics naming convention'!$C$14+AP20-1</f>
        <v>2101</v>
      </c>
      <c r="AR20" s="114">
        <v>1</v>
      </c>
      <c r="AS20" s="112" t="str">
        <f t="shared" si="6"/>
        <v>BCM</v>
      </c>
      <c r="AT20" s="191">
        <f t="shared" si="7"/>
        <v>32.111072</v>
      </c>
      <c r="AU20" s="114" t="s">
        <v>150</v>
      </c>
      <c r="AW20" s="46"/>
      <c r="AX20" s="46"/>
      <c r="AY20" s="46"/>
      <c r="AZ20" s="70"/>
    </row>
    <row r="21" spans="1:55" x14ac:dyDescent="0.25">
      <c r="B21" s="12" t="s">
        <v>34</v>
      </c>
      <c r="C21" s="141">
        <v>8.9589719999999993</v>
      </c>
      <c r="D21" s="227">
        <f t="shared" si="0"/>
        <v>8.9589719999999993</v>
      </c>
      <c r="E21" s="363">
        <f t="shared" si="0"/>
        <v>9.491028</v>
      </c>
      <c r="F21" s="84">
        <f t="shared" si="0"/>
        <v>28.656028000000003</v>
      </c>
      <c r="G21" s="84">
        <f t="shared" si="0"/>
        <v>50.431027999999998</v>
      </c>
      <c r="H21" s="84">
        <f t="shared" si="0"/>
        <v>67.471028000000004</v>
      </c>
      <c r="I21" s="84">
        <f t="shared" si="0"/>
        <v>84.511027999999996</v>
      </c>
      <c r="J21" s="84">
        <f t="shared" si="0"/>
        <v>97.976027999999999</v>
      </c>
      <c r="K21" s="84">
        <f t="shared" si="0"/>
        <v>115.01602799999999</v>
      </c>
      <c r="L21" s="84">
        <f t="shared" si="0"/>
        <v>132.056028</v>
      </c>
      <c r="M21" s="84">
        <f t="shared" si="0"/>
        <v>149.09602800000002</v>
      </c>
      <c r="N21" s="84">
        <f t="shared" si="1"/>
        <v>166.13602800000001</v>
      </c>
      <c r="O21" s="84">
        <f t="shared" si="1"/>
        <v>183.176028</v>
      </c>
      <c r="P21" s="84">
        <f t="shared" si="1"/>
        <v>200.21602800000002</v>
      </c>
      <c r="Q21" s="84">
        <f t="shared" si="1"/>
        <v>217.25602800000001</v>
      </c>
      <c r="R21" s="84">
        <f t="shared" si="1"/>
        <v>234.29602800000001</v>
      </c>
      <c r="S21" s="84">
        <f t="shared" si="1"/>
        <v>251.33602800000003</v>
      </c>
      <c r="T21" s="84">
        <f t="shared" si="1"/>
        <v>268.37602799999996</v>
      </c>
      <c r="U21" s="84">
        <f t="shared" si="1"/>
        <v>285.41602799999998</v>
      </c>
      <c r="V21" s="84">
        <f t="shared" si="1"/>
        <v>302.456028</v>
      </c>
      <c r="W21" s="84">
        <f t="shared" si="1"/>
        <v>319.49602799999997</v>
      </c>
      <c r="X21" s="84">
        <f t="shared" si="2"/>
        <v>336.53602799999999</v>
      </c>
      <c r="Y21" s="84">
        <f t="shared" si="2"/>
        <v>353.57602800000001</v>
      </c>
      <c r="Z21" s="381">
        <f t="shared" si="2"/>
        <v>370.61602799999997</v>
      </c>
      <c r="AA21" s="381">
        <f t="shared" si="2"/>
        <v>387.65602799999999</v>
      </c>
      <c r="AB21" s="381">
        <f t="shared" si="2"/>
        <v>404.69602799999996</v>
      </c>
      <c r="AC21" s="84">
        <f t="shared" si="2"/>
        <v>421.73602799999998</v>
      </c>
      <c r="AD21" s="84">
        <f t="shared" si="2"/>
        <v>438.776028</v>
      </c>
      <c r="AE21" s="84">
        <f t="shared" si="2"/>
        <v>455.81602799999996</v>
      </c>
      <c r="AF21" s="144">
        <f t="shared" si="2"/>
        <v>551.04102799999998</v>
      </c>
      <c r="AI21" s="112" t="s">
        <v>34</v>
      </c>
      <c r="AJ21" s="147" t="str">
        <f t="shared" si="3"/>
        <v>FEB-050ROW:PBI-FE-210101</v>
      </c>
      <c r="AK21" s="157" t="str">
        <f t="shared" si="4"/>
        <v>FEB-050ROW:PBI-MTCA-210100</v>
      </c>
      <c r="AL21" s="112" t="s">
        <v>522</v>
      </c>
      <c r="AM21" s="114" t="str">
        <f t="shared" si="5"/>
        <v>FEB-050ROW</v>
      </c>
      <c r="AN21" s="46" t="s">
        <v>150</v>
      </c>
      <c r="AP21" s="160">
        <v>1</v>
      </c>
      <c r="AQ21" s="156">
        <f>'Electronics naming convention'!$C$14+AP21-1</f>
        <v>2101</v>
      </c>
      <c r="AR21" s="114">
        <v>1</v>
      </c>
      <c r="AS21" s="112" t="str">
        <f t="shared" si="6"/>
        <v>BCM</v>
      </c>
      <c r="AT21" s="191">
        <f t="shared" si="7"/>
        <v>33.958972000000003</v>
      </c>
      <c r="AU21" s="114" t="s">
        <v>150</v>
      </c>
      <c r="AW21" s="46"/>
      <c r="AX21" s="46"/>
      <c r="AY21" s="46"/>
      <c r="AZ21" s="70"/>
    </row>
    <row r="22" spans="1:55" x14ac:dyDescent="0.25">
      <c r="B22" s="12" t="s">
        <v>35</v>
      </c>
      <c r="C22" s="141">
        <v>10.790072</v>
      </c>
      <c r="D22" s="227">
        <f t="shared" si="0"/>
        <v>10.790072</v>
      </c>
      <c r="E22" s="363">
        <f t="shared" si="0"/>
        <v>7.659927999999999</v>
      </c>
      <c r="F22" s="84">
        <f t="shared" si="0"/>
        <v>26.824928</v>
      </c>
      <c r="G22" s="84">
        <f t="shared" si="0"/>
        <v>48.599927999999998</v>
      </c>
      <c r="H22" s="84">
        <f t="shared" si="0"/>
        <v>65.639928000000012</v>
      </c>
      <c r="I22" s="84">
        <f t="shared" si="0"/>
        <v>82.679928000000004</v>
      </c>
      <c r="J22" s="84">
        <f t="shared" si="0"/>
        <v>96.144928000000007</v>
      </c>
      <c r="K22" s="84">
        <f t="shared" si="0"/>
        <v>113.184928</v>
      </c>
      <c r="L22" s="84">
        <f t="shared" si="0"/>
        <v>130.22492799999998</v>
      </c>
      <c r="M22" s="84">
        <f t="shared" si="0"/>
        <v>147.264928</v>
      </c>
      <c r="N22" s="84">
        <f t="shared" si="1"/>
        <v>164.30492799999999</v>
      </c>
      <c r="O22" s="84">
        <f t="shared" si="1"/>
        <v>181.34492799999998</v>
      </c>
      <c r="P22" s="84">
        <f t="shared" si="1"/>
        <v>198.384928</v>
      </c>
      <c r="Q22" s="84">
        <f t="shared" si="1"/>
        <v>215.42492799999999</v>
      </c>
      <c r="R22" s="84">
        <f t="shared" si="1"/>
        <v>232.46492799999999</v>
      </c>
      <c r="S22" s="84">
        <f t="shared" si="1"/>
        <v>249.50492800000001</v>
      </c>
      <c r="T22" s="84">
        <f t="shared" si="1"/>
        <v>266.54492799999997</v>
      </c>
      <c r="U22" s="84">
        <f t="shared" si="1"/>
        <v>283.58492799999999</v>
      </c>
      <c r="V22" s="84">
        <f t="shared" si="1"/>
        <v>300.62492800000001</v>
      </c>
      <c r="W22" s="84">
        <f t="shared" si="1"/>
        <v>317.66492799999997</v>
      </c>
      <c r="X22" s="84">
        <f t="shared" si="2"/>
        <v>334.704928</v>
      </c>
      <c r="Y22" s="84">
        <f t="shared" si="2"/>
        <v>351.74492800000002</v>
      </c>
      <c r="Z22" s="381">
        <f t="shared" si="2"/>
        <v>368.78492799999998</v>
      </c>
      <c r="AA22" s="381">
        <f t="shared" si="2"/>
        <v>385.824928</v>
      </c>
      <c r="AB22" s="381">
        <f t="shared" si="2"/>
        <v>402.86492799999996</v>
      </c>
      <c r="AC22" s="84">
        <f t="shared" si="2"/>
        <v>419.90492799999998</v>
      </c>
      <c r="AD22" s="84">
        <f t="shared" si="2"/>
        <v>436.944928</v>
      </c>
      <c r="AE22" s="84">
        <f t="shared" si="2"/>
        <v>453.98492799999997</v>
      </c>
      <c r="AF22" s="144">
        <f t="shared" si="2"/>
        <v>549.20992799999999</v>
      </c>
      <c r="AI22" s="112" t="s">
        <v>35</v>
      </c>
      <c r="AJ22" s="147" t="str">
        <f t="shared" si="3"/>
        <v>FEB-050ROW:PBI-FE-210101</v>
      </c>
      <c r="AK22" s="157" t="str">
        <f t="shared" si="4"/>
        <v>FEB-050ROW:PBI-MTCA-210100</v>
      </c>
      <c r="AL22" s="112" t="s">
        <v>522</v>
      </c>
      <c r="AM22" s="114" t="str">
        <f t="shared" si="5"/>
        <v>FEB-050ROW</v>
      </c>
      <c r="AN22" s="46" t="s">
        <v>150</v>
      </c>
      <c r="AP22" s="160">
        <v>1</v>
      </c>
      <c r="AQ22" s="156">
        <f>'Electronics naming convention'!$C$14+AP22-1</f>
        <v>2101</v>
      </c>
      <c r="AR22" s="114">
        <v>1</v>
      </c>
      <c r="AS22" s="112" t="str">
        <f t="shared" si="6"/>
        <v>BCM</v>
      </c>
      <c r="AT22" s="191">
        <f t="shared" si="7"/>
        <v>35.790072000000002</v>
      </c>
      <c r="AU22" s="114" t="s">
        <v>150</v>
      </c>
      <c r="AW22" s="46"/>
      <c r="AX22" s="46"/>
      <c r="AY22" s="46"/>
      <c r="AZ22" s="70"/>
    </row>
    <row r="23" spans="1:55" x14ac:dyDescent="0.25">
      <c r="B23" s="12" t="s">
        <v>36</v>
      </c>
      <c r="C23" s="141">
        <v>18.77186</v>
      </c>
      <c r="D23" s="227">
        <f t="shared" si="0"/>
        <v>18.77186</v>
      </c>
      <c r="E23" s="363">
        <f t="shared" si="0"/>
        <v>0.32186000000000092</v>
      </c>
      <c r="F23" s="84">
        <f t="shared" si="0"/>
        <v>18.843140000000002</v>
      </c>
      <c r="G23" s="84">
        <f t="shared" si="0"/>
        <v>40.618139999999997</v>
      </c>
      <c r="H23" s="84">
        <f t="shared" si="0"/>
        <v>57.658140000000003</v>
      </c>
      <c r="I23" s="84">
        <f t="shared" si="0"/>
        <v>74.698139999999995</v>
      </c>
      <c r="J23" s="84">
        <f t="shared" si="0"/>
        <v>88.163139999999999</v>
      </c>
      <c r="K23" s="84">
        <f t="shared" si="0"/>
        <v>105.20313999999999</v>
      </c>
      <c r="L23" s="84">
        <f t="shared" si="0"/>
        <v>122.24313999999998</v>
      </c>
      <c r="M23" s="84">
        <f t="shared" si="0"/>
        <v>139.28314</v>
      </c>
      <c r="N23" s="84">
        <f t="shared" si="1"/>
        <v>156.32314</v>
      </c>
      <c r="O23" s="84">
        <f t="shared" si="1"/>
        <v>173.36313999999999</v>
      </c>
      <c r="P23" s="84">
        <f t="shared" si="1"/>
        <v>190.40314000000001</v>
      </c>
      <c r="Q23" s="84">
        <f t="shared" si="1"/>
        <v>207.44314</v>
      </c>
      <c r="R23" s="84">
        <f t="shared" si="1"/>
        <v>224.48313999999999</v>
      </c>
      <c r="S23" s="84">
        <f t="shared" si="1"/>
        <v>241.52314000000001</v>
      </c>
      <c r="T23" s="84">
        <f t="shared" si="1"/>
        <v>258.56313999999998</v>
      </c>
      <c r="U23" s="84">
        <f t="shared" si="1"/>
        <v>275.60314</v>
      </c>
      <c r="V23" s="84">
        <f t="shared" si="1"/>
        <v>292.64314000000002</v>
      </c>
      <c r="W23" s="84">
        <f t="shared" si="1"/>
        <v>309.68313999999998</v>
      </c>
      <c r="X23" s="84">
        <f t="shared" si="2"/>
        <v>326.72314</v>
      </c>
      <c r="Y23" s="84">
        <f t="shared" si="2"/>
        <v>343.76314000000002</v>
      </c>
      <c r="Z23" s="381">
        <f t="shared" si="2"/>
        <v>360.80313999999998</v>
      </c>
      <c r="AA23" s="381">
        <f t="shared" si="2"/>
        <v>377.84314000000001</v>
      </c>
      <c r="AB23" s="381">
        <f t="shared" si="2"/>
        <v>394.88313999999997</v>
      </c>
      <c r="AC23" s="84">
        <f t="shared" si="2"/>
        <v>411.92313999999999</v>
      </c>
      <c r="AD23" s="84">
        <f t="shared" si="2"/>
        <v>428.96314000000001</v>
      </c>
      <c r="AE23" s="84">
        <f t="shared" si="2"/>
        <v>446.00313999999997</v>
      </c>
      <c r="AF23" s="144">
        <f t="shared" si="2"/>
        <v>541.22814000000005</v>
      </c>
      <c r="AI23" s="112" t="s">
        <v>36</v>
      </c>
      <c r="AJ23" s="147" t="str">
        <f t="shared" si="3"/>
        <v>FEB-050ROW:PBI-FE-210101</v>
      </c>
      <c r="AK23" s="157" t="str">
        <f t="shared" si="4"/>
        <v>FEB-050ROW:PBI-MTCA-210100</v>
      </c>
      <c r="AL23" s="112" t="s">
        <v>522</v>
      </c>
      <c r="AM23" s="114" t="str">
        <f t="shared" si="5"/>
        <v>FEB-050ROW</v>
      </c>
      <c r="AN23" s="46" t="s">
        <v>150</v>
      </c>
      <c r="AP23" s="160">
        <v>1</v>
      </c>
      <c r="AQ23" s="156">
        <f>'Electronics naming convention'!$C$14+AP23-1</f>
        <v>2101</v>
      </c>
      <c r="AR23" s="114">
        <v>1</v>
      </c>
      <c r="AS23" s="112" t="str">
        <f t="shared" si="6"/>
        <v>BCM</v>
      </c>
      <c r="AT23" s="191">
        <f t="shared" si="7"/>
        <v>43.771860000000004</v>
      </c>
      <c r="AU23" s="114" t="s">
        <v>150</v>
      </c>
      <c r="AW23" s="46"/>
      <c r="AX23" s="46"/>
      <c r="AY23" s="46"/>
      <c r="AZ23" s="70"/>
    </row>
    <row r="24" spans="1:55" x14ac:dyDescent="0.25">
      <c r="B24" s="12" t="s">
        <v>37</v>
      </c>
      <c r="C24" s="141">
        <v>26.160511</v>
      </c>
      <c r="D24" s="227">
        <f t="shared" si="0"/>
        <v>26.160511</v>
      </c>
      <c r="E24" s="363">
        <f t="shared" si="0"/>
        <v>7.7105110000000003</v>
      </c>
      <c r="F24" s="84">
        <f t="shared" si="0"/>
        <v>11.454489000000002</v>
      </c>
      <c r="G24" s="84">
        <f t="shared" si="0"/>
        <v>33.229489000000001</v>
      </c>
      <c r="H24" s="84">
        <f t="shared" si="0"/>
        <v>50.269489000000007</v>
      </c>
      <c r="I24" s="84">
        <f t="shared" si="0"/>
        <v>67.309488999999999</v>
      </c>
      <c r="J24" s="84">
        <f t="shared" si="0"/>
        <v>80.774489000000003</v>
      </c>
      <c r="K24" s="84">
        <f t="shared" si="0"/>
        <v>97.814488999999995</v>
      </c>
      <c r="L24" s="84">
        <f t="shared" si="0"/>
        <v>114.85448899999999</v>
      </c>
      <c r="M24" s="84">
        <f t="shared" si="0"/>
        <v>131.89448900000002</v>
      </c>
      <c r="N24" s="84">
        <f t="shared" si="1"/>
        <v>148.93448899999999</v>
      </c>
      <c r="O24" s="84">
        <f t="shared" si="1"/>
        <v>165.97448900000001</v>
      </c>
      <c r="P24" s="84">
        <f t="shared" si="1"/>
        <v>183.01448900000003</v>
      </c>
      <c r="Q24" s="84">
        <f t="shared" si="1"/>
        <v>200.05448899999999</v>
      </c>
      <c r="R24" s="84">
        <f t="shared" si="1"/>
        <v>217.09448900000001</v>
      </c>
      <c r="S24" s="84">
        <f t="shared" si="1"/>
        <v>234.13448900000003</v>
      </c>
      <c r="T24" s="84">
        <f t="shared" si="1"/>
        <v>251.17448899999999</v>
      </c>
      <c r="U24" s="84">
        <f t="shared" si="1"/>
        <v>268.21448900000001</v>
      </c>
      <c r="V24" s="84">
        <f t="shared" si="1"/>
        <v>285.25448900000004</v>
      </c>
      <c r="W24" s="84">
        <f t="shared" si="1"/>
        <v>302.294489</v>
      </c>
      <c r="X24" s="84">
        <f t="shared" si="2"/>
        <v>319.33448900000002</v>
      </c>
      <c r="Y24" s="84">
        <f t="shared" si="2"/>
        <v>336.37448900000004</v>
      </c>
      <c r="Z24" s="381">
        <f t="shared" si="2"/>
        <v>353.414489</v>
      </c>
      <c r="AA24" s="381">
        <f t="shared" si="2"/>
        <v>370.45448900000002</v>
      </c>
      <c r="AB24" s="381">
        <f t="shared" si="2"/>
        <v>387.49448899999999</v>
      </c>
      <c r="AC24" s="84">
        <f t="shared" si="2"/>
        <v>404.53448900000001</v>
      </c>
      <c r="AD24" s="84">
        <f t="shared" si="2"/>
        <v>421.57448900000003</v>
      </c>
      <c r="AE24" s="84">
        <f t="shared" si="2"/>
        <v>438.61448899999999</v>
      </c>
      <c r="AF24" s="144">
        <f t="shared" si="2"/>
        <v>533.83948899999996</v>
      </c>
      <c r="AI24" s="112" t="s">
        <v>37</v>
      </c>
      <c r="AJ24" s="147" t="str">
        <f t="shared" si="3"/>
        <v>FEB-050ROW:PBI-FE-210101</v>
      </c>
      <c r="AK24" s="157" t="str">
        <f t="shared" si="4"/>
        <v>FEB-050ROW:PBI-MTCA-210100</v>
      </c>
      <c r="AL24" s="112" t="s">
        <v>522</v>
      </c>
      <c r="AM24" s="114" t="str">
        <f t="shared" si="5"/>
        <v>FEB-050ROW</v>
      </c>
      <c r="AN24" s="46" t="s">
        <v>150</v>
      </c>
      <c r="AP24" s="160">
        <v>1</v>
      </c>
      <c r="AQ24" s="156">
        <f>'Electronics naming convention'!$C$14+AP24-1</f>
        <v>2101</v>
      </c>
      <c r="AR24" s="114">
        <v>1</v>
      </c>
      <c r="AS24" s="112" t="str">
        <f t="shared" si="6"/>
        <v>BCM</v>
      </c>
      <c r="AT24" s="191">
        <f t="shared" si="7"/>
        <v>51.160511</v>
      </c>
      <c r="AU24" s="114" t="s">
        <v>150</v>
      </c>
      <c r="AW24" s="46"/>
      <c r="AX24" s="46"/>
      <c r="AY24" s="46"/>
      <c r="AZ24" s="70"/>
    </row>
    <row r="25" spans="1:55" x14ac:dyDescent="0.25">
      <c r="B25" s="12" t="s">
        <v>38</v>
      </c>
      <c r="C25" s="141">
        <v>33.997624000000002</v>
      </c>
      <c r="D25" s="227">
        <f t="shared" si="0"/>
        <v>33.997624000000002</v>
      </c>
      <c r="E25" s="363">
        <f t="shared" si="0"/>
        <v>15.547624000000003</v>
      </c>
      <c r="F25" s="84">
        <f t="shared" si="0"/>
        <v>3.6173760000000001</v>
      </c>
      <c r="G25" s="84">
        <f t="shared" si="0"/>
        <v>25.392375999999999</v>
      </c>
      <c r="H25" s="84">
        <f t="shared" si="0"/>
        <v>42.432376000000005</v>
      </c>
      <c r="I25" s="84">
        <f t="shared" si="0"/>
        <v>59.472375999999997</v>
      </c>
      <c r="J25" s="84">
        <f t="shared" si="0"/>
        <v>72.937376</v>
      </c>
      <c r="K25" s="84">
        <f t="shared" si="0"/>
        <v>89.977375999999992</v>
      </c>
      <c r="L25" s="84">
        <f t="shared" si="0"/>
        <v>107.01737599999998</v>
      </c>
      <c r="M25" s="84">
        <f t="shared" si="0"/>
        <v>124.057376</v>
      </c>
      <c r="N25" s="84">
        <f t="shared" si="1"/>
        <v>141.097376</v>
      </c>
      <c r="O25" s="84">
        <f t="shared" si="1"/>
        <v>158.13737599999999</v>
      </c>
      <c r="P25" s="84">
        <f t="shared" si="1"/>
        <v>175.17737600000001</v>
      </c>
      <c r="Q25" s="84">
        <f t="shared" si="1"/>
        <v>192.217376</v>
      </c>
      <c r="R25" s="84">
        <f t="shared" si="1"/>
        <v>209.25737599999999</v>
      </c>
      <c r="S25" s="84">
        <f t="shared" si="1"/>
        <v>226.29737600000001</v>
      </c>
      <c r="T25" s="84">
        <f t="shared" si="1"/>
        <v>243.33737599999998</v>
      </c>
      <c r="U25" s="84">
        <f t="shared" si="1"/>
        <v>260.37737600000003</v>
      </c>
      <c r="V25" s="84">
        <f t="shared" si="1"/>
        <v>277.41737599999999</v>
      </c>
      <c r="W25" s="84">
        <f t="shared" si="1"/>
        <v>294.45737599999995</v>
      </c>
      <c r="X25" s="84">
        <f t="shared" si="2"/>
        <v>311.49737600000003</v>
      </c>
      <c r="Y25" s="84">
        <f t="shared" si="2"/>
        <v>328.53737599999999</v>
      </c>
      <c r="Z25" s="381">
        <f t="shared" si="2"/>
        <v>345.57737599999996</v>
      </c>
      <c r="AA25" s="381">
        <f t="shared" si="2"/>
        <v>362.61737600000004</v>
      </c>
      <c r="AB25" s="381">
        <f t="shared" si="2"/>
        <v>379.657376</v>
      </c>
      <c r="AC25" s="84">
        <f t="shared" si="2"/>
        <v>396.69737599999996</v>
      </c>
      <c r="AD25" s="84">
        <f t="shared" si="2"/>
        <v>413.73737600000004</v>
      </c>
      <c r="AE25" s="84">
        <f t="shared" si="2"/>
        <v>430.777376</v>
      </c>
      <c r="AF25" s="144">
        <f t="shared" si="2"/>
        <v>526.00237600000003</v>
      </c>
      <c r="AI25" s="112" t="s">
        <v>38</v>
      </c>
      <c r="AJ25" s="147" t="str">
        <f t="shared" si="3"/>
        <v>FEB-050ROW:PBI-FE-210101</v>
      </c>
      <c r="AK25" s="157" t="str">
        <f t="shared" si="4"/>
        <v>FEB-050ROW:PBI-MTCA-210100</v>
      </c>
      <c r="AL25" s="112" t="s">
        <v>522</v>
      </c>
      <c r="AM25" s="114" t="str">
        <f t="shared" si="5"/>
        <v>FEB-050ROW</v>
      </c>
      <c r="AN25" s="46" t="s">
        <v>150</v>
      </c>
      <c r="AP25" s="160">
        <v>1</v>
      </c>
      <c r="AQ25" s="156">
        <f>'Electronics naming convention'!$C$14+AP25-1</f>
        <v>2101</v>
      </c>
      <c r="AR25" s="114">
        <v>1</v>
      </c>
      <c r="AS25" s="112" t="str">
        <f t="shared" si="6"/>
        <v>BCM</v>
      </c>
      <c r="AT25" s="191">
        <f t="shared" si="7"/>
        <v>58.997624000000002</v>
      </c>
      <c r="AU25" s="114" t="s">
        <v>150</v>
      </c>
      <c r="AW25" s="46"/>
      <c r="AX25" s="46"/>
      <c r="AY25" s="46"/>
      <c r="AZ25" s="70"/>
    </row>
    <row r="26" spans="1:55" x14ac:dyDescent="0.25">
      <c r="B26" s="12" t="s">
        <v>39</v>
      </c>
      <c r="C26" s="141">
        <v>41.896839999999997</v>
      </c>
      <c r="D26" s="227">
        <f t="shared" si="0"/>
        <v>41.896839999999997</v>
      </c>
      <c r="E26" s="363">
        <f t="shared" si="0"/>
        <v>23.446839999999998</v>
      </c>
      <c r="F26" s="84">
        <f t="shared" si="0"/>
        <v>4.2818399999999954</v>
      </c>
      <c r="G26" s="84">
        <f t="shared" si="0"/>
        <v>17.493160000000003</v>
      </c>
      <c r="H26" s="84">
        <f t="shared" si="0"/>
        <v>34.533160000000009</v>
      </c>
      <c r="I26" s="84">
        <f t="shared" si="0"/>
        <v>51.573160000000001</v>
      </c>
      <c r="J26" s="84">
        <f t="shared" si="0"/>
        <v>65.038160000000005</v>
      </c>
      <c r="K26" s="84">
        <f t="shared" si="0"/>
        <v>82.078159999999997</v>
      </c>
      <c r="L26" s="84">
        <f t="shared" si="0"/>
        <v>99.118159999999989</v>
      </c>
      <c r="M26" s="84">
        <f t="shared" si="0"/>
        <v>116.15816000000001</v>
      </c>
      <c r="N26" s="84">
        <f t="shared" si="1"/>
        <v>133.19816</v>
      </c>
      <c r="O26" s="84">
        <f t="shared" si="1"/>
        <v>150.23815999999999</v>
      </c>
      <c r="P26" s="84">
        <f t="shared" si="1"/>
        <v>167.27816000000001</v>
      </c>
      <c r="Q26" s="84">
        <f t="shared" si="1"/>
        <v>184.31816000000001</v>
      </c>
      <c r="R26" s="84">
        <f t="shared" si="1"/>
        <v>201.35816</v>
      </c>
      <c r="S26" s="84">
        <f t="shared" si="1"/>
        <v>218.39816000000002</v>
      </c>
      <c r="T26" s="84">
        <f t="shared" si="1"/>
        <v>235.43815999999998</v>
      </c>
      <c r="U26" s="84">
        <f t="shared" si="1"/>
        <v>252.47816</v>
      </c>
      <c r="V26" s="84">
        <f t="shared" si="1"/>
        <v>269.51816000000002</v>
      </c>
      <c r="W26" s="84">
        <f t="shared" si="1"/>
        <v>286.55815999999999</v>
      </c>
      <c r="X26" s="84">
        <f t="shared" si="2"/>
        <v>303.59816000000001</v>
      </c>
      <c r="Y26" s="84">
        <f t="shared" si="2"/>
        <v>320.63816000000003</v>
      </c>
      <c r="Z26" s="381">
        <f t="shared" si="2"/>
        <v>337.67815999999999</v>
      </c>
      <c r="AA26" s="381">
        <f t="shared" si="2"/>
        <v>354.71816000000001</v>
      </c>
      <c r="AB26" s="381">
        <f t="shared" si="2"/>
        <v>371.75815999999998</v>
      </c>
      <c r="AC26" s="84">
        <f t="shared" si="2"/>
        <v>388.79816</v>
      </c>
      <c r="AD26" s="84">
        <f t="shared" si="2"/>
        <v>405.83816000000002</v>
      </c>
      <c r="AE26" s="84">
        <f t="shared" si="2"/>
        <v>422.87815999999998</v>
      </c>
      <c r="AF26" s="144">
        <f t="shared" si="2"/>
        <v>518.10316</v>
      </c>
      <c r="AI26" s="112" t="s">
        <v>39</v>
      </c>
      <c r="AJ26" s="147" t="str">
        <f t="shared" si="3"/>
        <v>SPK-010ROW:PBI-FE-210301</v>
      </c>
      <c r="AK26" s="157" t="str">
        <f t="shared" si="4"/>
        <v>SPK-010ROW:PBI-MTCA-210300</v>
      </c>
      <c r="AL26" s="514" t="s">
        <v>524</v>
      </c>
      <c r="AM26" s="114" t="str">
        <f t="shared" si="5"/>
        <v>SPK-010ROW</v>
      </c>
      <c r="AN26" s="46" t="s">
        <v>1315</v>
      </c>
      <c r="AP26" s="160">
        <v>3</v>
      </c>
      <c r="AQ26" s="156">
        <f>'Electronics naming convention'!$C$14+AP26-1</f>
        <v>2103</v>
      </c>
      <c r="AR26" s="114">
        <v>1</v>
      </c>
      <c r="AS26" s="112" t="str">
        <f t="shared" si="6"/>
        <v>BCM</v>
      </c>
      <c r="AT26" s="191">
        <f t="shared" si="7"/>
        <v>49.281839999999995</v>
      </c>
      <c r="AU26" s="114" t="s">
        <v>151</v>
      </c>
      <c r="AW26" s="46"/>
      <c r="AX26" s="46"/>
      <c r="AY26" s="46"/>
      <c r="AZ26" s="70"/>
    </row>
    <row r="27" spans="1:55" ht="15.75" thickBot="1" x14ac:dyDescent="0.3">
      <c r="B27" s="12" t="s">
        <v>40</v>
      </c>
      <c r="C27" s="141">
        <v>49.863818000000002</v>
      </c>
      <c r="D27" s="228">
        <f t="shared" si="0"/>
        <v>49.863818000000002</v>
      </c>
      <c r="E27" s="363">
        <f t="shared" si="0"/>
        <v>31.413818000000003</v>
      </c>
      <c r="F27" s="84">
        <f t="shared" si="0"/>
        <v>12.248818</v>
      </c>
      <c r="G27" s="84">
        <f t="shared" si="0"/>
        <v>9.5261819999999986</v>
      </c>
      <c r="H27" s="84">
        <f t="shared" si="0"/>
        <v>26.566182000000005</v>
      </c>
      <c r="I27" s="84">
        <f t="shared" si="0"/>
        <v>43.606181999999997</v>
      </c>
      <c r="J27" s="84">
        <f t="shared" si="0"/>
        <v>57.071182</v>
      </c>
      <c r="K27" s="84">
        <f t="shared" si="0"/>
        <v>74.111181999999985</v>
      </c>
      <c r="L27" s="84">
        <f t="shared" si="0"/>
        <v>91.151181999999977</v>
      </c>
      <c r="M27" s="84">
        <f t="shared" si="0"/>
        <v>108.191182</v>
      </c>
      <c r="N27" s="84">
        <f t="shared" si="1"/>
        <v>125.23118199999999</v>
      </c>
      <c r="O27" s="84">
        <f t="shared" si="1"/>
        <v>142.27118199999998</v>
      </c>
      <c r="P27" s="84">
        <f t="shared" si="1"/>
        <v>159.311182</v>
      </c>
      <c r="Q27" s="84">
        <f t="shared" si="1"/>
        <v>176.35118199999999</v>
      </c>
      <c r="R27" s="84">
        <f t="shared" si="1"/>
        <v>193.39118199999999</v>
      </c>
      <c r="S27" s="84">
        <f t="shared" si="1"/>
        <v>210.43118200000001</v>
      </c>
      <c r="T27" s="84">
        <f t="shared" si="1"/>
        <v>227.47118199999997</v>
      </c>
      <c r="U27" s="84">
        <f t="shared" si="1"/>
        <v>244.51118199999999</v>
      </c>
      <c r="V27" s="84">
        <f t="shared" si="1"/>
        <v>261.55118200000004</v>
      </c>
      <c r="W27" s="84">
        <f t="shared" si="1"/>
        <v>278.591182</v>
      </c>
      <c r="X27" s="84">
        <f t="shared" si="2"/>
        <v>295.63118200000002</v>
      </c>
      <c r="Y27" s="84">
        <f t="shared" si="2"/>
        <v>312.67118200000004</v>
      </c>
      <c r="Z27" s="381">
        <f t="shared" si="2"/>
        <v>329.71118200000001</v>
      </c>
      <c r="AA27" s="381">
        <f t="shared" si="2"/>
        <v>346.75118200000003</v>
      </c>
      <c r="AB27" s="381">
        <f t="shared" si="2"/>
        <v>363.79118199999999</v>
      </c>
      <c r="AC27" s="84">
        <f t="shared" si="2"/>
        <v>380.83118200000001</v>
      </c>
      <c r="AD27" s="84">
        <f t="shared" si="2"/>
        <v>397.87118200000003</v>
      </c>
      <c r="AE27" s="84">
        <f t="shared" si="2"/>
        <v>414.911182</v>
      </c>
      <c r="AF27" s="144">
        <f t="shared" si="2"/>
        <v>510.13618200000002</v>
      </c>
      <c r="AI27" s="112" t="s">
        <v>40</v>
      </c>
      <c r="AJ27" s="147" t="str">
        <f t="shared" si="3"/>
        <v>SPK-010ROW:PBI-FE-210301</v>
      </c>
      <c r="AK27" s="157" t="str">
        <f t="shared" si="4"/>
        <v>SPK-010ROW:PBI-MTCA-210300</v>
      </c>
      <c r="AL27" s="514" t="s">
        <v>524</v>
      </c>
      <c r="AM27" s="114" t="str">
        <f t="shared" si="5"/>
        <v>SPK-010ROW</v>
      </c>
      <c r="AN27" s="46" t="s">
        <v>1315</v>
      </c>
      <c r="AP27" s="160">
        <v>3</v>
      </c>
      <c r="AQ27" s="156">
        <f>'Electronics naming convention'!$C$14+AP27-1</f>
        <v>2103</v>
      </c>
      <c r="AR27" s="114">
        <v>1</v>
      </c>
      <c r="AS27" s="112" t="str">
        <f t="shared" si="6"/>
        <v>BCM</v>
      </c>
      <c r="AT27" s="191">
        <f t="shared" si="7"/>
        <v>57.248818</v>
      </c>
      <c r="AU27" s="114" t="s">
        <v>151</v>
      </c>
      <c r="AW27" s="46"/>
      <c r="AX27" s="46"/>
      <c r="AY27" s="46"/>
      <c r="AZ27" s="70"/>
    </row>
    <row r="28" spans="1:55" ht="15.75" thickBot="1" x14ac:dyDescent="0.3">
      <c r="B28" s="15" t="s">
        <v>77</v>
      </c>
      <c r="C28" s="212">
        <v>106.450018</v>
      </c>
      <c r="D28" s="84">
        <f t="shared" si="0"/>
        <v>106.450018</v>
      </c>
      <c r="E28" s="363">
        <f t="shared" si="0"/>
        <v>88.000017999999997</v>
      </c>
      <c r="F28" s="84">
        <f t="shared" si="0"/>
        <v>68.835017999999991</v>
      </c>
      <c r="G28" s="84">
        <f t="shared" si="0"/>
        <v>47.060017999999999</v>
      </c>
      <c r="H28" s="84">
        <f t="shared" si="0"/>
        <v>30.020017999999993</v>
      </c>
      <c r="I28" s="84">
        <f t="shared" si="0"/>
        <v>12.980018000000001</v>
      </c>
      <c r="J28" s="233">
        <f t="shared" si="0"/>
        <v>0.48498200000000224</v>
      </c>
      <c r="K28" s="84">
        <f t="shared" si="0"/>
        <v>17.524981999999994</v>
      </c>
      <c r="L28" s="84">
        <f t="shared" si="0"/>
        <v>34.564981999999986</v>
      </c>
      <c r="M28" s="84">
        <f t="shared" si="0"/>
        <v>51.604982000000007</v>
      </c>
      <c r="N28" s="84">
        <f t="shared" si="1"/>
        <v>68.644981999999999</v>
      </c>
      <c r="O28" s="84">
        <f t="shared" si="1"/>
        <v>85.684981999999991</v>
      </c>
      <c r="P28" s="84">
        <f t="shared" si="1"/>
        <v>102.72498200000001</v>
      </c>
      <c r="Q28" s="84">
        <f t="shared" si="1"/>
        <v>119.764982</v>
      </c>
      <c r="R28" s="84">
        <f t="shared" si="1"/>
        <v>136.804982</v>
      </c>
      <c r="S28" s="84">
        <f t="shared" si="1"/>
        <v>153.84498200000002</v>
      </c>
      <c r="T28" s="84">
        <f t="shared" si="1"/>
        <v>170.88498199999998</v>
      </c>
      <c r="U28" s="84">
        <f t="shared" si="1"/>
        <v>187.924982</v>
      </c>
      <c r="V28" s="84">
        <f t="shared" si="1"/>
        <v>204.96498200000002</v>
      </c>
      <c r="W28" s="84">
        <f t="shared" si="1"/>
        <v>222.00498199999998</v>
      </c>
      <c r="X28" s="84">
        <f t="shared" si="2"/>
        <v>239.044982</v>
      </c>
      <c r="Y28" s="84">
        <f t="shared" si="2"/>
        <v>256.08498200000002</v>
      </c>
      <c r="Z28" s="381">
        <f t="shared" si="2"/>
        <v>273.12498199999999</v>
      </c>
      <c r="AA28" s="381">
        <f t="shared" si="2"/>
        <v>290.16498200000001</v>
      </c>
      <c r="AB28" s="381">
        <f t="shared" si="2"/>
        <v>307.20498199999997</v>
      </c>
      <c r="AC28" s="84">
        <f t="shared" si="2"/>
        <v>324.24498199999999</v>
      </c>
      <c r="AD28" s="84">
        <f t="shared" si="2"/>
        <v>341.28498200000001</v>
      </c>
      <c r="AE28" s="84">
        <f t="shared" si="2"/>
        <v>358.32498199999998</v>
      </c>
      <c r="AF28" s="144">
        <f t="shared" si="2"/>
        <v>453.549982</v>
      </c>
      <c r="AI28" s="116" t="s">
        <v>77</v>
      </c>
      <c r="AJ28" s="147" t="str">
        <f t="shared" si="3"/>
        <v>MBL-010ROW:PBI-FE-210501</v>
      </c>
      <c r="AK28" s="157" t="str">
        <f t="shared" si="4"/>
        <v>MBL-010ROW:PBI-MTCA-210500</v>
      </c>
      <c r="AL28" s="112" t="s">
        <v>577</v>
      </c>
      <c r="AM28" s="114" t="str">
        <f t="shared" si="5"/>
        <v>MBL-010ROW</v>
      </c>
      <c r="AN28" s="46" t="s">
        <v>1315</v>
      </c>
      <c r="AP28" s="160">
        <v>5</v>
      </c>
      <c r="AQ28" s="156">
        <f>'Electronics naming convention'!$C$14+AP28-1</f>
        <v>2105</v>
      </c>
      <c r="AR28" s="114">
        <v>1</v>
      </c>
      <c r="AS28" s="112" t="str">
        <f t="shared" si="6"/>
        <v>BCM</v>
      </c>
      <c r="AT28" s="191">
        <f t="shared" si="7"/>
        <v>45.484982000000002</v>
      </c>
      <c r="AU28" s="114" t="s">
        <v>155</v>
      </c>
      <c r="AW28" s="46"/>
      <c r="AX28" s="46"/>
      <c r="AY28" s="46"/>
      <c r="AZ28" s="70"/>
    </row>
    <row r="29" spans="1:55" ht="15.75" thickBot="1" x14ac:dyDescent="0.3">
      <c r="B29" s="15" t="s">
        <v>87</v>
      </c>
      <c r="C29" s="212">
        <v>183.610018</v>
      </c>
      <c r="D29" s="84">
        <f t="shared" ref="D29:M36" si="8">ABS($C29-D$55)</f>
        <v>183.610018</v>
      </c>
      <c r="E29" s="363">
        <f t="shared" si="8"/>
        <v>165.16001800000001</v>
      </c>
      <c r="F29" s="84">
        <f t="shared" si="8"/>
        <v>145.99501799999999</v>
      </c>
      <c r="G29" s="84">
        <f t="shared" si="8"/>
        <v>124.220018</v>
      </c>
      <c r="H29" s="84">
        <f t="shared" si="8"/>
        <v>107.18001799999999</v>
      </c>
      <c r="I29" s="84">
        <f t="shared" si="8"/>
        <v>90.140017999999998</v>
      </c>
      <c r="J29" s="84">
        <f t="shared" si="8"/>
        <v>76.675017999999994</v>
      </c>
      <c r="K29" s="84">
        <f t="shared" si="8"/>
        <v>59.635018000000002</v>
      </c>
      <c r="L29" s="84">
        <f t="shared" si="8"/>
        <v>42.59501800000001</v>
      </c>
      <c r="M29" s="84">
        <f t="shared" si="8"/>
        <v>25.55501799999999</v>
      </c>
      <c r="N29" s="347">
        <f t="shared" ref="N29:W36" si="9">ABS($C29-N$55)</f>
        <v>8.5150179999999978</v>
      </c>
      <c r="O29" s="144">
        <f t="shared" si="9"/>
        <v>8.5249819999999943</v>
      </c>
      <c r="P29" s="84">
        <f t="shared" si="9"/>
        <v>25.564982000000015</v>
      </c>
      <c r="Q29" s="84">
        <f t="shared" si="9"/>
        <v>42.604982000000007</v>
      </c>
      <c r="R29" s="84">
        <f t="shared" si="9"/>
        <v>59.644981999999999</v>
      </c>
      <c r="S29" s="84">
        <f t="shared" si="9"/>
        <v>76.684982000000019</v>
      </c>
      <c r="T29" s="84">
        <f t="shared" si="9"/>
        <v>93.724981999999983</v>
      </c>
      <c r="U29" s="84">
        <f t="shared" si="9"/>
        <v>110.764982</v>
      </c>
      <c r="V29" s="84">
        <f t="shared" si="9"/>
        <v>127.80498200000002</v>
      </c>
      <c r="W29" s="84">
        <f t="shared" si="9"/>
        <v>144.84498199999999</v>
      </c>
      <c r="X29" s="84">
        <f t="shared" ref="X29:AF36" si="10">ABS($C29-X$55)</f>
        <v>161.88498200000001</v>
      </c>
      <c r="Y29" s="84">
        <f t="shared" si="10"/>
        <v>178.92498200000003</v>
      </c>
      <c r="Z29" s="381">
        <f t="shared" si="10"/>
        <v>195.96498199999999</v>
      </c>
      <c r="AA29" s="381">
        <f t="shared" si="10"/>
        <v>213.00498200000001</v>
      </c>
      <c r="AB29" s="381">
        <f t="shared" si="10"/>
        <v>230.04498199999998</v>
      </c>
      <c r="AC29" s="84">
        <f t="shared" si="10"/>
        <v>247.084982</v>
      </c>
      <c r="AD29" s="84">
        <f t="shared" si="10"/>
        <v>264.12498200000005</v>
      </c>
      <c r="AE29" s="84">
        <f t="shared" si="10"/>
        <v>281.16498200000001</v>
      </c>
      <c r="AF29" s="144">
        <f t="shared" si="10"/>
        <v>376.38998200000003</v>
      </c>
      <c r="AI29" s="116" t="s">
        <v>87</v>
      </c>
      <c r="AJ29" s="147" t="str">
        <f t="shared" si="3"/>
        <v>HBL-010ROW:PBI-FE-210601</v>
      </c>
      <c r="AK29" s="157" t="str">
        <f t="shared" si="4"/>
        <v>HBL-010ROW:PBI-MTCA-210600</v>
      </c>
      <c r="AL29" s="112" t="s">
        <v>896</v>
      </c>
      <c r="AM29" s="114" t="str">
        <f t="shared" si="5"/>
        <v>HBL-010ROW</v>
      </c>
      <c r="AN29" s="46" t="s">
        <v>1315</v>
      </c>
      <c r="AP29" s="160">
        <v>6</v>
      </c>
      <c r="AQ29" s="156">
        <f>'Electronics naming convention'!$C$14+AP29-1</f>
        <v>2106</v>
      </c>
      <c r="AR29" s="114">
        <v>1</v>
      </c>
      <c r="AS29" s="112" t="str">
        <f t="shared" si="6"/>
        <v>BCM</v>
      </c>
      <c r="AT29" s="191">
        <f t="shared" si="7"/>
        <v>53.515017999999998</v>
      </c>
      <c r="AU29" s="114" t="s">
        <v>159</v>
      </c>
      <c r="AW29" s="46"/>
      <c r="AX29" s="46"/>
      <c r="AY29" s="46"/>
      <c r="AZ29" s="70"/>
    </row>
    <row r="30" spans="1:55" ht="15.75" thickBot="1" x14ac:dyDescent="0.3">
      <c r="B30" s="15" t="s">
        <v>225</v>
      </c>
      <c r="C30" s="212">
        <v>362.05001800000002</v>
      </c>
      <c r="D30" s="84">
        <f t="shared" si="8"/>
        <v>362.05001800000002</v>
      </c>
      <c r="E30" s="363">
        <f t="shared" si="8"/>
        <v>343.60001800000003</v>
      </c>
      <c r="F30" s="84">
        <f t="shared" si="8"/>
        <v>324.43501800000001</v>
      </c>
      <c r="G30" s="84">
        <f t="shared" si="8"/>
        <v>302.66001800000004</v>
      </c>
      <c r="H30" s="84">
        <f t="shared" si="8"/>
        <v>285.62001800000002</v>
      </c>
      <c r="I30" s="84">
        <f t="shared" si="8"/>
        <v>268.580018</v>
      </c>
      <c r="J30" s="84">
        <f t="shared" si="8"/>
        <v>255.11501800000002</v>
      </c>
      <c r="K30" s="84">
        <f t="shared" si="8"/>
        <v>238.07501800000003</v>
      </c>
      <c r="L30" s="84">
        <f t="shared" si="8"/>
        <v>221.03501800000004</v>
      </c>
      <c r="M30" s="84">
        <f t="shared" si="8"/>
        <v>203.99501800000002</v>
      </c>
      <c r="N30" s="84">
        <f t="shared" si="9"/>
        <v>186.95501800000002</v>
      </c>
      <c r="O30" s="84">
        <f t="shared" si="9"/>
        <v>169.91501800000003</v>
      </c>
      <c r="P30" s="84">
        <f t="shared" si="9"/>
        <v>152.87501800000001</v>
      </c>
      <c r="Q30" s="84">
        <f t="shared" si="9"/>
        <v>135.83501800000002</v>
      </c>
      <c r="R30" s="84">
        <f t="shared" si="9"/>
        <v>118.79501800000003</v>
      </c>
      <c r="S30" s="84">
        <f t="shared" si="9"/>
        <v>101.75501800000001</v>
      </c>
      <c r="T30" s="84">
        <f t="shared" si="9"/>
        <v>84.715018000000043</v>
      </c>
      <c r="U30" s="84">
        <f t="shared" si="9"/>
        <v>67.675018000000023</v>
      </c>
      <c r="V30" s="84">
        <f t="shared" si="9"/>
        <v>50.635018000000002</v>
      </c>
      <c r="W30" s="84">
        <f t="shared" si="9"/>
        <v>33.595018000000039</v>
      </c>
      <c r="X30" s="84">
        <f t="shared" si="10"/>
        <v>16.555018000000018</v>
      </c>
      <c r="Y30" s="233">
        <f t="shared" si="10"/>
        <v>0.48498200000000224</v>
      </c>
      <c r="Z30" s="381">
        <f t="shared" si="10"/>
        <v>17.524981999999966</v>
      </c>
      <c r="AA30" s="381">
        <f t="shared" si="10"/>
        <v>34.564981999999986</v>
      </c>
      <c r="AB30" s="381">
        <f t="shared" si="10"/>
        <v>51.60498199999995</v>
      </c>
      <c r="AC30" s="84">
        <f t="shared" si="10"/>
        <v>68.64498199999997</v>
      </c>
      <c r="AD30" s="84">
        <f t="shared" si="10"/>
        <v>85.684981999999991</v>
      </c>
      <c r="AE30" s="84">
        <f t="shared" si="10"/>
        <v>102.72498199999995</v>
      </c>
      <c r="AF30" s="144">
        <f t="shared" si="10"/>
        <v>197.94998199999998</v>
      </c>
      <c r="AI30" s="116" t="s">
        <v>225</v>
      </c>
      <c r="AJ30" s="147" t="str">
        <f t="shared" si="3"/>
        <v>HBL-200ROW:PBI-FE-210701</v>
      </c>
      <c r="AK30" s="157" t="str">
        <f t="shared" si="4"/>
        <v>HBL-200ROW:PBI-MTCA-210700</v>
      </c>
      <c r="AL30" s="112" t="s">
        <v>586</v>
      </c>
      <c r="AM30" s="114" t="str">
        <f t="shared" si="5"/>
        <v>HBL-200ROW</v>
      </c>
      <c r="AN30" s="46" t="s">
        <v>1315</v>
      </c>
      <c r="AP30" s="160">
        <v>7</v>
      </c>
      <c r="AQ30" s="156">
        <f>'Electronics naming convention'!$C$14+AP30-1</f>
        <v>2107</v>
      </c>
      <c r="AR30" s="114">
        <v>1</v>
      </c>
      <c r="AS30" s="112" t="str">
        <f t="shared" si="6"/>
        <v>BCM</v>
      </c>
      <c r="AT30" s="191">
        <f t="shared" si="7"/>
        <v>45.484982000000002</v>
      </c>
      <c r="AU30" s="114" t="s">
        <v>170</v>
      </c>
      <c r="AW30" s="46"/>
      <c r="AX30" s="46"/>
      <c r="AY30" s="46"/>
      <c r="AZ30" s="70"/>
    </row>
    <row r="31" spans="1:55" x14ac:dyDescent="0.25">
      <c r="B31" s="103" t="s">
        <v>226</v>
      </c>
      <c r="C31" s="108">
        <v>481.67</v>
      </c>
      <c r="D31" s="84">
        <f t="shared" si="8"/>
        <v>481.67</v>
      </c>
      <c r="E31" s="363">
        <f t="shared" si="8"/>
        <v>463.22</v>
      </c>
      <c r="F31" s="84">
        <f t="shared" si="8"/>
        <v>444.05500000000001</v>
      </c>
      <c r="G31" s="84">
        <f t="shared" si="8"/>
        <v>422.28000000000003</v>
      </c>
      <c r="H31" s="84">
        <f t="shared" si="8"/>
        <v>405.24</v>
      </c>
      <c r="I31" s="84">
        <f t="shared" si="8"/>
        <v>388.20000000000005</v>
      </c>
      <c r="J31" s="84">
        <f t="shared" si="8"/>
        <v>374.73500000000001</v>
      </c>
      <c r="K31" s="84">
        <f t="shared" si="8"/>
        <v>357.69500000000005</v>
      </c>
      <c r="L31" s="84">
        <f t="shared" si="8"/>
        <v>340.65500000000003</v>
      </c>
      <c r="M31" s="84">
        <f t="shared" si="8"/>
        <v>323.61500000000001</v>
      </c>
      <c r="N31" s="84">
        <f t="shared" si="9"/>
        <v>306.57500000000005</v>
      </c>
      <c r="O31" s="84">
        <f t="shared" si="9"/>
        <v>289.53500000000003</v>
      </c>
      <c r="P31" s="84">
        <f t="shared" si="9"/>
        <v>272.495</v>
      </c>
      <c r="Q31" s="84">
        <f t="shared" si="9"/>
        <v>255.45500000000001</v>
      </c>
      <c r="R31" s="84">
        <f t="shared" si="9"/>
        <v>238.41500000000002</v>
      </c>
      <c r="S31" s="84">
        <f t="shared" si="9"/>
        <v>221.375</v>
      </c>
      <c r="T31" s="84">
        <f t="shared" si="9"/>
        <v>204.33500000000004</v>
      </c>
      <c r="U31" s="84">
        <f t="shared" si="9"/>
        <v>187.29500000000002</v>
      </c>
      <c r="V31" s="84">
        <f t="shared" si="9"/>
        <v>170.255</v>
      </c>
      <c r="W31" s="84">
        <f t="shared" si="9"/>
        <v>153.21500000000003</v>
      </c>
      <c r="X31" s="84">
        <f t="shared" si="10"/>
        <v>136.17500000000001</v>
      </c>
      <c r="Y31" s="84">
        <f t="shared" si="10"/>
        <v>119.13499999999999</v>
      </c>
      <c r="Z31" s="381">
        <f t="shared" si="10"/>
        <v>102.09500000000003</v>
      </c>
      <c r="AA31" s="381">
        <f t="shared" si="10"/>
        <v>85.055000000000007</v>
      </c>
      <c r="AB31" s="381">
        <f t="shared" si="10"/>
        <v>68.015000000000043</v>
      </c>
      <c r="AC31" s="84">
        <f t="shared" si="10"/>
        <v>50.975000000000023</v>
      </c>
      <c r="AD31" s="84">
        <f t="shared" si="10"/>
        <v>33.935000000000002</v>
      </c>
      <c r="AE31" s="226">
        <f t="shared" si="10"/>
        <v>16.895000000000039</v>
      </c>
      <c r="AF31" s="144">
        <f t="shared" si="10"/>
        <v>78.329999999999984</v>
      </c>
      <c r="AI31" s="116" t="s">
        <v>226</v>
      </c>
      <c r="AJ31" s="147" t="str">
        <f t="shared" si="3"/>
        <v>HEBT-030ROW:PBI-FE-210801</v>
      </c>
      <c r="AK31" s="157" t="str">
        <f t="shared" si="4"/>
        <v>HEBT-030ROW:PBI-MTCA-210800</v>
      </c>
      <c r="AL31" s="112" t="s">
        <v>1563</v>
      </c>
      <c r="AM31" s="114" t="str">
        <f t="shared" si="5"/>
        <v>HEBT-030ROW</v>
      </c>
      <c r="AN31" s="46" t="s">
        <v>1315</v>
      </c>
      <c r="AP31" s="160">
        <v>8</v>
      </c>
      <c r="AQ31" s="156">
        <f>'Electronics naming convention'!$C$14+AP31-1</f>
        <v>2108</v>
      </c>
      <c r="AR31" s="114">
        <v>1</v>
      </c>
      <c r="AS31" s="112" t="str">
        <f t="shared" si="6"/>
        <v>BCM</v>
      </c>
      <c r="AT31" s="191">
        <f t="shared" si="7"/>
        <v>61.895000000000039</v>
      </c>
      <c r="AU31" s="114" t="s">
        <v>173</v>
      </c>
      <c r="AW31" s="46"/>
      <c r="AX31" s="46"/>
      <c r="AY31" s="46"/>
      <c r="AZ31" s="70"/>
    </row>
    <row r="32" spans="1:55" ht="15.75" thickBot="1" x14ac:dyDescent="0.3">
      <c r="B32" s="103" t="s">
        <v>227</v>
      </c>
      <c r="C32" s="108">
        <v>504.82</v>
      </c>
      <c r="D32" s="84">
        <f t="shared" si="8"/>
        <v>504.82</v>
      </c>
      <c r="E32" s="363">
        <f t="shared" si="8"/>
        <v>486.37</v>
      </c>
      <c r="F32" s="84">
        <f t="shared" si="8"/>
        <v>467.20499999999998</v>
      </c>
      <c r="G32" s="84">
        <f t="shared" si="8"/>
        <v>445.43</v>
      </c>
      <c r="H32" s="84">
        <f t="shared" si="8"/>
        <v>428.39</v>
      </c>
      <c r="I32" s="84">
        <f t="shared" si="8"/>
        <v>411.35</v>
      </c>
      <c r="J32" s="84">
        <f t="shared" si="8"/>
        <v>397.88499999999999</v>
      </c>
      <c r="K32" s="84">
        <f t="shared" si="8"/>
        <v>380.84500000000003</v>
      </c>
      <c r="L32" s="84">
        <f t="shared" si="8"/>
        <v>363.80500000000001</v>
      </c>
      <c r="M32" s="84">
        <f t="shared" si="8"/>
        <v>346.76499999999999</v>
      </c>
      <c r="N32" s="84">
        <f t="shared" si="9"/>
        <v>329.72500000000002</v>
      </c>
      <c r="O32" s="84">
        <f t="shared" si="9"/>
        <v>312.685</v>
      </c>
      <c r="P32" s="84">
        <f t="shared" si="9"/>
        <v>295.64499999999998</v>
      </c>
      <c r="Q32" s="84">
        <f t="shared" si="9"/>
        <v>278.60500000000002</v>
      </c>
      <c r="R32" s="84">
        <f t="shared" si="9"/>
        <v>261.565</v>
      </c>
      <c r="S32" s="84">
        <f t="shared" si="9"/>
        <v>244.52499999999998</v>
      </c>
      <c r="T32" s="84">
        <f t="shared" si="9"/>
        <v>227.48500000000001</v>
      </c>
      <c r="U32" s="84">
        <f t="shared" si="9"/>
        <v>210.44499999999999</v>
      </c>
      <c r="V32" s="84">
        <f t="shared" si="9"/>
        <v>193.40499999999997</v>
      </c>
      <c r="W32" s="84">
        <f t="shared" si="9"/>
        <v>176.36500000000001</v>
      </c>
      <c r="X32" s="84">
        <f t="shared" si="10"/>
        <v>159.32499999999999</v>
      </c>
      <c r="Y32" s="84">
        <f t="shared" si="10"/>
        <v>142.28499999999997</v>
      </c>
      <c r="Z32" s="381">
        <f t="shared" si="10"/>
        <v>125.245</v>
      </c>
      <c r="AA32" s="381">
        <f t="shared" si="10"/>
        <v>108.20499999999998</v>
      </c>
      <c r="AB32" s="381">
        <f t="shared" si="10"/>
        <v>91.16500000000002</v>
      </c>
      <c r="AC32" s="84">
        <f t="shared" si="10"/>
        <v>74.125</v>
      </c>
      <c r="AD32" s="84">
        <f t="shared" si="10"/>
        <v>57.08499999999998</v>
      </c>
      <c r="AE32" s="228">
        <f t="shared" si="10"/>
        <v>40.045000000000016</v>
      </c>
      <c r="AF32" s="144">
        <f t="shared" si="10"/>
        <v>55.180000000000007</v>
      </c>
      <c r="AI32" s="116" t="s">
        <v>227</v>
      </c>
      <c r="AJ32" s="147" t="str">
        <f t="shared" si="3"/>
        <v>HEBT-030ROW:PBI-FE-210801</v>
      </c>
      <c r="AK32" s="157" t="str">
        <f t="shared" si="4"/>
        <v>HEBT-030ROW:PBI-MTCA-210800</v>
      </c>
      <c r="AL32" s="112" t="s">
        <v>1563</v>
      </c>
      <c r="AM32" s="114" t="str">
        <f t="shared" si="5"/>
        <v>HEBT-030ROW</v>
      </c>
      <c r="AN32" s="46" t="s">
        <v>1315</v>
      </c>
      <c r="AP32" s="160">
        <v>8</v>
      </c>
      <c r="AQ32" s="156">
        <f>'Electronics naming convention'!$C$14+AP32-1</f>
        <v>2108</v>
      </c>
      <c r="AR32" s="114">
        <v>1</v>
      </c>
      <c r="AS32" s="112" t="str">
        <f t="shared" si="6"/>
        <v>BCM</v>
      </c>
      <c r="AT32" s="191">
        <f t="shared" si="7"/>
        <v>85.045000000000016</v>
      </c>
      <c r="AU32" s="114" t="s">
        <v>173</v>
      </c>
      <c r="AW32" s="46"/>
      <c r="AX32" s="46"/>
      <c r="AY32" s="46"/>
      <c r="AZ32" s="70"/>
    </row>
    <row r="33" spans="2:55" x14ac:dyDescent="0.25">
      <c r="B33" s="103" t="s">
        <v>1634</v>
      </c>
      <c r="C33" s="108">
        <v>573.20000000000005</v>
      </c>
      <c r="D33" s="84">
        <f t="shared" si="8"/>
        <v>573.20000000000005</v>
      </c>
      <c r="E33" s="363">
        <f t="shared" si="8"/>
        <v>554.75</v>
      </c>
      <c r="F33" s="84">
        <f t="shared" si="8"/>
        <v>535.58500000000004</v>
      </c>
      <c r="G33" s="84">
        <f t="shared" si="8"/>
        <v>513.81000000000006</v>
      </c>
      <c r="H33" s="84">
        <f t="shared" si="8"/>
        <v>496.77000000000004</v>
      </c>
      <c r="I33" s="84">
        <f t="shared" si="8"/>
        <v>479.73</v>
      </c>
      <c r="J33" s="84">
        <f t="shared" si="8"/>
        <v>466.26500000000004</v>
      </c>
      <c r="K33" s="84">
        <f t="shared" si="8"/>
        <v>449.22500000000002</v>
      </c>
      <c r="L33" s="84">
        <f t="shared" si="8"/>
        <v>432.18500000000006</v>
      </c>
      <c r="M33" s="84">
        <f t="shared" si="8"/>
        <v>415.14500000000004</v>
      </c>
      <c r="N33" s="84">
        <f t="shared" si="9"/>
        <v>398.10500000000002</v>
      </c>
      <c r="O33" s="84">
        <f t="shared" si="9"/>
        <v>381.06500000000005</v>
      </c>
      <c r="P33" s="84">
        <f t="shared" si="9"/>
        <v>364.02500000000003</v>
      </c>
      <c r="Q33" s="84">
        <f t="shared" si="9"/>
        <v>346.98500000000001</v>
      </c>
      <c r="R33" s="84">
        <f t="shared" si="9"/>
        <v>329.94500000000005</v>
      </c>
      <c r="S33" s="84">
        <f t="shared" si="9"/>
        <v>312.90500000000003</v>
      </c>
      <c r="T33" s="84">
        <f t="shared" si="9"/>
        <v>295.86500000000007</v>
      </c>
      <c r="U33" s="84">
        <f t="shared" si="9"/>
        <v>278.82500000000005</v>
      </c>
      <c r="V33" s="84">
        <f t="shared" si="9"/>
        <v>261.78500000000003</v>
      </c>
      <c r="W33" s="84">
        <f t="shared" si="9"/>
        <v>244.74500000000006</v>
      </c>
      <c r="X33" s="84">
        <f t="shared" si="10"/>
        <v>227.70500000000004</v>
      </c>
      <c r="Y33" s="84">
        <f t="shared" si="10"/>
        <v>210.66500000000002</v>
      </c>
      <c r="Z33" s="381">
        <f t="shared" si="10"/>
        <v>193.62500000000006</v>
      </c>
      <c r="AA33" s="381">
        <f t="shared" si="10"/>
        <v>176.58500000000004</v>
      </c>
      <c r="AB33" s="381">
        <f t="shared" si="10"/>
        <v>159.54500000000007</v>
      </c>
      <c r="AC33" s="84">
        <f t="shared" si="10"/>
        <v>142.50500000000005</v>
      </c>
      <c r="AD33" s="84">
        <f t="shared" si="10"/>
        <v>125.46500000000003</v>
      </c>
      <c r="AE33" s="84">
        <f t="shared" si="10"/>
        <v>108.42500000000007</v>
      </c>
      <c r="AF33" s="217">
        <f t="shared" si="10"/>
        <v>13.200000000000045</v>
      </c>
      <c r="AI33" s="116" t="s">
        <v>1636</v>
      </c>
      <c r="AJ33" s="147" t="str">
        <f t="shared" si="3"/>
        <v>A2T-010ROW:PBI-FE-210901</v>
      </c>
      <c r="AK33" s="157" t="str">
        <f t="shared" si="4"/>
        <v>A2T-010ROW:PBI-MTCA-210900</v>
      </c>
      <c r="AL33" s="112" t="s">
        <v>588</v>
      </c>
      <c r="AM33" s="114" t="str">
        <f t="shared" si="5"/>
        <v>A2T-010ROW</v>
      </c>
      <c r="AN33" s="46" t="s">
        <v>805</v>
      </c>
      <c r="AP33" s="160">
        <v>9</v>
      </c>
      <c r="AQ33" s="156">
        <f>'Electronics naming convention'!$C$14+AP33-1</f>
        <v>2109</v>
      </c>
      <c r="AR33" s="114">
        <v>1</v>
      </c>
      <c r="AS33" s="112" t="str">
        <f t="shared" si="6"/>
        <v>BCM</v>
      </c>
      <c r="AT33" s="191" t="e">
        <f t="shared" si="7"/>
        <v>#N/A</v>
      </c>
      <c r="AU33" s="114" t="s">
        <v>174</v>
      </c>
      <c r="AW33" s="46"/>
      <c r="AX33" s="46"/>
      <c r="AY33" s="46"/>
      <c r="AZ33" s="70"/>
    </row>
    <row r="34" spans="2:55" ht="15.75" thickBot="1" x14ac:dyDescent="0.3">
      <c r="B34" s="103" t="s">
        <v>1635</v>
      </c>
      <c r="C34" s="108">
        <v>586.41999999999996</v>
      </c>
      <c r="D34" s="84">
        <f t="shared" si="8"/>
        <v>586.41999999999996</v>
      </c>
      <c r="E34" s="363">
        <f t="shared" si="8"/>
        <v>567.96999999999991</v>
      </c>
      <c r="F34" s="84">
        <f t="shared" si="8"/>
        <v>548.80499999999995</v>
      </c>
      <c r="G34" s="84">
        <f t="shared" si="8"/>
        <v>527.03</v>
      </c>
      <c r="H34" s="84">
        <f t="shared" si="8"/>
        <v>509.98999999999995</v>
      </c>
      <c r="I34" s="84">
        <f t="shared" si="8"/>
        <v>492.94999999999993</v>
      </c>
      <c r="J34" s="84">
        <f t="shared" si="8"/>
        <v>479.48499999999996</v>
      </c>
      <c r="K34" s="84">
        <f t="shared" si="8"/>
        <v>462.44499999999994</v>
      </c>
      <c r="L34" s="84">
        <f t="shared" si="8"/>
        <v>445.40499999999997</v>
      </c>
      <c r="M34" s="84">
        <f t="shared" si="8"/>
        <v>428.36499999999995</v>
      </c>
      <c r="N34" s="84">
        <f t="shared" si="9"/>
        <v>411.32499999999993</v>
      </c>
      <c r="O34" s="84">
        <f t="shared" si="9"/>
        <v>394.28499999999997</v>
      </c>
      <c r="P34" s="84">
        <f t="shared" si="9"/>
        <v>377.24499999999995</v>
      </c>
      <c r="Q34" s="84">
        <f t="shared" si="9"/>
        <v>360.20499999999993</v>
      </c>
      <c r="R34" s="84">
        <f t="shared" si="9"/>
        <v>343.16499999999996</v>
      </c>
      <c r="S34" s="84">
        <f t="shared" si="9"/>
        <v>326.12499999999994</v>
      </c>
      <c r="T34" s="84">
        <f t="shared" si="9"/>
        <v>309.08499999999998</v>
      </c>
      <c r="U34" s="84">
        <f t="shared" si="9"/>
        <v>292.04499999999996</v>
      </c>
      <c r="V34" s="84">
        <f t="shared" si="9"/>
        <v>275.00499999999994</v>
      </c>
      <c r="W34" s="84">
        <f t="shared" si="9"/>
        <v>257.96499999999997</v>
      </c>
      <c r="X34" s="84">
        <f t="shared" si="10"/>
        <v>240.92499999999995</v>
      </c>
      <c r="Y34" s="84">
        <f t="shared" si="10"/>
        <v>223.88499999999993</v>
      </c>
      <c r="Z34" s="381">
        <f t="shared" si="10"/>
        <v>206.84499999999997</v>
      </c>
      <c r="AA34" s="381">
        <f t="shared" si="10"/>
        <v>189.80499999999995</v>
      </c>
      <c r="AB34" s="381">
        <f t="shared" si="10"/>
        <v>172.76499999999999</v>
      </c>
      <c r="AC34" s="84">
        <f t="shared" si="10"/>
        <v>155.72499999999997</v>
      </c>
      <c r="AD34" s="84">
        <f t="shared" si="10"/>
        <v>138.68499999999995</v>
      </c>
      <c r="AE34" s="84">
        <f t="shared" si="10"/>
        <v>121.64499999999998</v>
      </c>
      <c r="AF34" s="219">
        <f t="shared" si="10"/>
        <v>26.419999999999959</v>
      </c>
      <c r="AI34" s="116" t="s">
        <v>1635</v>
      </c>
      <c r="AJ34" s="147" t="str">
        <f t="shared" si="3"/>
        <v>A2T-010ROW:PBI-FE-210901</v>
      </c>
      <c r="AK34" s="157" t="str">
        <f t="shared" si="4"/>
        <v>A2T-010ROW:PBI-MTCA-210900</v>
      </c>
      <c r="AL34" s="112" t="s">
        <v>588</v>
      </c>
      <c r="AM34" s="114" t="str">
        <f t="shared" si="5"/>
        <v>A2T-010ROW</v>
      </c>
      <c r="AN34" s="46" t="s">
        <v>805</v>
      </c>
      <c r="AP34" s="160">
        <v>9</v>
      </c>
      <c r="AQ34" s="156">
        <f>'Electronics naming convention'!$C$14+AP34-1</f>
        <v>2109</v>
      </c>
      <c r="AR34" s="114">
        <v>1</v>
      </c>
      <c r="AS34" s="112" t="str">
        <f t="shared" si="6"/>
        <v>BCM</v>
      </c>
      <c r="AT34" s="191">
        <f t="shared" si="7"/>
        <v>71.419999999999959</v>
      </c>
      <c r="AU34" s="114" t="s">
        <v>174</v>
      </c>
      <c r="AW34" s="46"/>
      <c r="AX34" s="46"/>
      <c r="AY34" s="46"/>
      <c r="AZ34" s="70"/>
    </row>
    <row r="35" spans="2:55" s="107" customFormat="1" ht="15.75" thickBot="1" x14ac:dyDescent="0.3">
      <c r="B35" s="103" t="s">
        <v>228</v>
      </c>
      <c r="C35" s="108">
        <v>509.6</v>
      </c>
      <c r="D35" s="60">
        <f t="shared" si="8"/>
        <v>509.6</v>
      </c>
      <c r="E35" s="375">
        <f t="shared" si="8"/>
        <v>491.15000000000003</v>
      </c>
      <c r="F35" s="60">
        <f t="shared" si="8"/>
        <v>471.98500000000001</v>
      </c>
      <c r="G35" s="60">
        <f t="shared" si="8"/>
        <v>450.21000000000004</v>
      </c>
      <c r="H35" s="60">
        <f t="shared" si="8"/>
        <v>433.17</v>
      </c>
      <c r="I35" s="60">
        <f t="shared" si="8"/>
        <v>416.13</v>
      </c>
      <c r="J35" s="60">
        <f t="shared" si="8"/>
        <v>402.66500000000002</v>
      </c>
      <c r="K35" s="60">
        <f t="shared" si="8"/>
        <v>385.625</v>
      </c>
      <c r="L35" s="60">
        <f t="shared" si="8"/>
        <v>368.58500000000004</v>
      </c>
      <c r="M35" s="60">
        <f t="shared" si="8"/>
        <v>351.54500000000002</v>
      </c>
      <c r="N35" s="60">
        <f t="shared" si="9"/>
        <v>334.505</v>
      </c>
      <c r="O35" s="60">
        <f t="shared" si="9"/>
        <v>317.46500000000003</v>
      </c>
      <c r="P35" s="60">
        <f t="shared" si="9"/>
        <v>300.42500000000001</v>
      </c>
      <c r="Q35" s="60">
        <f t="shared" si="9"/>
        <v>283.38499999999999</v>
      </c>
      <c r="R35" s="60">
        <f t="shared" si="9"/>
        <v>266.34500000000003</v>
      </c>
      <c r="S35" s="60">
        <f t="shared" si="9"/>
        <v>249.30500000000001</v>
      </c>
      <c r="T35" s="60">
        <f t="shared" si="9"/>
        <v>232.26500000000004</v>
      </c>
      <c r="U35" s="60">
        <f t="shared" si="9"/>
        <v>215.22500000000002</v>
      </c>
      <c r="V35" s="60">
        <f t="shared" si="9"/>
        <v>198.185</v>
      </c>
      <c r="W35" s="60">
        <f t="shared" si="9"/>
        <v>181.14500000000004</v>
      </c>
      <c r="X35" s="60">
        <f t="shared" si="10"/>
        <v>164.10500000000002</v>
      </c>
      <c r="Y35" s="61">
        <f t="shared" si="10"/>
        <v>147.065</v>
      </c>
      <c r="Z35" s="381">
        <f t="shared" si="10"/>
        <v>130.02500000000003</v>
      </c>
      <c r="AA35" s="381">
        <f t="shared" si="10"/>
        <v>112.98500000000001</v>
      </c>
      <c r="AB35" s="381">
        <f t="shared" si="10"/>
        <v>95.94500000000005</v>
      </c>
      <c r="AC35" s="61">
        <f t="shared" si="10"/>
        <v>78.90500000000003</v>
      </c>
      <c r="AD35" s="61">
        <f t="shared" si="10"/>
        <v>61.865000000000009</v>
      </c>
      <c r="AE35" s="234">
        <f t="shared" si="10"/>
        <v>44.825000000000045</v>
      </c>
      <c r="AF35" s="60">
        <f t="shared" si="10"/>
        <v>50.399999999999977</v>
      </c>
      <c r="AG35" s="102"/>
      <c r="AH35" s="102"/>
      <c r="AI35" s="158" t="s">
        <v>228</v>
      </c>
      <c r="AJ35" s="147" t="str">
        <f t="shared" si="3"/>
        <v>HEBT-030ROW:PBI-FE-210801</v>
      </c>
      <c r="AK35" s="157" t="str">
        <f t="shared" si="4"/>
        <v>HEBT-030ROW:PBI-MTCA-210800</v>
      </c>
      <c r="AL35" s="99" t="s">
        <v>1563</v>
      </c>
      <c r="AM35" s="114" t="str">
        <f t="shared" si="5"/>
        <v>HEBT-030ROW</v>
      </c>
      <c r="AN35" s="46" t="s">
        <v>1315</v>
      </c>
      <c r="AO35" s="46"/>
      <c r="AP35" s="163">
        <v>8</v>
      </c>
      <c r="AQ35" s="156">
        <f>'Electronics naming convention'!$C$14+AP35-1</f>
        <v>2108</v>
      </c>
      <c r="AR35" s="158">
        <v>1</v>
      </c>
      <c r="AS35" s="112" t="str">
        <f t="shared" si="6"/>
        <v>BCM</v>
      </c>
      <c r="AT35" s="191">
        <f t="shared" si="7"/>
        <v>89.825000000000045</v>
      </c>
      <c r="AU35" s="114" t="s">
        <v>173</v>
      </c>
      <c r="AV35" s="105"/>
      <c r="AW35" s="102"/>
      <c r="AX35" s="102"/>
      <c r="AY35" s="102"/>
      <c r="AZ35" s="142"/>
      <c r="BA35" s="105"/>
      <c r="BB35" s="105"/>
      <c r="BC35" s="105"/>
    </row>
    <row r="36" spans="2:55" s="107" customFormat="1" ht="15.75" thickBot="1" x14ac:dyDescent="0.3">
      <c r="B36" s="103" t="s">
        <v>229</v>
      </c>
      <c r="C36" s="108">
        <v>544.30999999999995</v>
      </c>
      <c r="D36" s="60">
        <f t="shared" si="8"/>
        <v>544.30999999999995</v>
      </c>
      <c r="E36" s="375">
        <f t="shared" si="8"/>
        <v>525.8599999999999</v>
      </c>
      <c r="F36" s="60">
        <f t="shared" si="8"/>
        <v>506.69499999999994</v>
      </c>
      <c r="G36" s="60">
        <f t="shared" si="8"/>
        <v>484.91999999999996</v>
      </c>
      <c r="H36" s="60">
        <f t="shared" si="8"/>
        <v>467.87999999999994</v>
      </c>
      <c r="I36" s="60">
        <f t="shared" si="8"/>
        <v>450.83999999999992</v>
      </c>
      <c r="J36" s="60">
        <f t="shared" si="8"/>
        <v>437.37499999999994</v>
      </c>
      <c r="K36" s="60">
        <f t="shared" si="8"/>
        <v>420.33499999999992</v>
      </c>
      <c r="L36" s="60">
        <f t="shared" si="8"/>
        <v>403.29499999999996</v>
      </c>
      <c r="M36" s="60">
        <f t="shared" si="8"/>
        <v>386.25499999999994</v>
      </c>
      <c r="N36" s="60">
        <f t="shared" si="9"/>
        <v>369.21499999999992</v>
      </c>
      <c r="O36" s="60">
        <f t="shared" si="9"/>
        <v>352.17499999999995</v>
      </c>
      <c r="P36" s="60">
        <f t="shared" si="9"/>
        <v>335.13499999999993</v>
      </c>
      <c r="Q36" s="60">
        <f t="shared" si="9"/>
        <v>318.09499999999991</v>
      </c>
      <c r="R36" s="60">
        <f t="shared" si="9"/>
        <v>301.05499999999995</v>
      </c>
      <c r="S36" s="60">
        <f t="shared" si="9"/>
        <v>284.01499999999993</v>
      </c>
      <c r="T36" s="60">
        <f t="shared" si="9"/>
        <v>266.97499999999997</v>
      </c>
      <c r="U36" s="60">
        <f t="shared" si="9"/>
        <v>249.93499999999995</v>
      </c>
      <c r="V36" s="60">
        <f t="shared" si="9"/>
        <v>232.89499999999992</v>
      </c>
      <c r="W36" s="60">
        <f t="shared" si="9"/>
        <v>215.85499999999996</v>
      </c>
      <c r="X36" s="60">
        <f t="shared" si="10"/>
        <v>198.81499999999994</v>
      </c>
      <c r="Y36" s="61">
        <f t="shared" si="10"/>
        <v>181.77499999999992</v>
      </c>
      <c r="Z36" s="381">
        <f t="shared" si="10"/>
        <v>164.73499999999996</v>
      </c>
      <c r="AA36" s="381">
        <f t="shared" si="10"/>
        <v>147.69499999999994</v>
      </c>
      <c r="AB36" s="381">
        <f t="shared" si="10"/>
        <v>130.65499999999997</v>
      </c>
      <c r="AC36" s="61">
        <f t="shared" si="10"/>
        <v>113.61499999999995</v>
      </c>
      <c r="AD36" s="61">
        <f t="shared" si="10"/>
        <v>96.574999999999932</v>
      </c>
      <c r="AE36" s="61">
        <f t="shared" si="10"/>
        <v>79.534999999999968</v>
      </c>
      <c r="AF36" s="234">
        <f t="shared" si="10"/>
        <v>15.690000000000055</v>
      </c>
      <c r="AG36" s="102"/>
      <c r="AH36" s="102"/>
      <c r="AI36" s="158" t="s">
        <v>229</v>
      </c>
      <c r="AJ36" s="147" t="str">
        <f t="shared" si="3"/>
        <v>HEBT-030ROW:PBI-FE-210801</v>
      </c>
      <c r="AK36" s="157" t="str">
        <f t="shared" si="4"/>
        <v>HEBT-030ROW:PBI-MTCA-210800</v>
      </c>
      <c r="AL36" s="99" t="s">
        <v>1563</v>
      </c>
      <c r="AM36" s="114" t="str">
        <f t="shared" si="5"/>
        <v>HEBT-030ROW</v>
      </c>
      <c r="AN36" s="46" t="s">
        <v>1315</v>
      </c>
      <c r="AO36" s="46"/>
      <c r="AP36" s="163">
        <v>8</v>
      </c>
      <c r="AQ36" s="156">
        <f>'Electronics naming convention'!$C$14+AP36-1</f>
        <v>2108</v>
      </c>
      <c r="AR36" s="158">
        <v>1</v>
      </c>
      <c r="AS36" s="112" t="str">
        <f t="shared" si="6"/>
        <v>BCM</v>
      </c>
      <c r="AT36" s="191">
        <f t="shared" si="7"/>
        <v>60.690000000000055</v>
      </c>
      <c r="AU36" s="114" t="s">
        <v>174</v>
      </c>
      <c r="AV36" s="105"/>
      <c r="AW36" s="102"/>
      <c r="AX36" s="102"/>
      <c r="AY36" s="102"/>
      <c r="AZ36" s="142"/>
      <c r="BA36" s="105"/>
      <c r="BB36" s="105"/>
      <c r="BC36" s="105"/>
    </row>
    <row r="37" spans="2:55" s="107" customFormat="1" x14ac:dyDescent="0.25">
      <c r="B37" s="103"/>
      <c r="C37" s="108"/>
      <c r="D37" s="104"/>
      <c r="E37" s="389"/>
      <c r="F37" s="104"/>
      <c r="G37" s="104"/>
      <c r="H37" s="104"/>
      <c r="I37" s="104"/>
      <c r="J37" s="104"/>
      <c r="K37" s="104"/>
      <c r="L37" s="104"/>
      <c r="M37" s="104"/>
      <c r="N37" s="104"/>
      <c r="O37" s="104"/>
      <c r="P37" s="104"/>
      <c r="Q37" s="104"/>
      <c r="R37" s="104"/>
      <c r="S37" s="104"/>
      <c r="T37" s="104"/>
      <c r="U37" s="104"/>
      <c r="V37" s="104"/>
      <c r="W37" s="104"/>
      <c r="X37" s="104"/>
      <c r="Y37" s="142"/>
      <c r="Z37" s="381"/>
      <c r="AA37" s="381"/>
      <c r="AB37" s="381"/>
      <c r="AC37" s="142"/>
      <c r="AD37" s="142"/>
      <c r="AE37" s="142"/>
      <c r="AF37" s="60"/>
      <c r="AG37" s="67"/>
      <c r="AH37" s="67"/>
      <c r="AI37" s="215"/>
      <c r="AJ37" s="215"/>
      <c r="AK37" s="215"/>
      <c r="AL37" s="215"/>
      <c r="AM37" s="215"/>
      <c r="AN37" s="67"/>
      <c r="AO37" s="67"/>
      <c r="AP37" s="101"/>
      <c r="AQ37" s="161"/>
      <c r="AR37" s="162"/>
      <c r="AS37" s="515"/>
      <c r="AT37" s="194"/>
      <c r="AU37" s="162"/>
      <c r="AV37" s="105"/>
      <c r="AW37" s="102"/>
      <c r="AX37" s="102"/>
      <c r="AY37" s="102"/>
      <c r="AZ37" s="106"/>
      <c r="BA37" s="105"/>
      <c r="BB37" s="105"/>
      <c r="BC37" s="105"/>
    </row>
    <row r="38" spans="2:55" x14ac:dyDescent="0.25">
      <c r="C38" s="211"/>
      <c r="D38" s="84"/>
      <c r="E38" s="363"/>
      <c r="F38" s="84"/>
      <c r="G38" s="70"/>
      <c r="H38" s="70"/>
      <c r="Y38" s="70"/>
      <c r="Z38" s="381"/>
      <c r="AA38" s="381"/>
      <c r="AB38" s="381"/>
      <c r="AC38" s="70"/>
      <c r="AD38" s="70"/>
      <c r="AM38" s="154" t="s">
        <v>618</v>
      </c>
      <c r="AW38" s="46"/>
      <c r="AX38" s="46"/>
      <c r="AY38" s="46"/>
      <c r="AZ38" s="70"/>
    </row>
    <row r="39" spans="2:55" x14ac:dyDescent="0.25">
      <c r="C39" s="211"/>
      <c r="D39" s="84"/>
      <c r="E39" s="363"/>
      <c r="F39" s="84"/>
      <c r="G39" s="70"/>
      <c r="H39" s="70"/>
      <c r="Y39" s="70"/>
      <c r="Z39" s="381"/>
      <c r="AA39" s="381"/>
      <c r="AB39" s="381"/>
      <c r="AC39" s="70"/>
      <c r="AD39" s="70"/>
      <c r="AI39" s="153" t="s">
        <v>623</v>
      </c>
      <c r="AJ39" s="154" t="s">
        <v>616</v>
      </c>
      <c r="AK39" s="154" t="s">
        <v>627</v>
      </c>
      <c r="AL39" s="154" t="s">
        <v>176</v>
      </c>
      <c r="AM39" s="153" t="s">
        <v>610</v>
      </c>
      <c r="AP39" s="154" t="s">
        <v>629</v>
      </c>
      <c r="AQ39" s="155" t="s">
        <v>628</v>
      </c>
      <c r="AR39" s="154" t="s">
        <v>616</v>
      </c>
      <c r="AS39" s="153"/>
      <c r="AT39" s="190" t="s">
        <v>622</v>
      </c>
      <c r="AU39" s="154" t="s">
        <v>175</v>
      </c>
      <c r="AW39" s="46"/>
      <c r="AX39" s="46"/>
      <c r="AY39" s="46"/>
      <c r="AZ39" s="70"/>
    </row>
    <row r="40" spans="2:55" x14ac:dyDescent="0.25">
      <c r="C40" s="211"/>
      <c r="D40" s="84"/>
      <c r="E40" s="363"/>
      <c r="F40" s="84"/>
      <c r="G40" s="70"/>
      <c r="H40" s="70"/>
      <c r="Y40" s="70"/>
      <c r="Z40" s="381"/>
      <c r="AA40" s="381"/>
      <c r="AB40" s="381"/>
      <c r="AC40" s="70"/>
      <c r="AD40" s="70"/>
      <c r="AI40" s="112" t="s">
        <v>32</v>
      </c>
      <c r="AJ40" s="147" t="str">
        <f>CONCATENATE(AM40,":PBI-FE-",TEXT(AQ19,"00"),TEXT(AR40,"00"))</f>
        <v>FEB-050ROW:PBI-FE-210101</v>
      </c>
      <c r="AK40" s="157" t="str">
        <f t="shared" ref="AK40:AK48" si="11">CONCATENATE(AM40,":",$AI$3,"-",TEXT(AQ40,"00"),"00")</f>
        <v>FEB-050ROW:PBI-MTCA-210200</v>
      </c>
      <c r="AL40" s="112" t="s">
        <v>522</v>
      </c>
      <c r="AM40" s="114" t="str">
        <f t="shared" ref="AM40:AM48" si="12">LEFT(AL40,FIND(":",AL40)-1)</f>
        <v>FEB-050ROW</v>
      </c>
      <c r="AN40" s="46" t="s">
        <v>150</v>
      </c>
      <c r="AP40" s="112">
        <v>2</v>
      </c>
      <c r="AQ40" s="156">
        <f>'Electronics naming convention'!$C$14+AP40-1</f>
        <v>2102</v>
      </c>
      <c r="AR40" s="114">
        <v>1</v>
      </c>
      <c r="AS40" s="112" t="str">
        <f t="shared" ref="AS40:AS48" si="13">MID(AI40,FIND("PBI",AI40)+4,FIND("-",AI40,FIND(":",AI40)+5)-FIND("-",AI40,FIND(":",AI40))-1)</f>
        <v>BCM</v>
      </c>
      <c r="AT40" s="191">
        <f t="shared" ref="AT40:AT48" si="14">VLOOKUP(AI40,$B$19:$AF$546,HLOOKUP(AU40,$D$15:$AF$16,2,FALSE)+2,FALSE)+IF(AU40="FEB",$AT$3,$AT$2)</f>
        <v>27</v>
      </c>
      <c r="AU40" s="114" t="s">
        <v>150</v>
      </c>
      <c r="AW40" s="46"/>
      <c r="AX40" s="46"/>
      <c r="AY40" s="46"/>
      <c r="AZ40" s="70"/>
    </row>
    <row r="41" spans="2:55" x14ac:dyDescent="0.25">
      <c r="C41" s="211"/>
      <c r="D41" s="84"/>
      <c r="E41" s="363"/>
      <c r="F41" s="84"/>
      <c r="G41" s="70"/>
      <c r="H41" s="70"/>
      <c r="Y41" s="70"/>
      <c r="Z41" s="381"/>
      <c r="AA41" s="381"/>
      <c r="AB41" s="381"/>
      <c r="AC41" s="70"/>
      <c r="AD41" s="70"/>
      <c r="AI41" s="112" t="s">
        <v>33</v>
      </c>
      <c r="AJ41" s="147" t="str">
        <f t="shared" ref="AJ41:AJ48" si="15">CONCATENATE(AM41,":PBI-FE-",TEXT(AQ20,"00"),TEXT(AR41,"00"))</f>
        <v>FEB-050ROW:PBI-FE-210101</v>
      </c>
      <c r="AK41" s="157" t="str">
        <f t="shared" si="11"/>
        <v>FEB-050ROW:PBI-MTCA-210200</v>
      </c>
      <c r="AL41" s="112" t="s">
        <v>522</v>
      </c>
      <c r="AM41" s="114" t="str">
        <f t="shared" si="12"/>
        <v>FEB-050ROW</v>
      </c>
      <c r="AN41" s="46" t="s">
        <v>150</v>
      </c>
      <c r="AP41" s="112">
        <v>2</v>
      </c>
      <c r="AQ41" s="156">
        <f>'Electronics naming convention'!$C$14+AP41-1</f>
        <v>2102</v>
      </c>
      <c r="AR41" s="114">
        <v>1</v>
      </c>
      <c r="AS41" s="112" t="str">
        <f t="shared" si="13"/>
        <v>BCM</v>
      </c>
      <c r="AT41" s="191">
        <f t="shared" si="14"/>
        <v>32.111072</v>
      </c>
      <c r="AU41" s="114" t="s">
        <v>150</v>
      </c>
      <c r="AW41" s="46"/>
      <c r="AX41" s="46"/>
      <c r="AY41" s="46"/>
      <c r="AZ41" s="70"/>
    </row>
    <row r="42" spans="2:55" x14ac:dyDescent="0.25">
      <c r="C42" s="211"/>
      <c r="D42" s="84"/>
      <c r="E42" s="363"/>
      <c r="F42" s="84"/>
      <c r="G42" s="70"/>
      <c r="H42" s="70"/>
      <c r="Y42" s="70"/>
      <c r="Z42" s="381"/>
      <c r="AA42" s="381"/>
      <c r="AB42" s="381"/>
      <c r="AC42" s="70"/>
      <c r="AD42" s="70"/>
      <c r="AI42" s="112" t="s">
        <v>34</v>
      </c>
      <c r="AJ42" s="147" t="str">
        <f t="shared" si="15"/>
        <v>FEB-050ROW:PBI-FE-210101</v>
      </c>
      <c r="AK42" s="157" t="str">
        <f t="shared" si="11"/>
        <v>FEB-050ROW:PBI-MTCA-210200</v>
      </c>
      <c r="AL42" s="112" t="s">
        <v>522</v>
      </c>
      <c r="AM42" s="114" t="str">
        <f t="shared" si="12"/>
        <v>FEB-050ROW</v>
      </c>
      <c r="AN42" s="46" t="s">
        <v>150</v>
      </c>
      <c r="AP42" s="112">
        <v>2</v>
      </c>
      <c r="AQ42" s="156">
        <f>'Electronics naming convention'!$C$14+AP42-1</f>
        <v>2102</v>
      </c>
      <c r="AR42" s="114">
        <v>1</v>
      </c>
      <c r="AS42" s="112" t="str">
        <f t="shared" si="13"/>
        <v>BCM</v>
      </c>
      <c r="AT42" s="191">
        <f t="shared" si="14"/>
        <v>33.958972000000003</v>
      </c>
      <c r="AU42" s="114" t="s">
        <v>150</v>
      </c>
      <c r="AW42" s="46"/>
      <c r="AX42" s="46"/>
      <c r="AY42" s="46"/>
      <c r="AZ42" s="70"/>
    </row>
    <row r="43" spans="2:55" x14ac:dyDescent="0.25">
      <c r="C43" s="211"/>
      <c r="D43" s="84"/>
      <c r="E43" s="363"/>
      <c r="F43" s="84"/>
      <c r="G43" s="70"/>
      <c r="H43" s="70"/>
      <c r="Y43" s="70"/>
      <c r="Z43" s="381"/>
      <c r="AA43" s="381"/>
      <c r="AB43" s="381"/>
      <c r="AC43" s="70"/>
      <c r="AD43" s="70"/>
      <c r="AI43" s="112" t="s">
        <v>35</v>
      </c>
      <c r="AJ43" s="147" t="str">
        <f t="shared" si="15"/>
        <v>FEB-050ROW:PBI-FE-210101</v>
      </c>
      <c r="AK43" s="157" t="str">
        <f t="shared" si="11"/>
        <v>FEB-050ROW:PBI-MTCA-210200</v>
      </c>
      <c r="AL43" s="112" t="s">
        <v>522</v>
      </c>
      <c r="AM43" s="114" t="str">
        <f t="shared" si="12"/>
        <v>FEB-050ROW</v>
      </c>
      <c r="AN43" s="46" t="s">
        <v>150</v>
      </c>
      <c r="AP43" s="112">
        <v>2</v>
      </c>
      <c r="AQ43" s="156">
        <f>'Electronics naming convention'!$C$14+AP43-1</f>
        <v>2102</v>
      </c>
      <c r="AR43" s="114">
        <v>1</v>
      </c>
      <c r="AS43" s="112" t="str">
        <f t="shared" si="13"/>
        <v>BCM</v>
      </c>
      <c r="AT43" s="191">
        <f t="shared" si="14"/>
        <v>35.790072000000002</v>
      </c>
      <c r="AU43" s="114" t="s">
        <v>150</v>
      </c>
      <c r="AW43" s="46"/>
      <c r="AX43" s="46"/>
      <c r="AY43" s="46"/>
      <c r="AZ43" s="70"/>
    </row>
    <row r="44" spans="2:55" x14ac:dyDescent="0.25">
      <c r="C44" s="211"/>
      <c r="D44" s="84"/>
      <c r="E44" s="363"/>
      <c r="F44" s="84"/>
      <c r="G44" s="70"/>
      <c r="H44" s="70"/>
      <c r="Y44" s="70"/>
      <c r="Z44" s="381"/>
      <c r="AA44" s="381"/>
      <c r="AB44" s="381"/>
      <c r="AC44" s="70"/>
      <c r="AD44" s="70"/>
      <c r="AI44" s="112" t="s">
        <v>36</v>
      </c>
      <c r="AJ44" s="147" t="str">
        <f t="shared" si="15"/>
        <v>FEB-050ROW:PBI-FE-210101</v>
      </c>
      <c r="AK44" s="157" t="str">
        <f t="shared" si="11"/>
        <v>FEB-050ROW:PBI-MTCA-210200</v>
      </c>
      <c r="AL44" s="112" t="s">
        <v>522</v>
      </c>
      <c r="AM44" s="114" t="str">
        <f t="shared" si="12"/>
        <v>FEB-050ROW</v>
      </c>
      <c r="AN44" s="46" t="s">
        <v>150</v>
      </c>
      <c r="AP44" s="112">
        <v>2</v>
      </c>
      <c r="AQ44" s="156">
        <f>'Electronics naming convention'!$C$14+AP44-1</f>
        <v>2102</v>
      </c>
      <c r="AR44" s="114">
        <v>1</v>
      </c>
      <c r="AS44" s="112" t="str">
        <f t="shared" si="13"/>
        <v>BCM</v>
      </c>
      <c r="AT44" s="191">
        <f t="shared" si="14"/>
        <v>43.771860000000004</v>
      </c>
      <c r="AU44" s="114" t="s">
        <v>150</v>
      </c>
      <c r="AW44" s="46"/>
      <c r="AX44" s="46"/>
      <c r="AY44" s="46"/>
      <c r="AZ44" s="70"/>
    </row>
    <row r="45" spans="2:55" x14ac:dyDescent="0.25">
      <c r="C45" s="211"/>
      <c r="D45" s="84"/>
      <c r="E45" s="363"/>
      <c r="F45" s="84"/>
      <c r="G45" s="70"/>
      <c r="H45" s="70"/>
      <c r="Y45" s="70"/>
      <c r="Z45" s="381"/>
      <c r="AA45" s="381"/>
      <c r="AB45" s="381"/>
      <c r="AC45" s="70"/>
      <c r="AD45" s="70"/>
      <c r="AI45" s="112" t="s">
        <v>37</v>
      </c>
      <c r="AJ45" s="147" t="str">
        <f t="shared" si="15"/>
        <v>FEB-050ROW:PBI-FE-210101</v>
      </c>
      <c r="AK45" s="157" t="str">
        <f t="shared" si="11"/>
        <v>FEB-050ROW:PBI-MTCA-210200</v>
      </c>
      <c r="AL45" s="112" t="s">
        <v>522</v>
      </c>
      <c r="AM45" s="114" t="str">
        <f t="shared" si="12"/>
        <v>FEB-050ROW</v>
      </c>
      <c r="AN45" s="46" t="s">
        <v>150</v>
      </c>
      <c r="AP45" s="112">
        <v>2</v>
      </c>
      <c r="AQ45" s="156">
        <f>'Electronics naming convention'!$C$14+AP45-1</f>
        <v>2102</v>
      </c>
      <c r="AR45" s="114">
        <v>1</v>
      </c>
      <c r="AS45" s="112" t="str">
        <f t="shared" si="13"/>
        <v>BCM</v>
      </c>
      <c r="AT45" s="191">
        <f t="shared" si="14"/>
        <v>51.160511</v>
      </c>
      <c r="AU45" s="114" t="s">
        <v>150</v>
      </c>
      <c r="AW45" s="46"/>
      <c r="AX45" s="46"/>
      <c r="AY45" s="46"/>
      <c r="AZ45" s="70"/>
    </row>
    <row r="46" spans="2:55" x14ac:dyDescent="0.25">
      <c r="C46" s="211"/>
      <c r="D46" s="84"/>
      <c r="E46" s="363"/>
      <c r="F46" s="84"/>
      <c r="G46" s="70"/>
      <c r="H46" s="70"/>
      <c r="Y46" s="70"/>
      <c r="Z46" s="381"/>
      <c r="AA46" s="381"/>
      <c r="AB46" s="381"/>
      <c r="AC46" s="70"/>
      <c r="AD46" s="70"/>
      <c r="AI46" s="112" t="s">
        <v>38</v>
      </c>
      <c r="AJ46" s="147" t="str">
        <f t="shared" si="15"/>
        <v>FEB-050ROW:PBI-FE-210101</v>
      </c>
      <c r="AK46" s="157" t="str">
        <f t="shared" si="11"/>
        <v>FEB-050ROW:PBI-MTCA-210200</v>
      </c>
      <c r="AL46" s="112" t="s">
        <v>522</v>
      </c>
      <c r="AM46" s="114" t="str">
        <f t="shared" si="12"/>
        <v>FEB-050ROW</v>
      </c>
      <c r="AN46" s="46" t="s">
        <v>150</v>
      </c>
      <c r="AP46" s="112">
        <v>2</v>
      </c>
      <c r="AQ46" s="156">
        <f>'Electronics naming convention'!$C$14+AP46-1</f>
        <v>2102</v>
      </c>
      <c r="AR46" s="114">
        <v>1</v>
      </c>
      <c r="AS46" s="112" t="str">
        <f t="shared" si="13"/>
        <v>BCM</v>
      </c>
      <c r="AT46" s="191">
        <f t="shared" si="14"/>
        <v>58.997624000000002</v>
      </c>
      <c r="AU46" s="114" t="s">
        <v>150</v>
      </c>
      <c r="AW46" s="46"/>
      <c r="AX46" s="46"/>
      <c r="AY46" s="46"/>
      <c r="AZ46" s="70"/>
    </row>
    <row r="47" spans="2:55" x14ac:dyDescent="0.25">
      <c r="C47" s="211"/>
      <c r="D47" s="84"/>
      <c r="E47" s="363"/>
      <c r="F47" s="84"/>
      <c r="G47" s="70"/>
      <c r="H47" s="70"/>
      <c r="Y47" s="70"/>
      <c r="Z47" s="381"/>
      <c r="AA47" s="381"/>
      <c r="AB47" s="381"/>
      <c r="AC47" s="70"/>
      <c r="AD47" s="70"/>
      <c r="AI47" s="112" t="s">
        <v>39</v>
      </c>
      <c r="AJ47" s="147" t="str">
        <f t="shared" si="15"/>
        <v>SPK-010ROW:PBI-FE-210301</v>
      </c>
      <c r="AK47" s="157" t="str">
        <f t="shared" si="11"/>
        <v>SPK-010ROW:PBI-MTCA-210400</v>
      </c>
      <c r="AL47" s="514" t="s">
        <v>524</v>
      </c>
      <c r="AM47" s="114" t="str">
        <f t="shared" si="12"/>
        <v>SPK-010ROW</v>
      </c>
      <c r="AN47" s="46" t="s">
        <v>1315</v>
      </c>
      <c r="AP47" s="112">
        <v>4</v>
      </c>
      <c r="AQ47" s="156">
        <f>'Electronics naming convention'!$C$14+AP47-1</f>
        <v>2104</v>
      </c>
      <c r="AR47" s="114">
        <v>1</v>
      </c>
      <c r="AS47" s="112" t="str">
        <f t="shared" si="13"/>
        <v>BCM</v>
      </c>
      <c r="AT47" s="191">
        <f t="shared" si="14"/>
        <v>49.281839999999995</v>
      </c>
      <c r="AU47" s="114" t="s">
        <v>151</v>
      </c>
      <c r="AW47" s="46"/>
      <c r="AX47" s="46"/>
      <c r="AY47" s="46"/>
      <c r="AZ47" s="70"/>
    </row>
    <row r="48" spans="2:55" x14ac:dyDescent="0.25">
      <c r="C48" s="211"/>
      <c r="D48" s="70"/>
      <c r="E48" s="363"/>
      <c r="F48" s="70"/>
      <c r="G48" s="70"/>
      <c r="H48" s="70"/>
      <c r="Y48" s="70"/>
      <c r="Z48" s="381"/>
      <c r="AA48" s="381"/>
      <c r="AB48" s="381"/>
      <c r="AC48" s="70"/>
      <c r="AD48" s="70"/>
      <c r="AI48" s="112" t="s">
        <v>40</v>
      </c>
      <c r="AJ48" s="147" t="str">
        <f t="shared" si="15"/>
        <v>SPK-010ROW:PBI-FE-210301</v>
      </c>
      <c r="AK48" s="157" t="str">
        <f t="shared" si="11"/>
        <v>SPK-010ROW:PBI-MTCA-210400</v>
      </c>
      <c r="AL48" s="514" t="s">
        <v>524</v>
      </c>
      <c r="AM48" s="114" t="str">
        <f t="shared" si="12"/>
        <v>SPK-010ROW</v>
      </c>
      <c r="AN48" s="46" t="s">
        <v>1315</v>
      </c>
      <c r="AP48" s="112">
        <v>4</v>
      </c>
      <c r="AQ48" s="156">
        <f>'Electronics naming convention'!$C$14+AP48-1</f>
        <v>2104</v>
      </c>
      <c r="AR48" s="114">
        <v>1</v>
      </c>
      <c r="AS48" s="112" t="str">
        <f t="shared" si="13"/>
        <v>BCM</v>
      </c>
      <c r="AT48" s="191">
        <f t="shared" si="14"/>
        <v>57.248818</v>
      </c>
      <c r="AU48" s="114" t="s">
        <v>151</v>
      </c>
      <c r="AW48" s="46"/>
      <c r="AX48" s="46"/>
      <c r="AY48" s="46"/>
      <c r="AZ48" s="70"/>
    </row>
    <row r="49" spans="1:56" x14ac:dyDescent="0.25">
      <c r="C49" s="211"/>
      <c r="D49" s="70"/>
      <c r="E49" s="363"/>
      <c r="F49" s="70"/>
      <c r="G49" s="70"/>
      <c r="H49" s="70"/>
      <c r="Y49" s="70"/>
      <c r="Z49" s="381"/>
      <c r="AA49" s="381"/>
      <c r="AB49" s="381"/>
      <c r="AC49" s="70"/>
      <c r="AD49" s="70"/>
      <c r="AI49" s="112"/>
      <c r="AJ49" s="157"/>
      <c r="AK49" s="157"/>
      <c r="AL49" s="112"/>
      <c r="AP49" s="112"/>
      <c r="AQ49" s="156"/>
      <c r="AR49" s="114"/>
      <c r="AS49" s="112"/>
      <c r="AT49" s="191"/>
      <c r="AU49" s="114"/>
      <c r="AW49" s="46"/>
      <c r="AX49" s="46"/>
      <c r="AY49" s="46"/>
      <c r="AZ49" s="70"/>
    </row>
    <row r="50" spans="1:56" s="140" customFormat="1" ht="15.75" thickBot="1" x14ac:dyDescent="0.3">
      <c r="B50" s="80" t="s">
        <v>612</v>
      </c>
      <c r="C50" s="212" t="s">
        <v>149</v>
      </c>
      <c r="D50" s="216">
        <v>0</v>
      </c>
      <c r="E50" s="390">
        <v>18.45</v>
      </c>
      <c r="F50" s="91">
        <v>37.615000000000002</v>
      </c>
      <c r="G50" s="91">
        <v>59.39</v>
      </c>
      <c r="H50" s="91">
        <v>76.430000000000007</v>
      </c>
      <c r="I50" s="91">
        <v>93.47</v>
      </c>
      <c r="J50" s="91">
        <v>106.935</v>
      </c>
      <c r="K50" s="91">
        <v>123.97499999999999</v>
      </c>
      <c r="L50" s="91">
        <v>141.01499999999999</v>
      </c>
      <c r="M50" s="91">
        <v>158.05500000000001</v>
      </c>
      <c r="N50" s="91">
        <v>175.095</v>
      </c>
      <c r="O50" s="91">
        <v>192.13499999999999</v>
      </c>
      <c r="P50" s="91">
        <v>209.17500000000001</v>
      </c>
      <c r="Q50" s="91">
        <v>226.215</v>
      </c>
      <c r="R50" s="91">
        <v>243.255</v>
      </c>
      <c r="S50" s="91">
        <v>260.29500000000002</v>
      </c>
      <c r="T50" s="91">
        <v>277.33499999999998</v>
      </c>
      <c r="U50" s="91">
        <v>294.375</v>
      </c>
      <c r="V50" s="91">
        <v>311.41500000000002</v>
      </c>
      <c r="W50" s="91">
        <v>328.45499999999998</v>
      </c>
      <c r="X50" s="91">
        <v>345.495</v>
      </c>
      <c r="Y50" s="91">
        <v>362.53500000000003</v>
      </c>
      <c r="Z50" s="382">
        <v>379.57499999999999</v>
      </c>
      <c r="AA50" s="382">
        <v>396.61500000000001</v>
      </c>
      <c r="AB50" s="382">
        <v>413.65499999999997</v>
      </c>
      <c r="AC50" s="91">
        <v>430.69499999999999</v>
      </c>
      <c r="AD50" s="91">
        <v>447.73500000000001</v>
      </c>
      <c r="AE50" s="91">
        <v>464.77499999999998</v>
      </c>
      <c r="AF50" s="408">
        <v>560</v>
      </c>
      <c r="AG50" s="89"/>
      <c r="AH50" s="89"/>
      <c r="AI50" s="153" t="s">
        <v>623</v>
      </c>
      <c r="AJ50" s="154" t="s">
        <v>616</v>
      </c>
      <c r="AK50" s="154" t="s">
        <v>627</v>
      </c>
      <c r="AL50" s="154" t="s">
        <v>176</v>
      </c>
      <c r="AM50" s="153" t="s">
        <v>610</v>
      </c>
      <c r="AN50" s="89"/>
      <c r="AO50" s="89"/>
      <c r="AP50" s="154" t="s">
        <v>629</v>
      </c>
      <c r="AQ50" s="155" t="s">
        <v>628</v>
      </c>
      <c r="AR50" s="154"/>
      <c r="AS50" s="153"/>
      <c r="AT50" s="190" t="s">
        <v>622</v>
      </c>
      <c r="AU50" s="154" t="s">
        <v>175</v>
      </c>
      <c r="AV50" s="80"/>
      <c r="AW50" s="143"/>
      <c r="AX50" s="143"/>
      <c r="AY50" s="143"/>
      <c r="AZ50" s="10"/>
      <c r="BA50" s="80"/>
      <c r="BB50" s="80"/>
      <c r="BC50" s="80"/>
    </row>
    <row r="51" spans="1:56" x14ac:dyDescent="0.25">
      <c r="B51" s="112" t="s">
        <v>41</v>
      </c>
      <c r="C51" s="212">
        <v>9.438072</v>
      </c>
      <c r="D51" s="226">
        <f t="shared" ref="D51:M52" si="16">ABS($C51-D$55)</f>
        <v>9.438072</v>
      </c>
      <c r="E51" s="363">
        <f t="shared" si="16"/>
        <v>9.0119279999999993</v>
      </c>
      <c r="F51" s="84">
        <f t="shared" si="16"/>
        <v>28.176928000000004</v>
      </c>
      <c r="G51" s="84">
        <f t="shared" si="16"/>
        <v>49.951928000000002</v>
      </c>
      <c r="H51" s="84">
        <f t="shared" si="16"/>
        <v>66.991928000000001</v>
      </c>
      <c r="I51" s="84">
        <f t="shared" si="16"/>
        <v>84.031927999999994</v>
      </c>
      <c r="J51" s="84">
        <f t="shared" si="16"/>
        <v>97.496927999999997</v>
      </c>
      <c r="K51" s="84">
        <f t="shared" si="16"/>
        <v>114.53692799999999</v>
      </c>
      <c r="L51" s="84">
        <f t="shared" si="16"/>
        <v>131.57692799999998</v>
      </c>
      <c r="M51" s="84">
        <f t="shared" si="16"/>
        <v>148.616928</v>
      </c>
      <c r="N51" s="84">
        <f t="shared" ref="N51:W52" si="17">ABS($C51-N$55)</f>
        <v>165.65692799999999</v>
      </c>
      <c r="O51" s="84">
        <f t="shared" si="17"/>
        <v>182.69692799999999</v>
      </c>
      <c r="P51" s="84">
        <f t="shared" si="17"/>
        <v>199.73692800000001</v>
      </c>
      <c r="Q51" s="84">
        <f t="shared" si="17"/>
        <v>216.776928</v>
      </c>
      <c r="R51" s="84">
        <f t="shared" si="17"/>
        <v>233.81692799999999</v>
      </c>
      <c r="S51" s="84">
        <f t="shared" si="17"/>
        <v>250.85692800000001</v>
      </c>
      <c r="T51" s="84">
        <f t="shared" si="17"/>
        <v>267.896928</v>
      </c>
      <c r="U51" s="84">
        <f t="shared" si="17"/>
        <v>284.93692800000002</v>
      </c>
      <c r="V51" s="84">
        <f t="shared" si="17"/>
        <v>301.97692800000004</v>
      </c>
      <c r="W51" s="84">
        <f t="shared" si="17"/>
        <v>319.01692800000001</v>
      </c>
      <c r="X51" s="84">
        <f t="shared" ref="X51:AF52" si="18">ABS($C51-X$55)</f>
        <v>336.05692800000003</v>
      </c>
      <c r="Y51" s="84">
        <f t="shared" si="18"/>
        <v>353.09692800000005</v>
      </c>
      <c r="Z51" s="381">
        <f t="shared" si="18"/>
        <v>370.13692800000001</v>
      </c>
      <c r="AA51" s="381">
        <f t="shared" si="18"/>
        <v>387.17692800000003</v>
      </c>
      <c r="AB51" s="381">
        <f t="shared" si="18"/>
        <v>404.216928</v>
      </c>
      <c r="AC51" s="84">
        <f t="shared" si="18"/>
        <v>421.25692800000002</v>
      </c>
      <c r="AD51" s="84">
        <f t="shared" si="18"/>
        <v>438.29692800000004</v>
      </c>
      <c r="AE51" s="84">
        <f t="shared" si="18"/>
        <v>455.336928</v>
      </c>
      <c r="AF51" s="144">
        <f t="shared" si="18"/>
        <v>550.56192799999997</v>
      </c>
      <c r="AI51" s="112" t="s">
        <v>41</v>
      </c>
      <c r="AJ51" s="147" t="str">
        <f>CONCATENATE(AM51,":PBI-FE-",$AJ$8,TEXT(AQ51,"00"),TEXT(AR51,"00"))</f>
        <v>FEB-050ROW:PBI-FE-244101</v>
      </c>
      <c r="AK51" s="157" t="str">
        <f>CONCATENATE(AM51,":","PBI-SCOPE","-",TEXT(AQ51,"00"),"00")</f>
        <v>FEB-050ROW:PBI-SCOPE-244100</v>
      </c>
      <c r="AL51" s="112" t="s">
        <v>522</v>
      </c>
      <c r="AM51" s="114" t="str">
        <f>LEFT(AL51,FIND(":",AL51)-1)</f>
        <v>FEB-050ROW</v>
      </c>
      <c r="AN51" s="46" t="s">
        <v>150</v>
      </c>
      <c r="AP51" s="112">
        <v>1</v>
      </c>
      <c r="AQ51" s="156">
        <v>2441</v>
      </c>
      <c r="AR51" s="112">
        <v>1</v>
      </c>
      <c r="AS51" s="112" t="s">
        <v>1008</v>
      </c>
      <c r="AT51" s="191">
        <f>VLOOKUP(AI51,$B$19:$AF$546,HLOOKUP(AU51,$D$15:$AF$16,2,FALSE)+2,FALSE)+IF(AU51="FEB",$AT$3,$AT$2)</f>
        <v>34.438071999999998</v>
      </c>
      <c r="AU51" s="112" t="s">
        <v>150</v>
      </c>
      <c r="AW51" s="46"/>
      <c r="AX51" s="46"/>
      <c r="AY51" s="46"/>
      <c r="AZ51" s="70"/>
    </row>
    <row r="52" spans="1:56" ht="15.75" thickBot="1" x14ac:dyDescent="0.3">
      <c r="B52" s="112" t="s">
        <v>593</v>
      </c>
      <c r="C52" s="212">
        <v>10.840071999999999</v>
      </c>
      <c r="D52" s="228">
        <f t="shared" si="16"/>
        <v>10.840071999999999</v>
      </c>
      <c r="E52" s="363">
        <f t="shared" si="16"/>
        <v>7.609928</v>
      </c>
      <c r="F52" s="84">
        <f t="shared" si="16"/>
        <v>26.774928000000003</v>
      </c>
      <c r="G52" s="84">
        <f t="shared" si="16"/>
        <v>48.549928000000001</v>
      </c>
      <c r="H52" s="84">
        <f t="shared" si="16"/>
        <v>65.589928000000015</v>
      </c>
      <c r="I52" s="84">
        <f t="shared" si="16"/>
        <v>82.629928000000007</v>
      </c>
      <c r="J52" s="84">
        <f t="shared" si="16"/>
        <v>96.09492800000001</v>
      </c>
      <c r="K52" s="84">
        <f t="shared" si="16"/>
        <v>113.134928</v>
      </c>
      <c r="L52" s="84">
        <f t="shared" si="16"/>
        <v>130.17492799999999</v>
      </c>
      <c r="M52" s="84">
        <f t="shared" si="16"/>
        <v>147.21492800000001</v>
      </c>
      <c r="N52" s="84">
        <f t="shared" si="17"/>
        <v>164.25492800000001</v>
      </c>
      <c r="O52" s="84">
        <f t="shared" si="17"/>
        <v>181.294928</v>
      </c>
      <c r="P52" s="84">
        <f t="shared" si="17"/>
        <v>198.33492800000002</v>
      </c>
      <c r="Q52" s="84">
        <f t="shared" si="17"/>
        <v>215.37492800000001</v>
      </c>
      <c r="R52" s="84">
        <f t="shared" si="17"/>
        <v>232.414928</v>
      </c>
      <c r="S52" s="84">
        <f t="shared" si="17"/>
        <v>249.45492800000002</v>
      </c>
      <c r="T52" s="84">
        <f t="shared" si="17"/>
        <v>266.49492799999996</v>
      </c>
      <c r="U52" s="84">
        <f t="shared" si="17"/>
        <v>283.53492799999998</v>
      </c>
      <c r="V52" s="84">
        <f t="shared" si="17"/>
        <v>300.574928</v>
      </c>
      <c r="W52" s="84">
        <f t="shared" si="17"/>
        <v>317.61492799999996</v>
      </c>
      <c r="X52" s="84">
        <f t="shared" si="18"/>
        <v>334.65492799999998</v>
      </c>
      <c r="Y52" s="84">
        <f t="shared" si="18"/>
        <v>351.694928</v>
      </c>
      <c r="Z52" s="381">
        <f t="shared" si="18"/>
        <v>368.73492799999997</v>
      </c>
      <c r="AA52" s="381">
        <f t="shared" si="18"/>
        <v>385.77492799999999</v>
      </c>
      <c r="AB52" s="381">
        <f t="shared" si="18"/>
        <v>402.81492799999995</v>
      </c>
      <c r="AC52" s="84">
        <f t="shared" si="18"/>
        <v>419.85492799999997</v>
      </c>
      <c r="AD52" s="84">
        <f t="shared" si="18"/>
        <v>436.89492799999999</v>
      </c>
      <c r="AE52" s="84">
        <f t="shared" si="18"/>
        <v>453.93492799999996</v>
      </c>
      <c r="AF52" s="144">
        <f t="shared" si="18"/>
        <v>549.15992800000004</v>
      </c>
      <c r="AI52" s="112" t="s">
        <v>593</v>
      </c>
      <c r="AJ52" s="147" t="str">
        <f>CONCATENATE(AM52,":PBI-FE-",$AJ$8,TEXT(AQ52,"00"),TEXT(AR52,"00"))</f>
        <v>FEB-050ROW:PBI-FE-244201</v>
      </c>
      <c r="AK52" s="157" t="str">
        <f>CONCATENATE(AM52,":","PBI-SCOPE","-",TEXT(AQ52,"00"),"00")</f>
        <v>FEB-050ROW:PBI-SCOPE-244200</v>
      </c>
      <c r="AL52" s="112" t="s">
        <v>522</v>
      </c>
      <c r="AM52" s="114" t="str">
        <f>LEFT(AL52,FIND(":",AL52)-1)</f>
        <v>FEB-050ROW</v>
      </c>
      <c r="AN52" s="46" t="s">
        <v>150</v>
      </c>
      <c r="AP52" s="112">
        <v>2</v>
      </c>
      <c r="AQ52" s="156">
        <v>2442</v>
      </c>
      <c r="AR52" s="112">
        <v>1</v>
      </c>
      <c r="AS52" s="112" t="s">
        <v>1009</v>
      </c>
      <c r="AT52" s="191">
        <f>VLOOKUP(AI52,$B$19:$AF$546,HLOOKUP(AU52,$D$15:$AF$16,2,FALSE)+2,FALSE)+IF(AU52="FEB",$AT$3,$AT$2)</f>
        <v>35.840071999999999</v>
      </c>
      <c r="AU52" s="112" t="s">
        <v>150</v>
      </c>
      <c r="AW52" s="46"/>
      <c r="AX52" s="46"/>
      <c r="AY52" s="46"/>
      <c r="AZ52" s="70"/>
    </row>
    <row r="53" spans="1:56" s="130" customFormat="1" ht="15.75" thickBot="1" x14ac:dyDescent="0.3">
      <c r="B53" s="164"/>
      <c r="C53" s="269"/>
      <c r="D53" s="186"/>
      <c r="E53" s="391"/>
      <c r="F53" s="186"/>
      <c r="G53" s="186"/>
      <c r="H53" s="186"/>
      <c r="I53" s="186"/>
      <c r="J53" s="186"/>
      <c r="K53" s="186"/>
      <c r="L53" s="186"/>
      <c r="M53" s="186"/>
      <c r="N53" s="186"/>
      <c r="O53" s="186"/>
      <c r="P53" s="186"/>
      <c r="Q53" s="186"/>
      <c r="R53" s="186"/>
      <c r="S53" s="186"/>
      <c r="T53" s="186"/>
      <c r="U53" s="186"/>
      <c r="V53" s="186"/>
      <c r="W53" s="186"/>
      <c r="X53" s="186"/>
      <c r="Y53" s="186"/>
      <c r="Z53" s="383"/>
      <c r="AA53" s="383"/>
      <c r="AB53" s="383"/>
      <c r="AC53" s="186"/>
      <c r="AD53" s="186"/>
      <c r="AE53" s="186"/>
      <c r="AF53" s="262"/>
      <c r="AG53" s="164"/>
      <c r="AH53" s="164"/>
      <c r="AI53" s="183"/>
      <c r="AJ53" s="185"/>
      <c r="AK53" s="185"/>
      <c r="AL53" s="183"/>
      <c r="AM53" s="135"/>
      <c r="AN53" s="164"/>
      <c r="AO53" s="164"/>
      <c r="AP53" s="183"/>
      <c r="AQ53" s="184"/>
      <c r="AR53" s="135"/>
      <c r="AS53" s="183"/>
      <c r="AT53" s="270"/>
      <c r="AU53" s="135"/>
      <c r="AV53" s="164"/>
      <c r="AW53" s="164"/>
      <c r="AX53" s="164"/>
      <c r="AY53" s="164"/>
      <c r="AZ53" s="186"/>
      <c r="BA53" s="164"/>
      <c r="BB53" s="164"/>
      <c r="BC53" s="164"/>
    </row>
    <row r="54" spans="1:56" s="1" customFormat="1" ht="17.25" customHeight="1" x14ac:dyDescent="0.25">
      <c r="A54" s="268" t="s">
        <v>148</v>
      </c>
      <c r="B54" s="47"/>
      <c r="C54" s="212"/>
      <c r="E54" s="138"/>
      <c r="X54" s="138"/>
      <c r="Y54" s="138"/>
      <c r="Z54" s="374"/>
      <c r="AA54" s="374"/>
      <c r="AB54" s="374"/>
      <c r="AC54" s="138"/>
      <c r="AF54" s="60"/>
      <c r="AG54" s="46"/>
      <c r="AH54" s="46"/>
      <c r="AI54" s="110"/>
      <c r="AJ54" s="111"/>
      <c r="AK54" s="111"/>
      <c r="AL54" s="111"/>
      <c r="AM54" s="114"/>
      <c r="AN54" s="46"/>
      <c r="AO54" s="46"/>
      <c r="AP54" s="111"/>
      <c r="AQ54" s="152"/>
      <c r="AR54" s="515"/>
      <c r="AS54" s="515"/>
      <c r="AT54" s="188"/>
      <c r="AU54" s="515"/>
      <c r="AV54" s="47"/>
      <c r="AW54" s="47"/>
      <c r="AX54" s="47"/>
      <c r="AY54" s="47"/>
      <c r="BA54" s="47"/>
      <c r="BB54" s="47"/>
      <c r="BC54" s="47"/>
    </row>
    <row r="55" spans="1:56" s="140" customFormat="1" ht="15.75" thickBot="1" x14ac:dyDescent="0.3">
      <c r="B55" s="145" t="s">
        <v>148</v>
      </c>
      <c r="C55" s="213" t="s">
        <v>149</v>
      </c>
      <c r="D55" s="216">
        <v>0</v>
      </c>
      <c r="E55" s="390">
        <v>18.45</v>
      </c>
      <c r="F55" s="91">
        <v>37.615000000000002</v>
      </c>
      <c r="G55" s="91">
        <v>59.39</v>
      </c>
      <c r="H55" s="91">
        <v>76.430000000000007</v>
      </c>
      <c r="I55" s="91">
        <v>93.47</v>
      </c>
      <c r="J55" s="91">
        <v>106.935</v>
      </c>
      <c r="K55" s="91">
        <v>123.97499999999999</v>
      </c>
      <c r="L55" s="91">
        <v>141.01499999999999</v>
      </c>
      <c r="M55" s="91">
        <v>158.05500000000001</v>
      </c>
      <c r="N55" s="91">
        <v>175.095</v>
      </c>
      <c r="O55" s="91">
        <v>192.13499999999999</v>
      </c>
      <c r="P55" s="91">
        <v>209.17500000000001</v>
      </c>
      <c r="Q55" s="91">
        <v>226.215</v>
      </c>
      <c r="R55" s="91">
        <v>243.255</v>
      </c>
      <c r="S55" s="91">
        <v>260.29500000000002</v>
      </c>
      <c r="T55" s="91">
        <v>277.33499999999998</v>
      </c>
      <c r="U55" s="91">
        <v>294.375</v>
      </c>
      <c r="V55" s="91">
        <v>311.41500000000002</v>
      </c>
      <c r="W55" s="91">
        <v>328.45499999999998</v>
      </c>
      <c r="X55" s="91">
        <v>345.495</v>
      </c>
      <c r="Y55" s="91">
        <v>362.53500000000003</v>
      </c>
      <c r="Z55" s="382">
        <v>379.57499999999999</v>
      </c>
      <c r="AA55" s="382">
        <v>396.61500000000001</v>
      </c>
      <c r="AB55" s="382">
        <v>413.65499999999997</v>
      </c>
      <c r="AC55" s="91">
        <v>430.69499999999999</v>
      </c>
      <c r="AD55" s="91">
        <v>447.73500000000001</v>
      </c>
      <c r="AE55" s="91">
        <v>464.77499999999998</v>
      </c>
      <c r="AF55" s="408">
        <v>560</v>
      </c>
      <c r="AG55" s="89"/>
      <c r="AH55" s="89"/>
      <c r="AI55" s="153" t="s">
        <v>623</v>
      </c>
      <c r="AJ55" s="154" t="s">
        <v>616</v>
      </c>
      <c r="AK55" s="154" t="s">
        <v>627</v>
      </c>
      <c r="AL55" s="154" t="s">
        <v>176</v>
      </c>
      <c r="AM55" s="153" t="s">
        <v>610</v>
      </c>
      <c r="AN55" s="89"/>
      <c r="AO55" s="89"/>
      <c r="AP55" s="154" t="s">
        <v>629</v>
      </c>
      <c r="AQ55" s="155" t="s">
        <v>628</v>
      </c>
      <c r="AR55" s="154" t="s">
        <v>616</v>
      </c>
      <c r="AS55" s="153"/>
      <c r="AT55" s="190" t="s">
        <v>622</v>
      </c>
      <c r="AU55" s="154" t="s">
        <v>175</v>
      </c>
      <c r="AV55" s="80" t="s">
        <v>605</v>
      </c>
      <c r="AW55" s="143" t="s">
        <v>745</v>
      </c>
      <c r="AX55" s="80" t="s">
        <v>744</v>
      </c>
      <c r="AY55" s="80"/>
      <c r="BC55" s="143"/>
      <c r="BD55" s="10"/>
    </row>
    <row r="56" spans="1:56" x14ac:dyDescent="0.25">
      <c r="B56" s="12" t="s">
        <v>14</v>
      </c>
      <c r="C56" s="141">
        <v>7.414072</v>
      </c>
      <c r="D56" s="217">
        <f>ABS($C56-D$55)</f>
        <v>7.414072</v>
      </c>
      <c r="E56" s="381">
        <f t="shared" ref="E56:U71" si="19">ABS($C56-E$55)</f>
        <v>11.035927999999998</v>
      </c>
      <c r="F56" s="84">
        <f t="shared" si="19"/>
        <v>30.200928000000001</v>
      </c>
      <c r="G56" s="84">
        <f t="shared" si="19"/>
        <v>51.975928000000003</v>
      </c>
      <c r="H56" s="84">
        <f t="shared" si="19"/>
        <v>69.015928000000002</v>
      </c>
      <c r="I56" s="84">
        <f t="shared" si="19"/>
        <v>86.055927999999994</v>
      </c>
      <c r="J56" s="84">
        <f t="shared" si="19"/>
        <v>99.520927999999998</v>
      </c>
      <c r="K56" s="84">
        <f t="shared" si="19"/>
        <v>116.56092799999999</v>
      </c>
      <c r="L56" s="84">
        <f t="shared" si="19"/>
        <v>133.60092799999998</v>
      </c>
      <c r="M56" s="84">
        <f t="shared" si="19"/>
        <v>150.640928</v>
      </c>
      <c r="N56" s="84">
        <f t="shared" si="19"/>
        <v>167.68092799999999</v>
      </c>
      <c r="O56" s="84">
        <f t="shared" si="19"/>
        <v>184.72092799999999</v>
      </c>
      <c r="P56" s="84">
        <f t="shared" si="19"/>
        <v>201.76092800000001</v>
      </c>
      <c r="Q56" s="84">
        <f t="shared" si="19"/>
        <v>218.800928</v>
      </c>
      <c r="R56" s="84">
        <f t="shared" si="19"/>
        <v>235.84092799999999</v>
      </c>
      <c r="S56" s="84">
        <f t="shared" si="19"/>
        <v>252.88092800000001</v>
      </c>
      <c r="T56" s="84">
        <f t="shared" si="19"/>
        <v>269.920928</v>
      </c>
      <c r="U56" s="84">
        <f t="shared" si="19"/>
        <v>286.96092800000002</v>
      </c>
      <c r="V56" s="84">
        <f t="shared" ref="V56:AF71" si="20">ABS($C56-V$55)</f>
        <v>304.00092800000004</v>
      </c>
      <c r="W56" s="84">
        <f t="shared" si="20"/>
        <v>321.04092800000001</v>
      </c>
      <c r="X56" s="84">
        <f t="shared" si="20"/>
        <v>338.08092800000003</v>
      </c>
      <c r="Y56" s="84">
        <f t="shared" si="20"/>
        <v>355.12092800000005</v>
      </c>
      <c r="Z56" s="381">
        <f t="shared" si="20"/>
        <v>372.16092800000001</v>
      </c>
      <c r="AA56" s="381">
        <f t="shared" si="20"/>
        <v>389.20092800000003</v>
      </c>
      <c r="AB56" s="381">
        <f t="shared" si="20"/>
        <v>406.240928</v>
      </c>
      <c r="AC56" s="84">
        <f t="shared" si="20"/>
        <v>423.28092800000002</v>
      </c>
      <c r="AD56" s="84">
        <f t="shared" si="20"/>
        <v>440.32092800000004</v>
      </c>
      <c r="AE56" s="84">
        <f t="shared" si="20"/>
        <v>457.360928</v>
      </c>
      <c r="AF56" s="144">
        <f t="shared" si="20"/>
        <v>552.58592799999997</v>
      </c>
      <c r="AI56" s="114" t="s">
        <v>14</v>
      </c>
      <c r="AJ56" s="147" t="str">
        <f t="shared" ref="AJ56:AJ87" si="21">CONCATENATE(AM56,":PBI-FE-",TEXT(AQ56,"00"),TEXT(AR56,"00"))</f>
        <v>FEB-050ROW:PBI-FE-212101</v>
      </c>
      <c r="AK56" s="157" t="str">
        <f t="shared" ref="AK56:AK87" si="22">CONCATENATE(AM56,":",$AI$3,"-",TEXT(AQ56,"00"),"00")</f>
        <v>FEB-050ROW:PBI-MTCA-212100</v>
      </c>
      <c r="AL56" s="112" t="s">
        <v>521</v>
      </c>
      <c r="AM56" s="114" t="str">
        <f t="shared" ref="AM56:AM87" si="23">LEFT(AL56,FIND(":",AL56)-1)</f>
        <v>FEB-050ROW</v>
      </c>
      <c r="AN56" s="46" t="s">
        <v>150</v>
      </c>
      <c r="AP56" s="112">
        <v>1</v>
      </c>
      <c r="AQ56" s="156">
        <f>'Electronics naming convention'!$C$15+AP56-1</f>
        <v>2121</v>
      </c>
      <c r="AR56" s="114">
        <v>1</v>
      </c>
      <c r="AS56" s="112" t="str">
        <f t="shared" ref="AS56:AS87" si="24">MID(AI56,FIND("PBI",AI56)+4,FIND("-",AI56,FIND(":",AI56)+5)-FIND("-",AI56,FIND(":",AI56))-1)</f>
        <v>BPM</v>
      </c>
      <c r="AT56" s="191">
        <f t="shared" ref="AT56:AT87" si="25">VLOOKUP(AI56,$B$19:$AF$546,HLOOKUP(AU56,$D$15:$AF$16,2,FALSE)+2,FALSE)+IF(AU56="FEB",$AT$3,$AT$2)</f>
        <v>32.414071999999997</v>
      </c>
      <c r="AU56" s="114" t="s">
        <v>150</v>
      </c>
      <c r="AV56" s="515">
        <v>1</v>
      </c>
      <c r="AW56" s="46" t="str">
        <f>VLOOKUP(TEXT(AX56,"000"),'List - PRL names'!$C$4:$D$61,2,FALSE)</f>
        <v>MEBT-010PRL:RFS-PRLTAP-001</v>
      </c>
      <c r="AX56" s="47">
        <v>1</v>
      </c>
      <c r="BC56" s="85"/>
      <c r="BD56" s="70"/>
    </row>
    <row r="57" spans="1:56" x14ac:dyDescent="0.25">
      <c r="B57" s="12" t="s">
        <v>15</v>
      </c>
      <c r="C57" s="141">
        <v>7.7760720000000001</v>
      </c>
      <c r="D57" s="218">
        <f t="shared" ref="D57:E72" si="26">ABS($C57-D$55)</f>
        <v>7.7760720000000001</v>
      </c>
      <c r="E57" s="381">
        <f t="shared" si="26"/>
        <v>10.673928</v>
      </c>
      <c r="F57" s="84">
        <f t="shared" si="19"/>
        <v>29.838928000000003</v>
      </c>
      <c r="G57" s="84">
        <f t="shared" si="19"/>
        <v>51.613928000000001</v>
      </c>
      <c r="H57" s="84">
        <f t="shared" si="19"/>
        <v>68.653928000000008</v>
      </c>
      <c r="I57" s="84">
        <f t="shared" si="19"/>
        <v>85.693928</v>
      </c>
      <c r="J57" s="84">
        <f t="shared" si="19"/>
        <v>99.158928000000003</v>
      </c>
      <c r="K57" s="84">
        <f t="shared" si="19"/>
        <v>116.198928</v>
      </c>
      <c r="L57" s="84">
        <f t="shared" si="19"/>
        <v>133.23892799999999</v>
      </c>
      <c r="M57" s="84">
        <f t="shared" si="19"/>
        <v>150.27892800000001</v>
      </c>
      <c r="N57" s="84">
        <f t="shared" si="19"/>
        <v>167.318928</v>
      </c>
      <c r="O57" s="84">
        <f t="shared" si="19"/>
        <v>184.35892799999999</v>
      </c>
      <c r="P57" s="84">
        <f t="shared" si="19"/>
        <v>201.39892800000001</v>
      </c>
      <c r="Q57" s="84">
        <f t="shared" si="19"/>
        <v>218.438928</v>
      </c>
      <c r="R57" s="84">
        <f t="shared" si="19"/>
        <v>235.478928</v>
      </c>
      <c r="S57" s="84">
        <f t="shared" si="19"/>
        <v>252.51892800000002</v>
      </c>
      <c r="T57" s="84">
        <f t="shared" si="19"/>
        <v>269.55892799999998</v>
      </c>
      <c r="U57" s="84">
        <f t="shared" si="19"/>
        <v>286.598928</v>
      </c>
      <c r="V57" s="84">
        <f t="shared" si="20"/>
        <v>303.63892800000002</v>
      </c>
      <c r="W57" s="84">
        <f t="shared" si="20"/>
        <v>320.67892799999998</v>
      </c>
      <c r="X57" s="84">
        <f t="shared" si="20"/>
        <v>337.71892800000001</v>
      </c>
      <c r="Y57" s="84">
        <f t="shared" si="20"/>
        <v>354.75892800000003</v>
      </c>
      <c r="Z57" s="381">
        <f t="shared" si="20"/>
        <v>371.79892799999999</v>
      </c>
      <c r="AA57" s="381">
        <f t="shared" si="20"/>
        <v>388.83892800000001</v>
      </c>
      <c r="AB57" s="381">
        <f t="shared" si="20"/>
        <v>405.87892799999997</v>
      </c>
      <c r="AC57" s="84">
        <f t="shared" si="20"/>
        <v>422.91892799999999</v>
      </c>
      <c r="AD57" s="84">
        <f t="shared" si="20"/>
        <v>439.95892800000001</v>
      </c>
      <c r="AE57" s="84">
        <f t="shared" si="20"/>
        <v>456.99892799999998</v>
      </c>
      <c r="AF57" s="144">
        <f t="shared" si="20"/>
        <v>552.223928</v>
      </c>
      <c r="AI57" s="114" t="s">
        <v>15</v>
      </c>
      <c r="AJ57" s="147" t="str">
        <f t="shared" si="21"/>
        <v>FEB-050ROW:PBI-FE-212101</v>
      </c>
      <c r="AK57" s="157" t="str">
        <f t="shared" si="22"/>
        <v>FEB-050ROW:PBI-MTCA-212100</v>
      </c>
      <c r="AL57" s="112" t="s">
        <v>521</v>
      </c>
      <c r="AM57" s="114" t="str">
        <f t="shared" si="23"/>
        <v>FEB-050ROW</v>
      </c>
      <c r="AN57" s="46" t="s">
        <v>150</v>
      </c>
      <c r="AP57" s="112">
        <v>1</v>
      </c>
      <c r="AQ57" s="156">
        <f>'Electronics naming convention'!$C$15+AP57-1</f>
        <v>2121</v>
      </c>
      <c r="AR57" s="114">
        <v>1</v>
      </c>
      <c r="AS57" s="112" t="str">
        <f t="shared" si="24"/>
        <v>BPM</v>
      </c>
      <c r="AT57" s="191">
        <f t="shared" si="25"/>
        <v>32.776071999999999</v>
      </c>
      <c r="AU57" s="114" t="s">
        <v>150</v>
      </c>
      <c r="AV57" s="515">
        <v>2</v>
      </c>
      <c r="AW57" s="46" t="str">
        <f>VLOOKUP(TEXT(AX57,"000"),'List - PRL names'!$C$4:$D$61,2,FALSE)</f>
        <v>MEBT-010PRL:RFS-PRLTAP-001</v>
      </c>
      <c r="AX57" s="47">
        <v>1</v>
      </c>
      <c r="BC57" s="85"/>
      <c r="BD57" s="70"/>
    </row>
    <row r="58" spans="1:56" x14ac:dyDescent="0.25">
      <c r="B58" s="12" t="s">
        <v>16</v>
      </c>
      <c r="C58" s="141">
        <v>9.2380720000000007</v>
      </c>
      <c r="D58" s="218">
        <f t="shared" ref="D58:T72" si="27">ABS($C58-D$55)</f>
        <v>9.2380720000000007</v>
      </c>
      <c r="E58" s="381">
        <f t="shared" si="26"/>
        <v>9.2119279999999986</v>
      </c>
      <c r="F58" s="84">
        <f t="shared" si="19"/>
        <v>28.376927999999999</v>
      </c>
      <c r="G58" s="84">
        <f t="shared" si="19"/>
        <v>50.151927999999998</v>
      </c>
      <c r="H58" s="84">
        <f t="shared" si="19"/>
        <v>67.191928000000004</v>
      </c>
      <c r="I58" s="84">
        <f t="shared" si="19"/>
        <v>84.231927999999996</v>
      </c>
      <c r="J58" s="84">
        <f t="shared" si="19"/>
        <v>97.696928</v>
      </c>
      <c r="K58" s="84">
        <f t="shared" si="19"/>
        <v>114.73692799999999</v>
      </c>
      <c r="L58" s="84">
        <f t="shared" si="19"/>
        <v>131.776928</v>
      </c>
      <c r="M58" s="84">
        <f t="shared" si="19"/>
        <v>148.81692800000002</v>
      </c>
      <c r="N58" s="84">
        <f t="shared" si="19"/>
        <v>165.85692800000001</v>
      </c>
      <c r="O58" s="84">
        <f t="shared" si="19"/>
        <v>182.896928</v>
      </c>
      <c r="P58" s="84">
        <f t="shared" si="19"/>
        <v>199.93692800000002</v>
      </c>
      <c r="Q58" s="84">
        <f t="shared" si="19"/>
        <v>216.97692800000002</v>
      </c>
      <c r="R58" s="84">
        <f t="shared" si="19"/>
        <v>234.01692800000001</v>
      </c>
      <c r="S58" s="84">
        <f t="shared" si="19"/>
        <v>251.05692800000003</v>
      </c>
      <c r="T58" s="84">
        <f t="shared" si="19"/>
        <v>268.09692799999999</v>
      </c>
      <c r="U58" s="84">
        <f t="shared" si="19"/>
        <v>285.13692800000001</v>
      </c>
      <c r="V58" s="84">
        <f t="shared" si="20"/>
        <v>302.17692800000003</v>
      </c>
      <c r="W58" s="84">
        <f t="shared" si="20"/>
        <v>319.216928</v>
      </c>
      <c r="X58" s="84">
        <f t="shared" si="20"/>
        <v>336.25692800000002</v>
      </c>
      <c r="Y58" s="84">
        <f t="shared" si="20"/>
        <v>353.29692800000004</v>
      </c>
      <c r="Z58" s="381">
        <f t="shared" si="20"/>
        <v>370.336928</v>
      </c>
      <c r="AA58" s="381">
        <f t="shared" si="20"/>
        <v>387.37692800000002</v>
      </c>
      <c r="AB58" s="381">
        <f t="shared" si="20"/>
        <v>404.41692799999998</v>
      </c>
      <c r="AC58" s="84">
        <f t="shared" si="20"/>
        <v>421.456928</v>
      </c>
      <c r="AD58" s="84">
        <f t="shared" si="20"/>
        <v>438.49692800000003</v>
      </c>
      <c r="AE58" s="84">
        <f t="shared" si="20"/>
        <v>455.53692799999999</v>
      </c>
      <c r="AF58" s="144">
        <f t="shared" si="20"/>
        <v>550.76192800000001</v>
      </c>
      <c r="AI58" s="114" t="s">
        <v>16</v>
      </c>
      <c r="AJ58" s="147" t="str">
        <f t="shared" si="21"/>
        <v>FEB-050ROW:PBI-FE-212102</v>
      </c>
      <c r="AK58" s="157" t="str">
        <f t="shared" si="22"/>
        <v>FEB-050ROW:PBI-MTCA-212100</v>
      </c>
      <c r="AL58" s="112" t="s">
        <v>521</v>
      </c>
      <c r="AM58" s="114" t="str">
        <f t="shared" si="23"/>
        <v>FEB-050ROW</v>
      </c>
      <c r="AN58" s="46" t="s">
        <v>150</v>
      </c>
      <c r="AP58" s="112">
        <v>1</v>
      </c>
      <c r="AQ58" s="156">
        <f>'Electronics naming convention'!$C$15+AP58-1</f>
        <v>2121</v>
      </c>
      <c r="AR58" s="114">
        <v>2</v>
      </c>
      <c r="AS58" s="112" t="str">
        <f t="shared" si="24"/>
        <v>BPM</v>
      </c>
      <c r="AT58" s="191">
        <f t="shared" si="25"/>
        <v>34.238072000000003</v>
      </c>
      <c r="AU58" s="114" t="s">
        <v>150</v>
      </c>
      <c r="AV58" s="515">
        <v>1</v>
      </c>
      <c r="AW58" s="46" t="str">
        <f>VLOOKUP(TEXT(AX58,"000"),'List - PRL names'!$C$4:$D$61,2,FALSE)</f>
        <v>MEBT-010PRL:RFS-PRLTAP-001</v>
      </c>
      <c r="AX58" s="47">
        <v>1</v>
      </c>
      <c r="BC58" s="85"/>
      <c r="BD58" s="70"/>
    </row>
    <row r="59" spans="1:56" x14ac:dyDescent="0.25">
      <c r="B59" s="12" t="s">
        <v>17</v>
      </c>
      <c r="C59" s="141">
        <v>9.6380719999999993</v>
      </c>
      <c r="D59" s="218">
        <f t="shared" si="27"/>
        <v>9.6380719999999993</v>
      </c>
      <c r="E59" s="381">
        <f t="shared" si="26"/>
        <v>8.811928</v>
      </c>
      <c r="F59" s="84">
        <f t="shared" si="19"/>
        <v>27.976928000000001</v>
      </c>
      <c r="G59" s="84">
        <f t="shared" si="19"/>
        <v>49.751927999999999</v>
      </c>
      <c r="H59" s="84">
        <f t="shared" si="19"/>
        <v>66.791928000000013</v>
      </c>
      <c r="I59" s="84">
        <f t="shared" si="19"/>
        <v>83.831928000000005</v>
      </c>
      <c r="J59" s="84">
        <f t="shared" si="19"/>
        <v>97.296928000000008</v>
      </c>
      <c r="K59" s="84">
        <f t="shared" si="19"/>
        <v>114.336928</v>
      </c>
      <c r="L59" s="84">
        <f t="shared" si="19"/>
        <v>131.37692799999999</v>
      </c>
      <c r="M59" s="84">
        <f t="shared" si="19"/>
        <v>148.41692800000001</v>
      </c>
      <c r="N59" s="84">
        <f t="shared" si="19"/>
        <v>165.456928</v>
      </c>
      <c r="O59" s="84">
        <f t="shared" si="19"/>
        <v>182.496928</v>
      </c>
      <c r="P59" s="84">
        <f t="shared" si="19"/>
        <v>199.53692800000002</v>
      </c>
      <c r="Q59" s="84">
        <f t="shared" si="19"/>
        <v>216.57692800000001</v>
      </c>
      <c r="R59" s="84">
        <f t="shared" si="19"/>
        <v>233.616928</v>
      </c>
      <c r="S59" s="84">
        <f t="shared" si="19"/>
        <v>250.65692800000002</v>
      </c>
      <c r="T59" s="84">
        <f t="shared" si="19"/>
        <v>267.69692799999996</v>
      </c>
      <c r="U59" s="84">
        <f t="shared" si="19"/>
        <v>284.73692799999998</v>
      </c>
      <c r="V59" s="84">
        <f t="shared" si="20"/>
        <v>301.776928</v>
      </c>
      <c r="W59" s="84">
        <f t="shared" si="20"/>
        <v>318.81692799999996</v>
      </c>
      <c r="X59" s="84">
        <f t="shared" si="20"/>
        <v>335.85692799999998</v>
      </c>
      <c r="Y59" s="84">
        <f t="shared" si="20"/>
        <v>352.896928</v>
      </c>
      <c r="Z59" s="381">
        <f t="shared" si="20"/>
        <v>369.93692799999997</v>
      </c>
      <c r="AA59" s="381">
        <f t="shared" si="20"/>
        <v>386.97692799999999</v>
      </c>
      <c r="AB59" s="381">
        <f t="shared" si="20"/>
        <v>404.01692799999995</v>
      </c>
      <c r="AC59" s="84">
        <f t="shared" si="20"/>
        <v>421.05692799999997</v>
      </c>
      <c r="AD59" s="84">
        <f t="shared" si="20"/>
        <v>438.09692799999999</v>
      </c>
      <c r="AE59" s="84">
        <f t="shared" si="20"/>
        <v>455.13692799999995</v>
      </c>
      <c r="AF59" s="144">
        <f t="shared" si="20"/>
        <v>550.36192800000003</v>
      </c>
      <c r="AI59" s="114" t="s">
        <v>17</v>
      </c>
      <c r="AJ59" s="147" t="str">
        <f t="shared" si="21"/>
        <v>FEB-050ROW:PBI-FE-212102</v>
      </c>
      <c r="AK59" s="157" t="str">
        <f t="shared" si="22"/>
        <v>FEB-050ROW:PBI-MTCA-212100</v>
      </c>
      <c r="AL59" s="112" t="s">
        <v>521</v>
      </c>
      <c r="AM59" s="114" t="str">
        <f t="shared" si="23"/>
        <v>FEB-050ROW</v>
      </c>
      <c r="AN59" s="46" t="s">
        <v>150</v>
      </c>
      <c r="AP59" s="112">
        <v>1</v>
      </c>
      <c r="AQ59" s="156">
        <f>'Electronics naming convention'!$C$15+AP59-1</f>
        <v>2121</v>
      </c>
      <c r="AR59" s="114">
        <v>2</v>
      </c>
      <c r="AS59" s="112" t="str">
        <f t="shared" si="24"/>
        <v>BPM</v>
      </c>
      <c r="AT59" s="191">
        <f t="shared" si="25"/>
        <v>34.638072000000001</v>
      </c>
      <c r="AU59" s="114" t="s">
        <v>150</v>
      </c>
      <c r="AV59" s="515">
        <v>2</v>
      </c>
      <c r="AW59" s="46" t="str">
        <f>VLOOKUP(TEXT(AX59,"000"),'List - PRL names'!$C$4:$D$61,2,FALSE)</f>
        <v>MEBT-010PRL:RFS-PRLTAP-001</v>
      </c>
      <c r="AX59" s="47">
        <v>1</v>
      </c>
      <c r="BC59" s="85"/>
      <c r="BD59" s="70"/>
    </row>
    <row r="60" spans="1:56" x14ac:dyDescent="0.25">
      <c r="B60" s="12" t="s">
        <v>18</v>
      </c>
      <c r="C60" s="141">
        <v>10.450072</v>
      </c>
      <c r="D60" s="218">
        <f t="shared" si="27"/>
        <v>10.450072</v>
      </c>
      <c r="E60" s="381">
        <f t="shared" si="26"/>
        <v>7.9999279999999988</v>
      </c>
      <c r="F60" s="84">
        <f t="shared" si="19"/>
        <v>27.164928000000003</v>
      </c>
      <c r="G60" s="84">
        <f t="shared" si="19"/>
        <v>48.939928000000002</v>
      </c>
      <c r="H60" s="84">
        <f t="shared" si="19"/>
        <v>65.979928000000001</v>
      </c>
      <c r="I60" s="84">
        <f t="shared" si="19"/>
        <v>83.019927999999993</v>
      </c>
      <c r="J60" s="84">
        <f t="shared" si="19"/>
        <v>96.484927999999996</v>
      </c>
      <c r="K60" s="84">
        <f t="shared" si="19"/>
        <v>113.52492799999999</v>
      </c>
      <c r="L60" s="84">
        <f t="shared" si="19"/>
        <v>130.56492799999998</v>
      </c>
      <c r="M60" s="84">
        <f t="shared" si="19"/>
        <v>147.604928</v>
      </c>
      <c r="N60" s="84">
        <f t="shared" si="19"/>
        <v>164.64492799999999</v>
      </c>
      <c r="O60" s="84">
        <f t="shared" si="19"/>
        <v>181.68492799999999</v>
      </c>
      <c r="P60" s="84">
        <f t="shared" si="19"/>
        <v>198.72492800000001</v>
      </c>
      <c r="Q60" s="84">
        <f t="shared" si="19"/>
        <v>215.764928</v>
      </c>
      <c r="R60" s="84">
        <f t="shared" si="19"/>
        <v>232.80492799999999</v>
      </c>
      <c r="S60" s="84">
        <f t="shared" si="19"/>
        <v>249.84492800000001</v>
      </c>
      <c r="T60" s="84">
        <f t="shared" si="19"/>
        <v>266.884928</v>
      </c>
      <c r="U60" s="84">
        <f t="shared" si="19"/>
        <v>283.92492800000002</v>
      </c>
      <c r="V60" s="84">
        <f t="shared" si="20"/>
        <v>300.96492800000004</v>
      </c>
      <c r="W60" s="84">
        <f t="shared" si="20"/>
        <v>318.00492800000001</v>
      </c>
      <c r="X60" s="84">
        <f t="shared" si="20"/>
        <v>335.04492800000003</v>
      </c>
      <c r="Y60" s="84">
        <f t="shared" si="20"/>
        <v>352.08492800000005</v>
      </c>
      <c r="Z60" s="381">
        <f t="shared" si="20"/>
        <v>369.12492800000001</v>
      </c>
      <c r="AA60" s="381">
        <f t="shared" si="20"/>
        <v>386.16492800000003</v>
      </c>
      <c r="AB60" s="381">
        <f t="shared" si="20"/>
        <v>403.204928</v>
      </c>
      <c r="AC60" s="84">
        <f t="shared" si="20"/>
        <v>420.24492800000002</v>
      </c>
      <c r="AD60" s="84">
        <f t="shared" si="20"/>
        <v>437.28492800000004</v>
      </c>
      <c r="AE60" s="84">
        <f t="shared" si="20"/>
        <v>454.324928</v>
      </c>
      <c r="AF60" s="144">
        <f t="shared" si="20"/>
        <v>549.54992800000002</v>
      </c>
      <c r="AI60" s="114" t="s">
        <v>18</v>
      </c>
      <c r="AJ60" s="147" t="str">
        <f t="shared" si="21"/>
        <v>FEB-050ROW:PBI-FE-212103</v>
      </c>
      <c r="AK60" s="157" t="str">
        <f t="shared" si="22"/>
        <v>FEB-050ROW:PBI-MTCA-212100</v>
      </c>
      <c r="AL60" s="112" t="s">
        <v>521</v>
      </c>
      <c r="AM60" s="114" t="str">
        <f t="shared" si="23"/>
        <v>FEB-050ROW</v>
      </c>
      <c r="AN60" s="46" t="s">
        <v>150</v>
      </c>
      <c r="AP60" s="112">
        <v>1</v>
      </c>
      <c r="AQ60" s="156">
        <f>'Electronics naming convention'!$C$15+AP60-1</f>
        <v>2121</v>
      </c>
      <c r="AR60" s="114">
        <v>3</v>
      </c>
      <c r="AS60" s="112" t="str">
        <f t="shared" si="24"/>
        <v>BPM</v>
      </c>
      <c r="AT60" s="191">
        <f t="shared" si="25"/>
        <v>35.450071999999999</v>
      </c>
      <c r="AU60" s="114" t="s">
        <v>150</v>
      </c>
      <c r="AV60" s="515">
        <v>1</v>
      </c>
      <c r="AW60" s="46" t="str">
        <f>VLOOKUP(TEXT(AX60,"000"),'List - PRL names'!$C$4:$D$61,2,FALSE)</f>
        <v>MEBT-010PRL:RFS-PRLTAP-002</v>
      </c>
      <c r="AX60" s="47">
        <v>2</v>
      </c>
      <c r="BC60" s="85"/>
      <c r="BD60" s="70"/>
    </row>
    <row r="61" spans="1:56" x14ac:dyDescent="0.25">
      <c r="B61" s="12" t="s">
        <v>19</v>
      </c>
      <c r="C61" s="141">
        <v>10.650072</v>
      </c>
      <c r="D61" s="218">
        <f t="shared" si="27"/>
        <v>10.650072</v>
      </c>
      <c r="E61" s="381">
        <f t="shared" si="26"/>
        <v>7.7999279999999995</v>
      </c>
      <c r="F61" s="84">
        <f t="shared" si="19"/>
        <v>26.964928</v>
      </c>
      <c r="G61" s="84">
        <f t="shared" si="19"/>
        <v>48.739927999999999</v>
      </c>
      <c r="H61" s="84">
        <f t="shared" si="19"/>
        <v>65.779928000000012</v>
      </c>
      <c r="I61" s="84">
        <f t="shared" si="19"/>
        <v>82.819928000000004</v>
      </c>
      <c r="J61" s="84">
        <f t="shared" si="19"/>
        <v>96.284928000000008</v>
      </c>
      <c r="K61" s="84">
        <f t="shared" si="19"/>
        <v>113.324928</v>
      </c>
      <c r="L61" s="84">
        <f t="shared" si="19"/>
        <v>130.36492799999999</v>
      </c>
      <c r="M61" s="84">
        <f t="shared" si="19"/>
        <v>147.40492800000001</v>
      </c>
      <c r="N61" s="84">
        <f t="shared" si="19"/>
        <v>164.444928</v>
      </c>
      <c r="O61" s="84">
        <f t="shared" si="19"/>
        <v>181.484928</v>
      </c>
      <c r="P61" s="84">
        <f t="shared" si="19"/>
        <v>198.52492800000002</v>
      </c>
      <c r="Q61" s="84">
        <f t="shared" si="19"/>
        <v>215.56492800000001</v>
      </c>
      <c r="R61" s="84">
        <f t="shared" si="19"/>
        <v>232.604928</v>
      </c>
      <c r="S61" s="84">
        <f t="shared" si="19"/>
        <v>249.64492800000002</v>
      </c>
      <c r="T61" s="84">
        <f t="shared" si="19"/>
        <v>266.68492799999996</v>
      </c>
      <c r="U61" s="84">
        <f t="shared" si="19"/>
        <v>283.72492799999998</v>
      </c>
      <c r="V61" s="84">
        <f t="shared" si="20"/>
        <v>300.764928</v>
      </c>
      <c r="W61" s="84">
        <f t="shared" si="20"/>
        <v>317.80492799999996</v>
      </c>
      <c r="X61" s="84">
        <f t="shared" si="20"/>
        <v>334.84492799999998</v>
      </c>
      <c r="Y61" s="84">
        <f t="shared" si="20"/>
        <v>351.884928</v>
      </c>
      <c r="Z61" s="381">
        <f t="shared" si="20"/>
        <v>368.92492799999997</v>
      </c>
      <c r="AA61" s="381">
        <f t="shared" si="20"/>
        <v>385.96492799999999</v>
      </c>
      <c r="AB61" s="381">
        <f t="shared" si="20"/>
        <v>403.00492799999995</v>
      </c>
      <c r="AC61" s="84">
        <f t="shared" si="20"/>
        <v>420.04492799999997</v>
      </c>
      <c r="AD61" s="84">
        <f t="shared" si="20"/>
        <v>437.08492799999999</v>
      </c>
      <c r="AE61" s="84">
        <f t="shared" si="20"/>
        <v>454.12492799999995</v>
      </c>
      <c r="AF61" s="144">
        <f t="shared" si="20"/>
        <v>549.34992799999998</v>
      </c>
      <c r="AI61" s="114" t="s">
        <v>19</v>
      </c>
      <c r="AJ61" s="147" t="str">
        <f t="shared" si="21"/>
        <v>FEB-050ROW:PBI-FE-212103</v>
      </c>
      <c r="AK61" s="157" t="str">
        <f t="shared" si="22"/>
        <v>FEB-050ROW:PBI-MTCA-212100</v>
      </c>
      <c r="AL61" s="112" t="s">
        <v>521</v>
      </c>
      <c r="AM61" s="114" t="str">
        <f t="shared" si="23"/>
        <v>FEB-050ROW</v>
      </c>
      <c r="AN61" s="46" t="s">
        <v>150</v>
      </c>
      <c r="AP61" s="112">
        <v>1</v>
      </c>
      <c r="AQ61" s="156">
        <f>'Electronics naming convention'!$C$15+AP61-1</f>
        <v>2121</v>
      </c>
      <c r="AR61" s="114">
        <v>3</v>
      </c>
      <c r="AS61" s="112" t="str">
        <f t="shared" si="24"/>
        <v>BPM</v>
      </c>
      <c r="AT61" s="191">
        <f t="shared" si="25"/>
        <v>35.650072000000002</v>
      </c>
      <c r="AU61" s="114" t="s">
        <v>150</v>
      </c>
      <c r="AV61" s="515">
        <v>2</v>
      </c>
      <c r="AW61" s="46" t="str">
        <f>VLOOKUP(TEXT(AX61,"000"),'List - PRL names'!$C$4:$D$61,2,FALSE)</f>
        <v>MEBT-010PRL:RFS-PRLTAP-002</v>
      </c>
      <c r="AX61" s="47">
        <v>2</v>
      </c>
      <c r="BC61" s="85"/>
      <c r="BD61" s="70"/>
    </row>
    <row r="62" spans="1:56" x14ac:dyDescent="0.25">
      <c r="B62" s="12" t="s">
        <v>20</v>
      </c>
      <c r="C62" s="141">
        <v>10.850072000000001</v>
      </c>
      <c r="D62" s="218">
        <f t="shared" si="27"/>
        <v>10.850072000000001</v>
      </c>
      <c r="E62" s="381">
        <f t="shared" si="26"/>
        <v>7.5999279999999985</v>
      </c>
      <c r="F62" s="84">
        <f t="shared" si="19"/>
        <v>26.764928000000001</v>
      </c>
      <c r="G62" s="84">
        <f t="shared" si="19"/>
        <v>48.539928000000003</v>
      </c>
      <c r="H62" s="84">
        <f t="shared" si="19"/>
        <v>65.57992800000001</v>
      </c>
      <c r="I62" s="84">
        <f t="shared" si="19"/>
        <v>82.619928000000002</v>
      </c>
      <c r="J62" s="84">
        <f t="shared" si="19"/>
        <v>96.084928000000005</v>
      </c>
      <c r="K62" s="84">
        <f t="shared" si="19"/>
        <v>113.124928</v>
      </c>
      <c r="L62" s="84">
        <f t="shared" si="19"/>
        <v>130.16492799999997</v>
      </c>
      <c r="M62" s="84">
        <f t="shared" si="19"/>
        <v>147.204928</v>
      </c>
      <c r="N62" s="84">
        <f t="shared" si="19"/>
        <v>164.24492799999999</v>
      </c>
      <c r="O62" s="84">
        <f t="shared" si="19"/>
        <v>181.28492799999998</v>
      </c>
      <c r="P62" s="84">
        <f t="shared" si="19"/>
        <v>198.324928</v>
      </c>
      <c r="Q62" s="84">
        <f t="shared" si="19"/>
        <v>215.36492799999999</v>
      </c>
      <c r="R62" s="84">
        <f t="shared" si="19"/>
        <v>232.40492799999998</v>
      </c>
      <c r="S62" s="84">
        <f t="shared" si="19"/>
        <v>249.444928</v>
      </c>
      <c r="T62" s="84">
        <f t="shared" si="19"/>
        <v>266.48492799999997</v>
      </c>
      <c r="U62" s="84">
        <f t="shared" si="19"/>
        <v>283.52492799999999</v>
      </c>
      <c r="V62" s="84">
        <f t="shared" si="20"/>
        <v>300.56492800000001</v>
      </c>
      <c r="W62" s="84">
        <f t="shared" si="20"/>
        <v>317.60492799999997</v>
      </c>
      <c r="X62" s="84">
        <f t="shared" si="20"/>
        <v>334.64492799999999</v>
      </c>
      <c r="Y62" s="84">
        <f t="shared" si="20"/>
        <v>351.68492800000001</v>
      </c>
      <c r="Z62" s="381">
        <f t="shared" si="20"/>
        <v>368.72492799999998</v>
      </c>
      <c r="AA62" s="381">
        <f t="shared" si="20"/>
        <v>385.764928</v>
      </c>
      <c r="AB62" s="381">
        <f t="shared" si="20"/>
        <v>402.80492799999996</v>
      </c>
      <c r="AC62" s="84">
        <f t="shared" si="20"/>
        <v>419.84492799999998</v>
      </c>
      <c r="AD62" s="84">
        <f t="shared" si="20"/>
        <v>436.884928</v>
      </c>
      <c r="AE62" s="84">
        <f t="shared" si="20"/>
        <v>453.92492799999997</v>
      </c>
      <c r="AF62" s="144">
        <f t="shared" si="20"/>
        <v>549.14992800000005</v>
      </c>
      <c r="AI62" s="114" t="s">
        <v>20</v>
      </c>
      <c r="AJ62" s="147" t="str">
        <f t="shared" si="21"/>
        <v>FEB-050ROW:PBI-FE-212104</v>
      </c>
      <c r="AK62" s="157" t="str">
        <f t="shared" si="22"/>
        <v>FEB-050ROW:PBI-MTCA-212100</v>
      </c>
      <c r="AL62" s="112" t="s">
        <v>521</v>
      </c>
      <c r="AM62" s="114" t="str">
        <f t="shared" si="23"/>
        <v>FEB-050ROW</v>
      </c>
      <c r="AN62" s="46" t="s">
        <v>150</v>
      </c>
      <c r="AP62" s="112">
        <v>1</v>
      </c>
      <c r="AQ62" s="156">
        <f>'Electronics naming convention'!$C$15+AP62-1</f>
        <v>2121</v>
      </c>
      <c r="AR62" s="114">
        <v>4</v>
      </c>
      <c r="AS62" s="112" t="str">
        <f t="shared" si="24"/>
        <v>BPM</v>
      </c>
      <c r="AT62" s="191">
        <f t="shared" si="25"/>
        <v>35.850071999999997</v>
      </c>
      <c r="AU62" s="114" t="s">
        <v>150</v>
      </c>
      <c r="AV62" s="515">
        <v>1</v>
      </c>
      <c r="AW62" s="46" t="str">
        <f>VLOOKUP(TEXT(AX62,"000"),'List - PRL names'!$C$4:$D$61,2,FALSE)</f>
        <v>MEBT-010PRL:RFS-PRLTAP-002</v>
      </c>
      <c r="AX62" s="47">
        <v>2</v>
      </c>
      <c r="BC62" s="85"/>
      <c r="BD62" s="70"/>
    </row>
    <row r="63" spans="1:56" x14ac:dyDescent="0.25">
      <c r="B63" s="105" t="s">
        <v>21</v>
      </c>
      <c r="C63" s="261">
        <v>11.165664</v>
      </c>
      <c r="D63" s="218">
        <f t="shared" si="27"/>
        <v>11.165664</v>
      </c>
      <c r="E63" s="381">
        <f t="shared" si="26"/>
        <v>7.2843359999999997</v>
      </c>
      <c r="F63" s="84">
        <f t="shared" si="19"/>
        <v>26.449336000000002</v>
      </c>
      <c r="G63" s="84">
        <f t="shared" si="19"/>
        <v>48.224336000000001</v>
      </c>
      <c r="H63" s="84">
        <f t="shared" si="19"/>
        <v>65.264336000000014</v>
      </c>
      <c r="I63" s="84">
        <f t="shared" si="19"/>
        <v>82.304336000000006</v>
      </c>
      <c r="J63" s="84">
        <f t="shared" si="19"/>
        <v>95.76933600000001</v>
      </c>
      <c r="K63" s="84">
        <f t="shared" si="19"/>
        <v>112.809336</v>
      </c>
      <c r="L63" s="84">
        <f t="shared" si="19"/>
        <v>129.84933599999999</v>
      </c>
      <c r="M63" s="84">
        <f t="shared" si="19"/>
        <v>146.88933600000001</v>
      </c>
      <c r="N63" s="84">
        <f t="shared" si="19"/>
        <v>163.92933600000001</v>
      </c>
      <c r="O63" s="84">
        <f t="shared" si="19"/>
        <v>180.969336</v>
      </c>
      <c r="P63" s="84">
        <f t="shared" si="19"/>
        <v>198.00933600000002</v>
      </c>
      <c r="Q63" s="84">
        <f t="shared" si="19"/>
        <v>215.04933600000001</v>
      </c>
      <c r="R63" s="84">
        <f t="shared" si="19"/>
        <v>232.089336</v>
      </c>
      <c r="S63" s="84">
        <f t="shared" si="19"/>
        <v>249.12933600000002</v>
      </c>
      <c r="T63" s="84">
        <f t="shared" si="19"/>
        <v>266.16933599999999</v>
      </c>
      <c r="U63" s="84">
        <f t="shared" si="19"/>
        <v>283.20933600000001</v>
      </c>
      <c r="V63" s="84">
        <f t="shared" si="20"/>
        <v>300.24933600000003</v>
      </c>
      <c r="W63" s="84">
        <f t="shared" si="20"/>
        <v>317.28933599999999</v>
      </c>
      <c r="X63" s="84">
        <f t="shared" si="20"/>
        <v>334.32933600000001</v>
      </c>
      <c r="Y63" s="84">
        <f t="shared" si="20"/>
        <v>351.36933600000003</v>
      </c>
      <c r="Z63" s="381">
        <f t="shared" si="20"/>
        <v>368.409336</v>
      </c>
      <c r="AA63" s="381">
        <f t="shared" si="20"/>
        <v>385.44933600000002</v>
      </c>
      <c r="AB63" s="381">
        <f t="shared" si="20"/>
        <v>402.48933599999998</v>
      </c>
      <c r="AC63" s="84">
        <f t="shared" si="20"/>
        <v>419.529336</v>
      </c>
      <c r="AD63" s="84">
        <f t="shared" si="20"/>
        <v>436.56933600000002</v>
      </c>
      <c r="AE63" s="84">
        <f t="shared" si="20"/>
        <v>453.60933599999998</v>
      </c>
      <c r="AF63" s="144">
        <f t="shared" si="20"/>
        <v>548.83433600000001</v>
      </c>
      <c r="AI63" s="114" t="s">
        <v>21</v>
      </c>
      <c r="AJ63" s="147" t="str">
        <f t="shared" si="21"/>
        <v>FEB-050ROW:PBI-FE-212104</v>
      </c>
      <c r="AK63" s="157" t="str">
        <f t="shared" si="22"/>
        <v>FEB-050ROW:PBI-MTCA-212100</v>
      </c>
      <c r="AL63" s="112" t="s">
        <v>521</v>
      </c>
      <c r="AM63" s="114" t="str">
        <f t="shared" si="23"/>
        <v>FEB-050ROW</v>
      </c>
      <c r="AN63" s="46" t="s">
        <v>150</v>
      </c>
      <c r="AP63" s="112">
        <v>1</v>
      </c>
      <c r="AQ63" s="156">
        <f>'Electronics naming convention'!$C$15+AP63-1</f>
        <v>2121</v>
      </c>
      <c r="AR63" s="114">
        <v>4</v>
      </c>
      <c r="AS63" s="112" t="str">
        <f t="shared" si="24"/>
        <v>BPM</v>
      </c>
      <c r="AT63" s="191">
        <f t="shared" si="25"/>
        <v>36.165664</v>
      </c>
      <c r="AU63" s="114" t="s">
        <v>150</v>
      </c>
      <c r="AV63" s="515">
        <v>2</v>
      </c>
      <c r="AW63" s="46" t="str">
        <f>VLOOKUP(TEXT(AX63,"000"),'List - PRL names'!$C$4:$D$61,2,FALSE)</f>
        <v>MEBT-010PRL:RFS-PRLTAP-002</v>
      </c>
      <c r="AX63" s="47">
        <v>2</v>
      </c>
      <c r="BC63" s="85"/>
      <c r="BD63" s="70"/>
    </row>
    <row r="64" spans="1:56" x14ac:dyDescent="0.25">
      <c r="B64" s="105" t="s">
        <v>22</v>
      </c>
      <c r="C64" s="261">
        <v>12.784769000000001</v>
      </c>
      <c r="D64" s="218">
        <f t="shared" si="27"/>
        <v>12.784769000000001</v>
      </c>
      <c r="E64" s="381">
        <f t="shared" si="26"/>
        <v>5.6652309999999986</v>
      </c>
      <c r="F64" s="84">
        <f t="shared" si="19"/>
        <v>24.830231000000001</v>
      </c>
      <c r="G64" s="84">
        <f t="shared" si="19"/>
        <v>46.605231000000003</v>
      </c>
      <c r="H64" s="84">
        <f t="shared" si="19"/>
        <v>63.64523100000001</v>
      </c>
      <c r="I64" s="84">
        <f t="shared" si="19"/>
        <v>80.685231000000002</v>
      </c>
      <c r="J64" s="84">
        <f t="shared" si="19"/>
        <v>94.150231000000005</v>
      </c>
      <c r="K64" s="84">
        <f>ABS($C64-K$55)</f>
        <v>111.190231</v>
      </c>
      <c r="L64" s="84">
        <f t="shared" si="19"/>
        <v>128.23023099999997</v>
      </c>
      <c r="M64" s="84">
        <f t="shared" si="19"/>
        <v>145.270231</v>
      </c>
      <c r="N64" s="84">
        <f t="shared" si="19"/>
        <v>162.31023099999999</v>
      </c>
      <c r="O64" s="84">
        <f t="shared" si="19"/>
        <v>179.35023099999998</v>
      </c>
      <c r="P64" s="84">
        <f t="shared" si="19"/>
        <v>196.390231</v>
      </c>
      <c r="Q64" s="84">
        <f t="shared" si="19"/>
        <v>213.43023099999999</v>
      </c>
      <c r="R64" s="84">
        <f t="shared" si="19"/>
        <v>230.47023099999998</v>
      </c>
      <c r="S64" s="84">
        <f t="shared" si="19"/>
        <v>247.510231</v>
      </c>
      <c r="T64" s="84">
        <f t="shared" si="19"/>
        <v>264.550231</v>
      </c>
      <c r="U64" s="84">
        <f t="shared" si="19"/>
        <v>281.59023100000002</v>
      </c>
      <c r="V64" s="84">
        <f t="shared" si="20"/>
        <v>298.63023100000004</v>
      </c>
      <c r="W64" s="84">
        <f t="shared" si="20"/>
        <v>315.670231</v>
      </c>
      <c r="X64" s="84">
        <f t="shared" si="20"/>
        <v>332.71023100000002</v>
      </c>
      <c r="Y64" s="84">
        <f t="shared" si="20"/>
        <v>349.75023100000004</v>
      </c>
      <c r="Z64" s="381">
        <f t="shared" si="20"/>
        <v>366.79023100000001</v>
      </c>
      <c r="AA64" s="381">
        <f t="shared" si="20"/>
        <v>383.83023100000003</v>
      </c>
      <c r="AB64" s="381">
        <f t="shared" si="20"/>
        <v>400.87023099999999</v>
      </c>
      <c r="AC64" s="84">
        <f t="shared" si="20"/>
        <v>417.91023100000001</v>
      </c>
      <c r="AD64" s="84">
        <f t="shared" si="20"/>
        <v>434.95023100000003</v>
      </c>
      <c r="AE64" s="84">
        <f t="shared" si="20"/>
        <v>451.99023099999999</v>
      </c>
      <c r="AF64" s="144">
        <f t="shared" si="20"/>
        <v>547.21523100000002</v>
      </c>
      <c r="AI64" s="114" t="s">
        <v>22</v>
      </c>
      <c r="AJ64" s="147" t="str">
        <f t="shared" si="21"/>
        <v>FEB-050ROW:PBI-FE-212105</v>
      </c>
      <c r="AK64" s="157" t="str">
        <f t="shared" si="22"/>
        <v>FEB-050ROW:PBI-MTCA-212100</v>
      </c>
      <c r="AL64" s="112" t="s">
        <v>521</v>
      </c>
      <c r="AM64" s="114" t="str">
        <f t="shared" si="23"/>
        <v>FEB-050ROW</v>
      </c>
      <c r="AN64" s="46" t="s">
        <v>150</v>
      </c>
      <c r="AP64" s="112">
        <v>1</v>
      </c>
      <c r="AQ64" s="156">
        <f>'Electronics naming convention'!$C$15+AP64-1</f>
        <v>2121</v>
      </c>
      <c r="AR64" s="114">
        <v>5</v>
      </c>
      <c r="AS64" s="112" t="str">
        <f t="shared" si="24"/>
        <v>BPM</v>
      </c>
      <c r="AT64" s="191">
        <f t="shared" si="25"/>
        <v>37.784768999999997</v>
      </c>
      <c r="AU64" s="114" t="s">
        <v>150</v>
      </c>
      <c r="AV64" s="515">
        <v>1</v>
      </c>
      <c r="AW64" s="46" t="str">
        <f>VLOOKUP(TEXT(AX64,"000"),'List - PRL names'!$C$4:$D$61,2,FALSE)</f>
        <v>DTL-010PRL:RFS-PRLTAP-003</v>
      </c>
      <c r="AX64" s="47">
        <v>3</v>
      </c>
      <c r="BC64" s="85"/>
      <c r="BD64" s="70"/>
    </row>
    <row r="65" spans="2:56" x14ac:dyDescent="0.25">
      <c r="B65" s="105" t="s">
        <v>23</v>
      </c>
      <c r="C65" s="261">
        <v>15.218232</v>
      </c>
      <c r="D65" s="218">
        <f t="shared" si="27"/>
        <v>15.218232</v>
      </c>
      <c r="E65" s="381">
        <f t="shared" si="26"/>
        <v>3.2317679999999989</v>
      </c>
      <c r="F65" s="84">
        <f t="shared" si="19"/>
        <v>22.396768000000002</v>
      </c>
      <c r="G65" s="84">
        <f t="shared" si="19"/>
        <v>44.171768</v>
      </c>
      <c r="H65" s="84">
        <f t="shared" si="19"/>
        <v>61.211768000000006</v>
      </c>
      <c r="I65" s="84">
        <f t="shared" si="19"/>
        <v>78.251767999999998</v>
      </c>
      <c r="J65" s="84">
        <f t="shared" si="19"/>
        <v>91.716768000000002</v>
      </c>
      <c r="K65" s="84">
        <f t="shared" si="19"/>
        <v>108.75676799999999</v>
      </c>
      <c r="L65" s="84">
        <f t="shared" si="19"/>
        <v>125.79676799999999</v>
      </c>
      <c r="M65" s="84">
        <f t="shared" si="19"/>
        <v>142.83676800000001</v>
      </c>
      <c r="N65" s="84">
        <f t="shared" si="19"/>
        <v>159.876768</v>
      </c>
      <c r="O65" s="84">
        <f t="shared" si="19"/>
        <v>176.91676799999999</v>
      </c>
      <c r="P65" s="84">
        <f t="shared" si="19"/>
        <v>193.95676800000001</v>
      </c>
      <c r="Q65" s="84">
        <f t="shared" si="19"/>
        <v>210.996768</v>
      </c>
      <c r="R65" s="84">
        <f t="shared" si="19"/>
        <v>228.036768</v>
      </c>
      <c r="S65" s="84">
        <f t="shared" si="19"/>
        <v>245.07676800000002</v>
      </c>
      <c r="T65" s="84">
        <f t="shared" si="19"/>
        <v>262.11676799999998</v>
      </c>
      <c r="U65" s="84">
        <f t="shared" si="19"/>
        <v>279.156768</v>
      </c>
      <c r="V65" s="84">
        <f t="shared" si="20"/>
        <v>296.19676800000002</v>
      </c>
      <c r="W65" s="84">
        <f t="shared" si="20"/>
        <v>313.23676799999998</v>
      </c>
      <c r="X65" s="84">
        <f t="shared" si="20"/>
        <v>330.276768</v>
      </c>
      <c r="Y65" s="84">
        <f t="shared" si="20"/>
        <v>347.31676800000002</v>
      </c>
      <c r="Z65" s="381">
        <f t="shared" si="20"/>
        <v>364.35676799999999</v>
      </c>
      <c r="AA65" s="381">
        <f t="shared" si="20"/>
        <v>381.39676800000001</v>
      </c>
      <c r="AB65" s="381">
        <f t="shared" si="20"/>
        <v>398.43676799999997</v>
      </c>
      <c r="AC65" s="84">
        <f t="shared" si="20"/>
        <v>415.47676799999999</v>
      </c>
      <c r="AD65" s="84">
        <f t="shared" si="20"/>
        <v>432.51676800000001</v>
      </c>
      <c r="AE65" s="84">
        <f t="shared" si="20"/>
        <v>449.55676799999998</v>
      </c>
      <c r="AF65" s="144">
        <f t="shared" si="20"/>
        <v>544.78176800000006</v>
      </c>
      <c r="AI65" s="114" t="s">
        <v>23</v>
      </c>
      <c r="AJ65" s="147" t="str">
        <f t="shared" si="21"/>
        <v>FEB-050ROW:PBI-FE-212105</v>
      </c>
      <c r="AK65" s="157" t="str">
        <f t="shared" si="22"/>
        <v>FEB-050ROW:PBI-MTCA-212100</v>
      </c>
      <c r="AL65" s="112" t="s">
        <v>521</v>
      </c>
      <c r="AM65" s="114" t="str">
        <f t="shared" si="23"/>
        <v>FEB-050ROW</v>
      </c>
      <c r="AN65" s="46" t="s">
        <v>150</v>
      </c>
      <c r="AP65" s="112">
        <v>1</v>
      </c>
      <c r="AQ65" s="156">
        <f>'Electronics naming convention'!$C$15+AP65-1</f>
        <v>2121</v>
      </c>
      <c r="AR65" s="114">
        <v>5</v>
      </c>
      <c r="AS65" s="112" t="str">
        <f t="shared" si="24"/>
        <v>BPM</v>
      </c>
      <c r="AT65" s="191">
        <f t="shared" si="25"/>
        <v>40.218232</v>
      </c>
      <c r="AU65" s="114" t="s">
        <v>150</v>
      </c>
      <c r="AV65" s="515">
        <v>2</v>
      </c>
      <c r="AW65" s="46" t="str">
        <f>VLOOKUP(TEXT(AX65,"000"),'List - PRL names'!$C$4:$D$61,2,FALSE)</f>
        <v>DTL-010PRL:RFS-PRLTAP-003</v>
      </c>
      <c r="AX65" s="47">
        <v>3</v>
      </c>
      <c r="BC65" s="85"/>
      <c r="BD65" s="70"/>
    </row>
    <row r="66" spans="2:56" x14ac:dyDescent="0.25">
      <c r="B66" s="105" t="s">
        <v>145</v>
      </c>
      <c r="C66" s="261">
        <v>18.356076999999999</v>
      </c>
      <c r="D66" s="218">
        <f t="shared" si="27"/>
        <v>18.356076999999999</v>
      </c>
      <c r="E66" s="381">
        <f t="shared" si="26"/>
        <v>9.3923000000000201E-2</v>
      </c>
      <c r="F66" s="84">
        <f t="shared" si="19"/>
        <v>19.258923000000003</v>
      </c>
      <c r="G66" s="84">
        <f t="shared" si="19"/>
        <v>41.033923000000001</v>
      </c>
      <c r="H66" s="84">
        <f t="shared" si="19"/>
        <v>58.073923000000008</v>
      </c>
      <c r="I66" s="84">
        <f t="shared" si="19"/>
        <v>75.113923</v>
      </c>
      <c r="J66" s="84">
        <f t="shared" si="19"/>
        <v>88.578923000000003</v>
      </c>
      <c r="K66" s="84">
        <f t="shared" si="19"/>
        <v>105.618923</v>
      </c>
      <c r="L66" s="84">
        <f t="shared" si="19"/>
        <v>122.65892299999999</v>
      </c>
      <c r="M66" s="84">
        <f t="shared" si="19"/>
        <v>139.69892300000001</v>
      </c>
      <c r="N66" s="84">
        <f t="shared" si="19"/>
        <v>156.738923</v>
      </c>
      <c r="O66" s="84">
        <f t="shared" si="19"/>
        <v>173.77892299999999</v>
      </c>
      <c r="P66" s="84">
        <f t="shared" si="19"/>
        <v>190.81892300000001</v>
      </c>
      <c r="Q66" s="84">
        <f t="shared" si="19"/>
        <v>207.858923</v>
      </c>
      <c r="R66" s="84">
        <f t="shared" si="19"/>
        <v>224.898923</v>
      </c>
      <c r="S66" s="84">
        <f t="shared" si="19"/>
        <v>241.93892300000002</v>
      </c>
      <c r="T66" s="84">
        <f t="shared" si="19"/>
        <v>258.97892300000001</v>
      </c>
      <c r="U66" s="84">
        <f t="shared" si="19"/>
        <v>276.01892299999997</v>
      </c>
      <c r="V66" s="84">
        <f t="shared" ref="V66:AF81" si="28">ABS($C66-V$55)</f>
        <v>293.05892300000005</v>
      </c>
      <c r="W66" s="84">
        <f t="shared" si="28"/>
        <v>310.09892300000001</v>
      </c>
      <c r="X66" s="84">
        <f t="shared" si="28"/>
        <v>327.13892299999998</v>
      </c>
      <c r="Y66" s="84">
        <f t="shared" si="28"/>
        <v>344.17892300000005</v>
      </c>
      <c r="Z66" s="381">
        <f t="shared" si="28"/>
        <v>361.21892300000002</v>
      </c>
      <c r="AA66" s="381">
        <f t="shared" si="28"/>
        <v>378.25892299999998</v>
      </c>
      <c r="AB66" s="381">
        <f t="shared" si="20"/>
        <v>395.29892299999995</v>
      </c>
      <c r="AC66" s="84">
        <f t="shared" si="28"/>
        <v>412.33892300000002</v>
      </c>
      <c r="AD66" s="84">
        <f t="shared" si="28"/>
        <v>429.37892299999999</v>
      </c>
      <c r="AE66" s="84">
        <f t="shared" si="28"/>
        <v>446.41892299999995</v>
      </c>
      <c r="AF66" s="144">
        <f t="shared" si="28"/>
        <v>541.64392299999997</v>
      </c>
      <c r="AI66" s="114" t="s">
        <v>145</v>
      </c>
      <c r="AJ66" s="147" t="str">
        <f t="shared" si="21"/>
        <v>FEB-050ROW:PBI-FE-212106</v>
      </c>
      <c r="AK66" s="157" t="str">
        <f t="shared" si="22"/>
        <v>FEB-050ROW:PBI-MTCA-212100</v>
      </c>
      <c r="AL66" s="112" t="s">
        <v>521</v>
      </c>
      <c r="AM66" s="114" t="str">
        <f t="shared" si="23"/>
        <v>FEB-050ROW</v>
      </c>
      <c r="AN66" s="46" t="s">
        <v>150</v>
      </c>
      <c r="AP66" s="112">
        <v>1</v>
      </c>
      <c r="AQ66" s="156">
        <f>'Electronics naming convention'!$C$15+AP66-1</f>
        <v>2121</v>
      </c>
      <c r="AR66" s="114">
        <v>6</v>
      </c>
      <c r="AS66" s="112" t="str">
        <f t="shared" si="24"/>
        <v>BPM</v>
      </c>
      <c r="AT66" s="191">
        <f t="shared" si="25"/>
        <v>43.356076999999999</v>
      </c>
      <c r="AU66" s="114" t="s">
        <v>150</v>
      </c>
      <c r="AV66" s="515">
        <v>1</v>
      </c>
      <c r="AW66" s="46" t="str">
        <f>VLOOKUP(TEXT(AX66,"000"),'List - PRL names'!$C$4:$D$61,2,FALSE)</f>
        <v>DTL-010PRL:RFS-PRLTAP-003</v>
      </c>
      <c r="AX66" s="47">
        <v>3</v>
      </c>
      <c r="BC66" s="85"/>
      <c r="BD66" s="70"/>
    </row>
    <row r="67" spans="2:56" x14ac:dyDescent="0.25">
      <c r="B67" s="105" t="s">
        <v>146</v>
      </c>
      <c r="C67" s="261">
        <v>20.582706999999999</v>
      </c>
      <c r="D67" s="218">
        <f t="shared" si="27"/>
        <v>20.582706999999999</v>
      </c>
      <c r="E67" s="381">
        <f t="shared" si="26"/>
        <v>2.1327069999999999</v>
      </c>
      <c r="F67" s="84">
        <f t="shared" si="19"/>
        <v>17.032293000000003</v>
      </c>
      <c r="G67" s="84">
        <f t="shared" si="19"/>
        <v>38.807293000000001</v>
      </c>
      <c r="H67" s="84">
        <f t="shared" si="19"/>
        <v>55.847293000000008</v>
      </c>
      <c r="I67" s="84">
        <f t="shared" si="19"/>
        <v>72.887293</v>
      </c>
      <c r="J67" s="84">
        <f t="shared" si="19"/>
        <v>86.352293000000003</v>
      </c>
      <c r="K67" s="84">
        <f t="shared" si="19"/>
        <v>103.392293</v>
      </c>
      <c r="L67" s="84">
        <f t="shared" si="19"/>
        <v>120.43229299999999</v>
      </c>
      <c r="M67" s="84">
        <f t="shared" si="19"/>
        <v>137.47229300000001</v>
      </c>
      <c r="N67" s="84">
        <f t="shared" si="19"/>
        <v>154.512293</v>
      </c>
      <c r="O67" s="84">
        <f t="shared" si="19"/>
        <v>171.55229299999999</v>
      </c>
      <c r="P67" s="84">
        <f t="shared" si="19"/>
        <v>188.59229300000001</v>
      </c>
      <c r="Q67" s="84">
        <f t="shared" si="19"/>
        <v>205.632293</v>
      </c>
      <c r="R67" s="84">
        <f t="shared" si="19"/>
        <v>222.672293</v>
      </c>
      <c r="S67" s="84">
        <f t="shared" si="19"/>
        <v>239.71229300000002</v>
      </c>
      <c r="T67" s="84">
        <f t="shared" si="19"/>
        <v>256.75229300000001</v>
      </c>
      <c r="U67" s="84">
        <f t="shared" si="19"/>
        <v>273.79229299999997</v>
      </c>
      <c r="V67" s="84">
        <f t="shared" si="28"/>
        <v>290.83229300000005</v>
      </c>
      <c r="W67" s="84">
        <f t="shared" si="28"/>
        <v>307.87229300000001</v>
      </c>
      <c r="X67" s="84">
        <f t="shared" si="28"/>
        <v>324.91229299999998</v>
      </c>
      <c r="Y67" s="84">
        <f t="shared" si="28"/>
        <v>341.95229300000005</v>
      </c>
      <c r="Z67" s="381">
        <f t="shared" si="28"/>
        <v>358.99229300000002</v>
      </c>
      <c r="AA67" s="381">
        <f t="shared" si="28"/>
        <v>376.03229299999998</v>
      </c>
      <c r="AB67" s="381">
        <f t="shared" si="20"/>
        <v>393.07229299999995</v>
      </c>
      <c r="AC67" s="84">
        <f t="shared" si="28"/>
        <v>410.11229300000002</v>
      </c>
      <c r="AD67" s="84">
        <f t="shared" si="28"/>
        <v>427.15229299999999</v>
      </c>
      <c r="AE67" s="84">
        <f t="shared" si="28"/>
        <v>444.19229299999995</v>
      </c>
      <c r="AF67" s="144">
        <f t="shared" si="28"/>
        <v>539.41729299999997</v>
      </c>
      <c r="AI67" s="114" t="s">
        <v>146</v>
      </c>
      <c r="AJ67" s="147" t="str">
        <f t="shared" si="21"/>
        <v>FEB-050ROW:PBI-FE-212106</v>
      </c>
      <c r="AK67" s="157" t="str">
        <f t="shared" si="22"/>
        <v>FEB-050ROW:PBI-MTCA-212100</v>
      </c>
      <c r="AL67" s="112" t="s">
        <v>521</v>
      </c>
      <c r="AM67" s="114" t="str">
        <f t="shared" si="23"/>
        <v>FEB-050ROW</v>
      </c>
      <c r="AN67" s="46" t="s">
        <v>150</v>
      </c>
      <c r="AP67" s="112">
        <v>1</v>
      </c>
      <c r="AQ67" s="156">
        <f>'Electronics naming convention'!$C$15+AP67-1</f>
        <v>2121</v>
      </c>
      <c r="AR67" s="114">
        <v>6</v>
      </c>
      <c r="AS67" s="112" t="str">
        <f t="shared" si="24"/>
        <v>BPM</v>
      </c>
      <c r="AT67" s="191">
        <f t="shared" si="25"/>
        <v>45.582706999999999</v>
      </c>
      <c r="AU67" s="114" t="s">
        <v>150</v>
      </c>
      <c r="AV67" s="515">
        <v>2</v>
      </c>
      <c r="AW67" s="46" t="str">
        <f>VLOOKUP(TEXT(AX67,"000"),'List - PRL names'!$C$4:$D$61,2,FALSE)</f>
        <v>DTL-010PRL:RFS-PRLTAP-003</v>
      </c>
      <c r="AX67" s="47">
        <v>3</v>
      </c>
      <c r="BC67" s="85"/>
      <c r="BD67" s="70"/>
    </row>
    <row r="68" spans="2:56" x14ac:dyDescent="0.25">
      <c r="B68" s="105" t="s">
        <v>147</v>
      </c>
      <c r="C68" s="261">
        <v>23.046866999999999</v>
      </c>
      <c r="D68" s="218">
        <f t="shared" si="27"/>
        <v>23.046866999999999</v>
      </c>
      <c r="E68" s="381">
        <f t="shared" si="26"/>
        <v>4.5968669999999996</v>
      </c>
      <c r="F68" s="84">
        <f t="shared" si="19"/>
        <v>14.568133000000003</v>
      </c>
      <c r="G68" s="84">
        <f t="shared" si="19"/>
        <v>36.343133000000002</v>
      </c>
      <c r="H68" s="84">
        <f t="shared" si="19"/>
        <v>53.383133000000008</v>
      </c>
      <c r="I68" s="84">
        <f t="shared" si="19"/>
        <v>70.423133000000007</v>
      </c>
      <c r="J68" s="84">
        <f t="shared" si="19"/>
        <v>83.88813300000001</v>
      </c>
      <c r="K68" s="84">
        <f t="shared" si="19"/>
        <v>100.928133</v>
      </c>
      <c r="L68" s="84">
        <f t="shared" si="19"/>
        <v>117.96813299999999</v>
      </c>
      <c r="M68" s="84">
        <f t="shared" si="19"/>
        <v>135.00813300000002</v>
      </c>
      <c r="N68" s="84">
        <f t="shared" si="19"/>
        <v>152.04813300000001</v>
      </c>
      <c r="O68" s="84">
        <f t="shared" si="19"/>
        <v>169.088133</v>
      </c>
      <c r="P68" s="84">
        <f t="shared" si="19"/>
        <v>186.12813300000002</v>
      </c>
      <c r="Q68" s="84">
        <f t="shared" si="19"/>
        <v>203.16813300000001</v>
      </c>
      <c r="R68" s="84">
        <f t="shared" si="19"/>
        <v>220.208133</v>
      </c>
      <c r="S68" s="84">
        <f t="shared" si="19"/>
        <v>237.24813300000002</v>
      </c>
      <c r="T68" s="84">
        <f t="shared" si="19"/>
        <v>254.28813299999999</v>
      </c>
      <c r="U68" s="84">
        <f t="shared" si="19"/>
        <v>271.32813299999998</v>
      </c>
      <c r="V68" s="84">
        <f t="shared" si="28"/>
        <v>288.368133</v>
      </c>
      <c r="W68" s="84">
        <f t="shared" si="28"/>
        <v>305.40813299999996</v>
      </c>
      <c r="X68" s="84">
        <f t="shared" si="28"/>
        <v>322.44813299999998</v>
      </c>
      <c r="Y68" s="84">
        <f t="shared" si="28"/>
        <v>339.488133</v>
      </c>
      <c r="Z68" s="381">
        <f t="shared" si="28"/>
        <v>356.52813299999997</v>
      </c>
      <c r="AA68" s="381">
        <f t="shared" si="28"/>
        <v>373.56813299999999</v>
      </c>
      <c r="AB68" s="381">
        <f t="shared" si="20"/>
        <v>390.60813299999995</v>
      </c>
      <c r="AC68" s="84">
        <f t="shared" si="28"/>
        <v>407.64813299999997</v>
      </c>
      <c r="AD68" s="84">
        <f t="shared" si="28"/>
        <v>424.68813299999999</v>
      </c>
      <c r="AE68" s="84">
        <f t="shared" si="28"/>
        <v>441.72813299999996</v>
      </c>
      <c r="AF68" s="144">
        <f t="shared" si="28"/>
        <v>536.95313299999998</v>
      </c>
      <c r="AI68" s="114" t="s">
        <v>147</v>
      </c>
      <c r="AJ68" s="147" t="str">
        <f t="shared" si="21"/>
        <v>FEB-050ROW:PBI-FE-212107</v>
      </c>
      <c r="AK68" s="157" t="str">
        <f t="shared" si="22"/>
        <v>FEB-050ROW:PBI-MTCA-212100</v>
      </c>
      <c r="AL68" s="112" t="s">
        <v>521</v>
      </c>
      <c r="AM68" s="114" t="str">
        <f t="shared" si="23"/>
        <v>FEB-050ROW</v>
      </c>
      <c r="AN68" s="46" t="s">
        <v>150</v>
      </c>
      <c r="AP68" s="112">
        <v>1</v>
      </c>
      <c r="AQ68" s="156">
        <f>'Electronics naming convention'!$C$15+AP68-1</f>
        <v>2121</v>
      </c>
      <c r="AR68" s="114">
        <v>7</v>
      </c>
      <c r="AS68" s="112" t="str">
        <f t="shared" si="24"/>
        <v>BPM</v>
      </c>
      <c r="AT68" s="191">
        <f t="shared" si="25"/>
        <v>48.046866999999999</v>
      </c>
      <c r="AU68" s="114" t="s">
        <v>150</v>
      </c>
      <c r="AV68" s="515">
        <v>1</v>
      </c>
      <c r="AW68" s="46" t="str">
        <f>VLOOKUP(TEXT(AX68,"000"),'List - PRL names'!$C$4:$D$61,2,FALSE)</f>
        <v>DTL-010PRL:RFS-PRLTAP-003</v>
      </c>
      <c r="AX68" s="47">
        <v>3</v>
      </c>
      <c r="BC68" s="85"/>
      <c r="BD68" s="70"/>
    </row>
    <row r="69" spans="2:56" x14ac:dyDescent="0.25">
      <c r="B69" s="105" t="s">
        <v>25</v>
      </c>
      <c r="C69" s="261">
        <v>25.760389</v>
      </c>
      <c r="D69" s="218">
        <f t="shared" si="27"/>
        <v>25.760389</v>
      </c>
      <c r="E69" s="381">
        <f t="shared" si="26"/>
        <v>7.3103890000000007</v>
      </c>
      <c r="F69" s="84">
        <f t="shared" si="19"/>
        <v>11.854611000000002</v>
      </c>
      <c r="G69" s="84">
        <f t="shared" si="19"/>
        <v>33.629610999999997</v>
      </c>
      <c r="H69" s="84">
        <f t="shared" si="19"/>
        <v>50.669611000000003</v>
      </c>
      <c r="I69" s="84">
        <f t="shared" si="19"/>
        <v>67.709610999999995</v>
      </c>
      <c r="J69" s="84">
        <f t="shared" si="19"/>
        <v>81.174610999999999</v>
      </c>
      <c r="K69" s="84">
        <f t="shared" si="19"/>
        <v>98.214610999999991</v>
      </c>
      <c r="L69" s="84">
        <f t="shared" si="19"/>
        <v>115.25461099999998</v>
      </c>
      <c r="M69" s="84">
        <f t="shared" si="19"/>
        <v>132.294611</v>
      </c>
      <c r="N69" s="84">
        <f t="shared" si="19"/>
        <v>149.334611</v>
      </c>
      <c r="O69" s="84">
        <f t="shared" si="19"/>
        <v>166.37461099999999</v>
      </c>
      <c r="P69" s="84">
        <f t="shared" si="19"/>
        <v>183.41461100000001</v>
      </c>
      <c r="Q69" s="84">
        <f t="shared" si="19"/>
        <v>200.454611</v>
      </c>
      <c r="R69" s="84">
        <f t="shared" si="19"/>
        <v>217.49461099999999</v>
      </c>
      <c r="S69" s="84">
        <f t="shared" si="19"/>
        <v>234.53461100000001</v>
      </c>
      <c r="T69" s="84">
        <f t="shared" si="19"/>
        <v>251.57461099999998</v>
      </c>
      <c r="U69" s="84">
        <f t="shared" si="19"/>
        <v>268.61461100000002</v>
      </c>
      <c r="V69" s="84">
        <f t="shared" si="28"/>
        <v>285.65461100000005</v>
      </c>
      <c r="W69" s="84">
        <f t="shared" si="28"/>
        <v>302.69461100000001</v>
      </c>
      <c r="X69" s="84">
        <f t="shared" si="28"/>
        <v>319.73461100000003</v>
      </c>
      <c r="Y69" s="84">
        <f t="shared" si="28"/>
        <v>336.77461100000005</v>
      </c>
      <c r="Z69" s="381">
        <f t="shared" si="28"/>
        <v>353.81461100000001</v>
      </c>
      <c r="AA69" s="381">
        <f t="shared" si="28"/>
        <v>370.85461100000003</v>
      </c>
      <c r="AB69" s="381">
        <f t="shared" si="20"/>
        <v>387.894611</v>
      </c>
      <c r="AC69" s="84">
        <f t="shared" si="28"/>
        <v>404.93461100000002</v>
      </c>
      <c r="AD69" s="84">
        <f t="shared" si="28"/>
        <v>421.97461100000004</v>
      </c>
      <c r="AE69" s="84">
        <f t="shared" si="28"/>
        <v>439.014611</v>
      </c>
      <c r="AF69" s="144">
        <f t="shared" si="28"/>
        <v>534.23961099999997</v>
      </c>
      <c r="AI69" s="114" t="s">
        <v>25</v>
      </c>
      <c r="AJ69" s="147" t="str">
        <f t="shared" si="21"/>
        <v>FEB-050ROW:PBI-FE-212107</v>
      </c>
      <c r="AK69" s="157" t="str">
        <f t="shared" si="22"/>
        <v>FEB-050ROW:PBI-MTCA-212100</v>
      </c>
      <c r="AL69" s="112" t="s">
        <v>521</v>
      </c>
      <c r="AM69" s="114" t="str">
        <f t="shared" si="23"/>
        <v>FEB-050ROW</v>
      </c>
      <c r="AN69" s="46" t="s">
        <v>150</v>
      </c>
      <c r="AP69" s="112">
        <v>1</v>
      </c>
      <c r="AQ69" s="156">
        <f>'Electronics naming convention'!$C$15+AP69-1</f>
        <v>2121</v>
      </c>
      <c r="AR69" s="114">
        <v>7</v>
      </c>
      <c r="AS69" s="112" t="str">
        <f t="shared" si="24"/>
        <v>BPM</v>
      </c>
      <c r="AT69" s="191">
        <f t="shared" si="25"/>
        <v>50.760389000000004</v>
      </c>
      <c r="AU69" s="114" t="s">
        <v>150</v>
      </c>
      <c r="AV69" s="515">
        <v>2</v>
      </c>
      <c r="AW69" s="46" t="str">
        <f>VLOOKUP(TEXT(AX69,"000"),'List - PRL names'!$C$4:$D$61,2,FALSE)</f>
        <v>DTL-010PRL:RFS-PRLTAP-003</v>
      </c>
      <c r="AX69" s="47">
        <v>3</v>
      </c>
      <c r="BC69" s="85"/>
      <c r="BD69" s="70"/>
    </row>
    <row r="70" spans="2:56" x14ac:dyDescent="0.25">
      <c r="B70" s="105" t="s">
        <v>26</v>
      </c>
      <c r="C70" s="261">
        <v>28.174941</v>
      </c>
      <c r="D70" s="218">
        <f t="shared" si="27"/>
        <v>28.174941</v>
      </c>
      <c r="E70" s="381">
        <f t="shared" si="26"/>
        <v>9.7249410000000012</v>
      </c>
      <c r="F70" s="84">
        <f t="shared" si="19"/>
        <v>9.4400590000000015</v>
      </c>
      <c r="G70" s="84">
        <f t="shared" si="19"/>
        <v>31.215059</v>
      </c>
      <c r="H70" s="84">
        <f t="shared" si="19"/>
        <v>48.255059000000003</v>
      </c>
      <c r="I70" s="84">
        <f t="shared" si="19"/>
        <v>65.295058999999995</v>
      </c>
      <c r="J70" s="84">
        <f t="shared" si="19"/>
        <v>78.760058999999998</v>
      </c>
      <c r="K70" s="84">
        <f t="shared" si="19"/>
        <v>95.80005899999999</v>
      </c>
      <c r="L70" s="84">
        <f t="shared" si="19"/>
        <v>112.84005899999998</v>
      </c>
      <c r="M70" s="84">
        <f t="shared" si="19"/>
        <v>129.88005900000002</v>
      </c>
      <c r="N70" s="84">
        <f t="shared" si="19"/>
        <v>146.92005900000001</v>
      </c>
      <c r="O70" s="84">
        <f t="shared" si="19"/>
        <v>163.960059</v>
      </c>
      <c r="P70" s="84">
        <f t="shared" si="19"/>
        <v>181.00005900000002</v>
      </c>
      <c r="Q70" s="84">
        <f t="shared" si="19"/>
        <v>198.04005900000001</v>
      </c>
      <c r="R70" s="84">
        <f t="shared" si="19"/>
        <v>215.08005900000001</v>
      </c>
      <c r="S70" s="84">
        <f t="shared" si="19"/>
        <v>232.12005900000003</v>
      </c>
      <c r="T70" s="84">
        <f t="shared" si="19"/>
        <v>249.16005899999999</v>
      </c>
      <c r="U70" s="84">
        <f t="shared" si="19"/>
        <v>266.20005900000001</v>
      </c>
      <c r="V70" s="84">
        <f t="shared" si="28"/>
        <v>283.24005900000003</v>
      </c>
      <c r="W70" s="84">
        <f t="shared" si="28"/>
        <v>300.28005899999999</v>
      </c>
      <c r="X70" s="84">
        <f t="shared" si="28"/>
        <v>317.32005900000001</v>
      </c>
      <c r="Y70" s="84">
        <f t="shared" si="28"/>
        <v>334.36005900000004</v>
      </c>
      <c r="Z70" s="381">
        <f t="shared" si="28"/>
        <v>351.400059</v>
      </c>
      <c r="AA70" s="381">
        <f t="shared" si="28"/>
        <v>368.44005900000002</v>
      </c>
      <c r="AB70" s="381">
        <f t="shared" si="20"/>
        <v>385.48005899999998</v>
      </c>
      <c r="AC70" s="84">
        <f t="shared" si="28"/>
        <v>402.520059</v>
      </c>
      <c r="AD70" s="84">
        <f t="shared" si="28"/>
        <v>419.56005900000002</v>
      </c>
      <c r="AE70" s="84">
        <f t="shared" si="28"/>
        <v>436.60005899999999</v>
      </c>
      <c r="AF70" s="144">
        <f t="shared" si="28"/>
        <v>531.82505900000001</v>
      </c>
      <c r="AI70" s="114" t="s">
        <v>26</v>
      </c>
      <c r="AJ70" s="147" t="str">
        <f t="shared" si="21"/>
        <v>FEB-050ROW:PBI-FE-212108</v>
      </c>
      <c r="AK70" s="157" t="str">
        <f t="shared" si="22"/>
        <v>FEB-050ROW:PBI-MTCA-212100</v>
      </c>
      <c r="AL70" s="112" t="s">
        <v>521</v>
      </c>
      <c r="AM70" s="114" t="str">
        <f t="shared" si="23"/>
        <v>FEB-050ROW</v>
      </c>
      <c r="AN70" s="46" t="s">
        <v>150</v>
      </c>
      <c r="AP70" s="112">
        <v>1</v>
      </c>
      <c r="AQ70" s="156">
        <f>'Electronics naming convention'!$C$15+AP70-1</f>
        <v>2121</v>
      </c>
      <c r="AR70" s="114">
        <v>8</v>
      </c>
      <c r="AS70" s="112" t="str">
        <f t="shared" si="24"/>
        <v>BPM</v>
      </c>
      <c r="AT70" s="191">
        <f t="shared" si="25"/>
        <v>53.174941000000004</v>
      </c>
      <c r="AU70" s="114" t="s">
        <v>150</v>
      </c>
      <c r="AV70" s="515">
        <v>1</v>
      </c>
      <c r="AW70" s="46" t="str">
        <f>VLOOKUP(TEXT(AX70,"000"),'List - PRL names'!$C$4:$D$61,2,FALSE)</f>
        <v>DTL-020PRL:RFS-PRLTAP-004</v>
      </c>
      <c r="AX70" s="47">
        <v>4</v>
      </c>
      <c r="BC70" s="85"/>
      <c r="BD70" s="70"/>
    </row>
    <row r="71" spans="2:56" ht="15.75" thickBot="1" x14ac:dyDescent="0.3">
      <c r="B71" s="105" t="s">
        <v>24</v>
      </c>
      <c r="C71" s="261">
        <v>30.765830999999999</v>
      </c>
      <c r="D71" s="219">
        <f t="shared" si="27"/>
        <v>30.765830999999999</v>
      </c>
      <c r="E71" s="381">
        <f t="shared" si="26"/>
        <v>12.315830999999999</v>
      </c>
      <c r="F71" s="84">
        <f t="shared" si="19"/>
        <v>6.8491690000000034</v>
      </c>
      <c r="G71" s="84">
        <f t="shared" si="19"/>
        <v>28.624169000000002</v>
      </c>
      <c r="H71" s="84">
        <f t="shared" si="19"/>
        <v>45.664169000000008</v>
      </c>
      <c r="I71" s="84">
        <f t="shared" si="19"/>
        <v>62.704169</v>
      </c>
      <c r="J71" s="84">
        <f t="shared" si="19"/>
        <v>76.169169000000011</v>
      </c>
      <c r="K71" s="84">
        <f t="shared" si="19"/>
        <v>93.209169000000003</v>
      </c>
      <c r="L71" s="84">
        <f t="shared" si="19"/>
        <v>110.24916899999999</v>
      </c>
      <c r="M71" s="84">
        <f t="shared" si="19"/>
        <v>127.28916900000002</v>
      </c>
      <c r="N71" s="84">
        <f t="shared" si="19"/>
        <v>144.32916900000001</v>
      </c>
      <c r="O71" s="84">
        <f t="shared" si="19"/>
        <v>161.369169</v>
      </c>
      <c r="P71" s="84">
        <f t="shared" si="19"/>
        <v>178.40916900000002</v>
      </c>
      <c r="Q71" s="84">
        <f t="shared" si="19"/>
        <v>195.44916900000001</v>
      </c>
      <c r="R71" s="84">
        <f t="shared" si="19"/>
        <v>212.489169</v>
      </c>
      <c r="S71" s="84">
        <f t="shared" si="19"/>
        <v>229.52916900000002</v>
      </c>
      <c r="T71" s="84">
        <f t="shared" si="19"/>
        <v>246.56916899999999</v>
      </c>
      <c r="U71" s="84">
        <f t="shared" ref="U71:U102" si="29">ABS($C71-U$55)</f>
        <v>263.60916900000001</v>
      </c>
      <c r="V71" s="84">
        <f t="shared" si="28"/>
        <v>280.64916900000003</v>
      </c>
      <c r="W71" s="84">
        <f t="shared" si="28"/>
        <v>297.68916899999999</v>
      </c>
      <c r="X71" s="84">
        <f t="shared" si="28"/>
        <v>314.72916900000001</v>
      </c>
      <c r="Y71" s="84">
        <f t="shared" si="28"/>
        <v>331.76916900000003</v>
      </c>
      <c r="Z71" s="381">
        <f t="shared" si="28"/>
        <v>348.809169</v>
      </c>
      <c r="AA71" s="381">
        <f t="shared" si="28"/>
        <v>365.84916900000002</v>
      </c>
      <c r="AB71" s="381">
        <f t="shared" si="20"/>
        <v>382.88916899999998</v>
      </c>
      <c r="AC71" s="84">
        <f t="shared" si="28"/>
        <v>399.929169</v>
      </c>
      <c r="AD71" s="84">
        <f t="shared" si="28"/>
        <v>416.96916900000002</v>
      </c>
      <c r="AE71" s="84">
        <f t="shared" si="28"/>
        <v>434.00916899999999</v>
      </c>
      <c r="AF71" s="144">
        <f t="shared" si="28"/>
        <v>529.23416899999995</v>
      </c>
      <c r="AI71" s="114" t="s">
        <v>24</v>
      </c>
      <c r="AJ71" s="147" t="str">
        <f t="shared" si="21"/>
        <v>FEB-050ROW:PBI-FE-212108</v>
      </c>
      <c r="AK71" s="157" t="str">
        <f t="shared" si="22"/>
        <v>FEB-050ROW:PBI-MTCA-212100</v>
      </c>
      <c r="AL71" s="112" t="s">
        <v>521</v>
      </c>
      <c r="AM71" s="114" t="str">
        <f t="shared" si="23"/>
        <v>FEB-050ROW</v>
      </c>
      <c r="AN71" s="46" t="s">
        <v>150</v>
      </c>
      <c r="AP71" s="112">
        <v>1</v>
      </c>
      <c r="AQ71" s="156">
        <f>'Electronics naming convention'!$C$15+AP71-1</f>
        <v>2121</v>
      </c>
      <c r="AR71" s="114">
        <v>8</v>
      </c>
      <c r="AS71" s="112" t="str">
        <f t="shared" si="24"/>
        <v>BPM</v>
      </c>
      <c r="AT71" s="191">
        <f t="shared" si="25"/>
        <v>55.765830999999999</v>
      </c>
      <c r="AU71" s="114" t="s">
        <v>150</v>
      </c>
      <c r="AV71" s="515">
        <v>2</v>
      </c>
      <c r="AW71" s="46" t="str">
        <f>VLOOKUP(TEXT(AX71,"000"),'List - PRL names'!$C$4:$D$61,2,FALSE)</f>
        <v>DTL-020PRL:RFS-PRLTAP-004</v>
      </c>
      <c r="AX71" s="47">
        <v>4</v>
      </c>
      <c r="BC71" s="85"/>
      <c r="BD71" s="70"/>
    </row>
    <row r="72" spans="2:56" x14ac:dyDescent="0.25">
      <c r="B72" s="105" t="s">
        <v>27</v>
      </c>
      <c r="C72" s="261">
        <v>33.506005000000002</v>
      </c>
      <c r="D72" s="144">
        <f t="shared" si="27"/>
        <v>33.506005000000002</v>
      </c>
      <c r="E72" s="381">
        <f t="shared" si="26"/>
        <v>15.056005000000003</v>
      </c>
      <c r="F72" s="220">
        <f t="shared" si="27"/>
        <v>4.1089950000000002</v>
      </c>
      <c r="G72" s="221">
        <f t="shared" si="27"/>
        <v>25.883994999999999</v>
      </c>
      <c r="H72" s="84">
        <f t="shared" si="27"/>
        <v>42.923995000000005</v>
      </c>
      <c r="I72" s="84">
        <f t="shared" si="27"/>
        <v>59.963994999999997</v>
      </c>
      <c r="J72" s="84">
        <f t="shared" si="27"/>
        <v>73.428995</v>
      </c>
      <c r="K72" s="84">
        <f t="shared" si="27"/>
        <v>90.468994999999993</v>
      </c>
      <c r="L72" s="84">
        <f t="shared" si="27"/>
        <v>107.50899499999998</v>
      </c>
      <c r="M72" s="84">
        <f t="shared" si="27"/>
        <v>124.54899500000001</v>
      </c>
      <c r="N72" s="84">
        <f t="shared" si="27"/>
        <v>141.58899500000001</v>
      </c>
      <c r="O72" s="84">
        <f t="shared" si="27"/>
        <v>158.62899499999997</v>
      </c>
      <c r="P72" s="84">
        <f t="shared" si="27"/>
        <v>175.668995</v>
      </c>
      <c r="Q72" s="84">
        <f t="shared" si="27"/>
        <v>192.70899500000002</v>
      </c>
      <c r="R72" s="84">
        <f t="shared" si="27"/>
        <v>209.74899499999998</v>
      </c>
      <c r="S72" s="84">
        <f t="shared" si="27"/>
        <v>226.788995</v>
      </c>
      <c r="T72" s="84">
        <f t="shared" si="27"/>
        <v>243.82899499999996</v>
      </c>
      <c r="U72" s="84">
        <f t="shared" si="29"/>
        <v>260.86899499999998</v>
      </c>
      <c r="V72" s="84">
        <f t="shared" si="28"/>
        <v>277.908995</v>
      </c>
      <c r="W72" s="84">
        <f t="shared" si="28"/>
        <v>294.94899499999997</v>
      </c>
      <c r="X72" s="84">
        <f t="shared" si="28"/>
        <v>311.98899499999999</v>
      </c>
      <c r="Y72" s="84">
        <f t="shared" si="28"/>
        <v>329.02899500000001</v>
      </c>
      <c r="Z72" s="381">
        <f t="shared" si="28"/>
        <v>346.06899499999997</v>
      </c>
      <c r="AA72" s="381">
        <f t="shared" si="28"/>
        <v>363.10899499999999</v>
      </c>
      <c r="AB72" s="381">
        <f t="shared" si="28"/>
        <v>380.14899499999996</v>
      </c>
      <c r="AC72" s="84">
        <f t="shared" si="28"/>
        <v>397.18899499999998</v>
      </c>
      <c r="AD72" s="84">
        <f t="shared" si="28"/>
        <v>414.228995</v>
      </c>
      <c r="AE72" s="84">
        <f t="shared" si="28"/>
        <v>431.26899499999996</v>
      </c>
      <c r="AF72" s="144">
        <f t="shared" si="28"/>
        <v>526.49399500000004</v>
      </c>
      <c r="AI72" s="114" t="s">
        <v>27</v>
      </c>
      <c r="AJ72" s="147" t="str">
        <f t="shared" si="21"/>
        <v>DTL-030ROW:PBI-FE-212201</v>
      </c>
      <c r="AK72" s="157" t="str">
        <f t="shared" si="22"/>
        <v>DTL-030ROW:PBI-MTCA-212200</v>
      </c>
      <c r="AL72" s="112" t="s">
        <v>523</v>
      </c>
      <c r="AM72" s="114" t="str">
        <f t="shared" si="23"/>
        <v>DTL-030ROW</v>
      </c>
      <c r="AN72" s="46" t="s">
        <v>1315</v>
      </c>
      <c r="AP72" s="112">
        <v>2</v>
      </c>
      <c r="AQ72" s="156">
        <f>'Electronics naming convention'!$C$15+AP72-1</f>
        <v>2122</v>
      </c>
      <c r="AR72" s="114">
        <v>1</v>
      </c>
      <c r="AS72" s="112" t="str">
        <f t="shared" si="24"/>
        <v>BPM</v>
      </c>
      <c r="AT72" s="191">
        <f t="shared" si="25"/>
        <v>49.108995</v>
      </c>
      <c r="AU72" s="114" t="s">
        <v>151</v>
      </c>
      <c r="AV72" s="515">
        <v>1</v>
      </c>
      <c r="AW72" s="46" t="str">
        <f>VLOOKUP(TEXT(AX72,"000"),'List - PRL names'!$C$4:$D$61,2,FALSE)</f>
        <v>DTL-020PRL:RFS-PRLTAP-004</v>
      </c>
      <c r="AX72" s="47">
        <v>4</v>
      </c>
      <c r="BC72" s="85"/>
      <c r="BD72" s="70"/>
    </row>
    <row r="73" spans="2:56" x14ac:dyDescent="0.25">
      <c r="B73" s="105" t="s">
        <v>28</v>
      </c>
      <c r="C73" s="261">
        <v>36.368797999999998</v>
      </c>
      <c r="D73" s="144">
        <f t="shared" ref="D73:T88" si="30">ABS($C73-D$55)</f>
        <v>36.368797999999998</v>
      </c>
      <c r="E73" s="381">
        <f t="shared" ref="E73:E136" si="31">ABS($C73-E$55)</f>
        <v>17.918797999999999</v>
      </c>
      <c r="F73" s="222">
        <f t="shared" si="30"/>
        <v>1.2462020000000038</v>
      </c>
      <c r="G73" s="223">
        <f t="shared" si="30"/>
        <v>23.021202000000002</v>
      </c>
      <c r="H73" s="84">
        <f t="shared" si="30"/>
        <v>40.061202000000009</v>
      </c>
      <c r="I73" s="84">
        <f t="shared" si="30"/>
        <v>57.101202000000001</v>
      </c>
      <c r="J73" s="84">
        <f t="shared" si="30"/>
        <v>70.566202000000004</v>
      </c>
      <c r="K73" s="84">
        <f t="shared" si="30"/>
        <v>87.606201999999996</v>
      </c>
      <c r="L73" s="84">
        <f t="shared" si="30"/>
        <v>104.64620199999999</v>
      </c>
      <c r="M73" s="84">
        <f t="shared" si="30"/>
        <v>121.68620200000001</v>
      </c>
      <c r="N73" s="84">
        <f t="shared" si="30"/>
        <v>138.726202</v>
      </c>
      <c r="O73" s="84">
        <f t="shared" si="30"/>
        <v>155.76620199999999</v>
      </c>
      <c r="P73" s="84">
        <f t="shared" si="30"/>
        <v>172.80620200000001</v>
      </c>
      <c r="Q73" s="84">
        <f t="shared" si="30"/>
        <v>189.84620200000001</v>
      </c>
      <c r="R73" s="84">
        <f t="shared" si="30"/>
        <v>206.886202</v>
      </c>
      <c r="S73" s="84">
        <f t="shared" si="30"/>
        <v>223.92620200000002</v>
      </c>
      <c r="T73" s="84">
        <f t="shared" si="30"/>
        <v>240.96620199999998</v>
      </c>
      <c r="U73" s="84">
        <f t="shared" si="29"/>
        <v>258.00620200000003</v>
      </c>
      <c r="V73" s="84">
        <f t="shared" si="28"/>
        <v>275.04620199999999</v>
      </c>
      <c r="W73" s="84">
        <f t="shared" si="28"/>
        <v>292.08620199999996</v>
      </c>
      <c r="X73" s="84">
        <f t="shared" si="28"/>
        <v>309.12620200000003</v>
      </c>
      <c r="Y73" s="84">
        <f t="shared" si="28"/>
        <v>326.166202</v>
      </c>
      <c r="Z73" s="381">
        <f t="shared" si="28"/>
        <v>343.20620199999996</v>
      </c>
      <c r="AA73" s="381">
        <f t="shared" si="28"/>
        <v>360.24620200000004</v>
      </c>
      <c r="AB73" s="381">
        <f t="shared" si="28"/>
        <v>377.286202</v>
      </c>
      <c r="AC73" s="84">
        <f t="shared" si="28"/>
        <v>394.32620199999997</v>
      </c>
      <c r="AD73" s="84">
        <f t="shared" si="28"/>
        <v>411.36620200000004</v>
      </c>
      <c r="AE73" s="84">
        <f t="shared" si="28"/>
        <v>428.40620200000001</v>
      </c>
      <c r="AF73" s="144">
        <f t="shared" si="28"/>
        <v>523.63120200000003</v>
      </c>
      <c r="AI73" s="114" t="s">
        <v>28</v>
      </c>
      <c r="AJ73" s="147" t="str">
        <f t="shared" si="21"/>
        <v>DTL-030ROW:PBI-FE-212201</v>
      </c>
      <c r="AK73" s="157" t="str">
        <f t="shared" si="22"/>
        <v>DTL-030ROW:PBI-MTCA-212200</v>
      </c>
      <c r="AL73" s="112" t="s">
        <v>523</v>
      </c>
      <c r="AM73" s="114" t="str">
        <f t="shared" si="23"/>
        <v>DTL-030ROW</v>
      </c>
      <c r="AN73" s="46" t="s">
        <v>1315</v>
      </c>
      <c r="AP73" s="112">
        <v>2</v>
      </c>
      <c r="AQ73" s="156">
        <f>'Electronics naming convention'!$C$15+AP73-1</f>
        <v>2122</v>
      </c>
      <c r="AR73" s="114">
        <v>1</v>
      </c>
      <c r="AS73" s="112" t="str">
        <f t="shared" si="24"/>
        <v>BPM</v>
      </c>
      <c r="AT73" s="191">
        <f t="shared" si="25"/>
        <v>46.246202000000004</v>
      </c>
      <c r="AU73" s="114" t="s">
        <v>151</v>
      </c>
      <c r="AV73" s="515">
        <v>2</v>
      </c>
      <c r="AW73" s="46" t="str">
        <f>VLOOKUP(TEXT(AX73,"000"),'List - PRL names'!$C$4:$D$61,2,FALSE)</f>
        <v>DTL-020PRL:RFS-PRLTAP-004</v>
      </c>
      <c r="AX73" s="47">
        <v>4</v>
      </c>
      <c r="BC73" s="85"/>
      <c r="BD73" s="70"/>
    </row>
    <row r="74" spans="2:56" x14ac:dyDescent="0.25">
      <c r="B74" s="105" t="s">
        <v>29</v>
      </c>
      <c r="C74" s="261">
        <v>38.771293999999997</v>
      </c>
      <c r="D74" s="144">
        <f t="shared" si="30"/>
        <v>38.771293999999997</v>
      </c>
      <c r="E74" s="381">
        <f t="shared" si="31"/>
        <v>20.321293999999998</v>
      </c>
      <c r="F74" s="222">
        <f t="shared" si="30"/>
        <v>1.1562939999999955</v>
      </c>
      <c r="G74" s="223">
        <f t="shared" si="30"/>
        <v>20.618706000000003</v>
      </c>
      <c r="H74" s="84">
        <f t="shared" si="30"/>
        <v>37.658706000000009</v>
      </c>
      <c r="I74" s="84">
        <f t="shared" si="30"/>
        <v>54.698706000000001</v>
      </c>
      <c r="J74" s="84">
        <f t="shared" si="30"/>
        <v>68.163706000000005</v>
      </c>
      <c r="K74" s="84">
        <f t="shared" si="30"/>
        <v>85.203705999999997</v>
      </c>
      <c r="L74" s="84">
        <f t="shared" si="30"/>
        <v>102.24370599999999</v>
      </c>
      <c r="M74" s="84">
        <f t="shared" si="30"/>
        <v>119.28370600000001</v>
      </c>
      <c r="N74" s="84">
        <f t="shared" si="30"/>
        <v>136.32370600000002</v>
      </c>
      <c r="O74" s="84">
        <f t="shared" si="30"/>
        <v>153.36370599999998</v>
      </c>
      <c r="P74" s="84">
        <f t="shared" si="30"/>
        <v>170.403706</v>
      </c>
      <c r="Q74" s="84">
        <f t="shared" si="30"/>
        <v>187.44370600000002</v>
      </c>
      <c r="R74" s="84">
        <f t="shared" si="30"/>
        <v>204.48370599999998</v>
      </c>
      <c r="S74" s="84">
        <f t="shared" si="30"/>
        <v>221.523706</v>
      </c>
      <c r="T74" s="84">
        <f t="shared" si="30"/>
        <v>238.56370599999997</v>
      </c>
      <c r="U74" s="84">
        <f t="shared" si="29"/>
        <v>255.60370599999999</v>
      </c>
      <c r="V74" s="84">
        <f t="shared" si="28"/>
        <v>272.64370600000001</v>
      </c>
      <c r="W74" s="84">
        <f t="shared" si="28"/>
        <v>289.68370599999997</v>
      </c>
      <c r="X74" s="84">
        <f t="shared" si="28"/>
        <v>306.72370599999999</v>
      </c>
      <c r="Y74" s="84">
        <f t="shared" si="28"/>
        <v>323.76370600000001</v>
      </c>
      <c r="Z74" s="381">
        <f t="shared" si="28"/>
        <v>340.80370599999998</v>
      </c>
      <c r="AA74" s="381">
        <f t="shared" si="28"/>
        <v>357.843706</v>
      </c>
      <c r="AB74" s="381">
        <f t="shared" si="28"/>
        <v>374.88370599999996</v>
      </c>
      <c r="AC74" s="84">
        <f t="shared" si="28"/>
        <v>391.92370599999998</v>
      </c>
      <c r="AD74" s="84">
        <f t="shared" si="28"/>
        <v>408.963706</v>
      </c>
      <c r="AE74" s="84">
        <f t="shared" si="28"/>
        <v>426.00370599999997</v>
      </c>
      <c r="AF74" s="144">
        <f t="shared" si="28"/>
        <v>521.22870599999999</v>
      </c>
      <c r="AI74" s="114" t="s">
        <v>29</v>
      </c>
      <c r="AJ74" s="147" t="str">
        <f t="shared" si="21"/>
        <v>DTL-030ROW:PBI-FE-212202</v>
      </c>
      <c r="AK74" s="157" t="str">
        <f t="shared" si="22"/>
        <v>DTL-030ROW:PBI-MTCA-212200</v>
      </c>
      <c r="AL74" s="112" t="s">
        <v>523</v>
      </c>
      <c r="AM74" s="114" t="str">
        <f t="shared" si="23"/>
        <v>DTL-030ROW</v>
      </c>
      <c r="AN74" s="46" t="s">
        <v>1315</v>
      </c>
      <c r="AP74" s="112">
        <v>2</v>
      </c>
      <c r="AQ74" s="156">
        <f>'Electronics naming convention'!$C$15+AP74-1</f>
        <v>2122</v>
      </c>
      <c r="AR74" s="114">
        <v>2</v>
      </c>
      <c r="AS74" s="112" t="str">
        <f t="shared" si="24"/>
        <v>BPM</v>
      </c>
      <c r="AT74" s="191">
        <f t="shared" si="25"/>
        <v>46.156293999999995</v>
      </c>
      <c r="AU74" s="114" t="s">
        <v>151</v>
      </c>
      <c r="AV74" s="515">
        <v>1</v>
      </c>
      <c r="AW74" s="46" t="str">
        <f>VLOOKUP(TEXT(AX74,"000"),'List - PRL names'!$C$4:$D$61,2,FALSE)</f>
        <v>DTL-040PRL:RFS-PRLTAP-005</v>
      </c>
      <c r="AX74" s="47">
        <v>5</v>
      </c>
      <c r="BC74" s="85"/>
      <c r="BD74" s="70"/>
    </row>
    <row r="75" spans="2:56" x14ac:dyDescent="0.25">
      <c r="B75" s="105" t="s">
        <v>30</v>
      </c>
      <c r="C75" s="261">
        <v>41.257350000000002</v>
      </c>
      <c r="D75" s="144">
        <f t="shared" si="30"/>
        <v>41.257350000000002</v>
      </c>
      <c r="E75" s="381">
        <f t="shared" si="31"/>
        <v>22.807350000000003</v>
      </c>
      <c r="F75" s="222">
        <f t="shared" si="30"/>
        <v>3.6423500000000004</v>
      </c>
      <c r="G75" s="223">
        <f t="shared" si="30"/>
        <v>18.132649999999998</v>
      </c>
      <c r="H75" s="84">
        <f t="shared" si="30"/>
        <v>35.172650000000004</v>
      </c>
      <c r="I75" s="84">
        <f t="shared" si="30"/>
        <v>52.212649999999996</v>
      </c>
      <c r="J75" s="84">
        <f t="shared" si="30"/>
        <v>65.67765</v>
      </c>
      <c r="K75" s="84">
        <f t="shared" si="30"/>
        <v>82.717649999999992</v>
      </c>
      <c r="L75" s="84">
        <f t="shared" si="30"/>
        <v>99.757649999999984</v>
      </c>
      <c r="M75" s="84">
        <f t="shared" si="30"/>
        <v>116.79765</v>
      </c>
      <c r="N75" s="84">
        <f t="shared" si="30"/>
        <v>133.83765</v>
      </c>
      <c r="O75" s="84">
        <f t="shared" si="30"/>
        <v>150.87764999999999</v>
      </c>
      <c r="P75" s="84">
        <f t="shared" si="30"/>
        <v>167.91765000000001</v>
      </c>
      <c r="Q75" s="84">
        <f t="shared" si="30"/>
        <v>184.95765</v>
      </c>
      <c r="R75" s="84">
        <f t="shared" si="30"/>
        <v>201.99764999999999</v>
      </c>
      <c r="S75" s="84">
        <f t="shared" si="30"/>
        <v>219.03765000000001</v>
      </c>
      <c r="T75" s="84">
        <f t="shared" si="30"/>
        <v>236.07764999999998</v>
      </c>
      <c r="U75" s="84">
        <f t="shared" si="29"/>
        <v>253.11765</v>
      </c>
      <c r="V75" s="84">
        <f t="shared" si="28"/>
        <v>270.15764999999999</v>
      </c>
      <c r="W75" s="84">
        <f t="shared" si="28"/>
        <v>287.19764999999995</v>
      </c>
      <c r="X75" s="84">
        <f t="shared" si="28"/>
        <v>304.23765000000003</v>
      </c>
      <c r="Y75" s="84">
        <f t="shared" si="28"/>
        <v>321.27764999999999</v>
      </c>
      <c r="Z75" s="381">
        <f t="shared" si="28"/>
        <v>338.31764999999996</v>
      </c>
      <c r="AA75" s="381">
        <f t="shared" si="28"/>
        <v>355.35765000000004</v>
      </c>
      <c r="AB75" s="381">
        <f t="shared" si="28"/>
        <v>372.39765</v>
      </c>
      <c r="AC75" s="84">
        <f t="shared" si="28"/>
        <v>389.43764999999996</v>
      </c>
      <c r="AD75" s="84">
        <f t="shared" si="28"/>
        <v>406.47765000000004</v>
      </c>
      <c r="AE75" s="84">
        <f t="shared" si="28"/>
        <v>423.51765</v>
      </c>
      <c r="AF75" s="144">
        <f t="shared" si="28"/>
        <v>518.74265000000003</v>
      </c>
      <c r="AI75" s="114" t="s">
        <v>30</v>
      </c>
      <c r="AJ75" s="147" t="str">
        <f t="shared" si="21"/>
        <v>DTL-030ROW:PBI-FE-212202</v>
      </c>
      <c r="AK75" s="157" t="str">
        <f t="shared" si="22"/>
        <v>DTL-030ROW:PBI-MTCA-212200</v>
      </c>
      <c r="AL75" s="112" t="s">
        <v>523</v>
      </c>
      <c r="AM75" s="114" t="str">
        <f t="shared" si="23"/>
        <v>DTL-030ROW</v>
      </c>
      <c r="AN75" s="46" t="s">
        <v>1315</v>
      </c>
      <c r="AP75" s="112">
        <v>2</v>
      </c>
      <c r="AQ75" s="156">
        <f>'Electronics naming convention'!$C$15+AP75-1</f>
        <v>2122</v>
      </c>
      <c r="AR75" s="114">
        <v>2</v>
      </c>
      <c r="AS75" s="112" t="str">
        <f t="shared" si="24"/>
        <v>BPM</v>
      </c>
      <c r="AT75" s="191">
        <f t="shared" si="25"/>
        <v>48.64235</v>
      </c>
      <c r="AU75" s="114" t="s">
        <v>151</v>
      </c>
      <c r="AV75" s="515">
        <v>2</v>
      </c>
      <c r="AW75" s="46" t="str">
        <f>VLOOKUP(TEXT(AX75,"000"),'List - PRL names'!$C$4:$D$61,2,FALSE)</f>
        <v>DTL-040PRL:RFS-PRLTAP-005</v>
      </c>
      <c r="AX75" s="47">
        <v>5</v>
      </c>
      <c r="BC75" s="85"/>
      <c r="BD75" s="70"/>
    </row>
    <row r="76" spans="2:56" x14ac:dyDescent="0.25">
      <c r="B76" s="105" t="s">
        <v>31</v>
      </c>
      <c r="C76" s="261">
        <v>46.481540000000003</v>
      </c>
      <c r="D76" s="144">
        <f t="shared" si="30"/>
        <v>46.481540000000003</v>
      </c>
      <c r="E76" s="381">
        <f t="shared" si="31"/>
        <v>28.031540000000003</v>
      </c>
      <c r="F76" s="222">
        <f t="shared" si="30"/>
        <v>8.8665400000000005</v>
      </c>
      <c r="G76" s="223">
        <f t="shared" si="30"/>
        <v>12.908459999999998</v>
      </c>
      <c r="H76" s="84">
        <f t="shared" si="30"/>
        <v>29.948460000000004</v>
      </c>
      <c r="I76" s="84">
        <f t="shared" si="30"/>
        <v>46.988459999999996</v>
      </c>
      <c r="J76" s="84">
        <f t="shared" si="30"/>
        <v>60.45346</v>
      </c>
      <c r="K76" s="84">
        <f t="shared" si="30"/>
        <v>77.493459999999999</v>
      </c>
      <c r="L76" s="84">
        <f t="shared" si="30"/>
        <v>94.533459999999991</v>
      </c>
      <c r="M76" s="84">
        <f t="shared" si="30"/>
        <v>111.57346000000001</v>
      </c>
      <c r="N76" s="84">
        <f t="shared" si="30"/>
        <v>128.61346</v>
      </c>
      <c r="O76" s="84">
        <f t="shared" si="30"/>
        <v>145.65346</v>
      </c>
      <c r="P76" s="84">
        <f t="shared" si="30"/>
        <v>162.69346000000002</v>
      </c>
      <c r="Q76" s="84">
        <f t="shared" si="30"/>
        <v>179.73346000000001</v>
      </c>
      <c r="R76" s="84">
        <f t="shared" si="30"/>
        <v>196.77346</v>
      </c>
      <c r="S76" s="84">
        <f t="shared" si="30"/>
        <v>213.81346000000002</v>
      </c>
      <c r="T76" s="84">
        <f t="shared" si="30"/>
        <v>230.85345999999998</v>
      </c>
      <c r="U76" s="84">
        <f t="shared" si="29"/>
        <v>247.89346</v>
      </c>
      <c r="V76" s="84">
        <f t="shared" ref="V76:AF91" si="32">ABS($C76-V$55)</f>
        <v>264.93346000000003</v>
      </c>
      <c r="W76" s="84">
        <f t="shared" si="32"/>
        <v>281.97345999999999</v>
      </c>
      <c r="X76" s="84">
        <f t="shared" si="32"/>
        <v>299.01346000000001</v>
      </c>
      <c r="Y76" s="84">
        <f t="shared" si="32"/>
        <v>316.05346000000003</v>
      </c>
      <c r="Z76" s="381">
        <f t="shared" si="32"/>
        <v>333.09345999999999</v>
      </c>
      <c r="AA76" s="381">
        <f t="shared" si="32"/>
        <v>350.13346000000001</v>
      </c>
      <c r="AB76" s="381">
        <f t="shared" si="28"/>
        <v>367.17345999999998</v>
      </c>
      <c r="AC76" s="84">
        <f t="shared" si="32"/>
        <v>384.21346</v>
      </c>
      <c r="AD76" s="84">
        <f t="shared" si="32"/>
        <v>401.25346000000002</v>
      </c>
      <c r="AE76" s="84">
        <f t="shared" si="32"/>
        <v>418.29345999999998</v>
      </c>
      <c r="AF76" s="144">
        <f t="shared" si="32"/>
        <v>513.51846</v>
      </c>
      <c r="AI76" s="114" t="s">
        <v>31</v>
      </c>
      <c r="AJ76" s="147" t="str">
        <f t="shared" si="21"/>
        <v>DTL-030ROW:PBI-FE-212203</v>
      </c>
      <c r="AK76" s="157" t="str">
        <f t="shared" si="22"/>
        <v>DTL-030ROW:PBI-MTCA-212200</v>
      </c>
      <c r="AL76" s="112" t="s">
        <v>523</v>
      </c>
      <c r="AM76" s="114" t="str">
        <f t="shared" si="23"/>
        <v>DTL-030ROW</v>
      </c>
      <c r="AN76" s="46" t="s">
        <v>1315</v>
      </c>
      <c r="AP76" s="112">
        <v>2</v>
      </c>
      <c r="AQ76" s="156">
        <f>'Electronics naming convention'!$C$15+AP76-1</f>
        <v>2122</v>
      </c>
      <c r="AR76" s="114">
        <v>3</v>
      </c>
      <c r="AS76" s="112" t="str">
        <f t="shared" si="24"/>
        <v>BPM</v>
      </c>
      <c r="AT76" s="191">
        <f t="shared" si="25"/>
        <v>53.866540000000001</v>
      </c>
      <c r="AU76" s="114" t="s">
        <v>151</v>
      </c>
      <c r="AV76" s="515">
        <v>1</v>
      </c>
      <c r="AW76" s="46" t="str">
        <f>VLOOKUP(TEXT(AX76,"000"),'List - PRL names'!$C$4:$D$61,2,FALSE)</f>
        <v>DTL-040PRL:RFS-PRLTAP-005</v>
      </c>
      <c r="AX76" s="47">
        <v>5</v>
      </c>
      <c r="BC76" s="85"/>
      <c r="BD76" s="70"/>
    </row>
    <row r="77" spans="2:56" ht="15.75" thickBot="1" x14ac:dyDescent="0.3">
      <c r="B77" s="105" t="s">
        <v>44</v>
      </c>
      <c r="C77" s="261">
        <v>49.198307</v>
      </c>
      <c r="D77" s="144">
        <f t="shared" si="30"/>
        <v>49.198307</v>
      </c>
      <c r="E77" s="381">
        <f t="shared" si="31"/>
        <v>30.748307</v>
      </c>
      <c r="F77" s="222">
        <f t="shared" si="30"/>
        <v>11.583306999999998</v>
      </c>
      <c r="G77" s="223">
        <f t="shared" si="30"/>
        <v>10.191693000000001</v>
      </c>
      <c r="H77" s="84">
        <f t="shared" si="30"/>
        <v>27.231693000000007</v>
      </c>
      <c r="I77" s="84">
        <f t="shared" si="30"/>
        <v>44.271692999999999</v>
      </c>
      <c r="J77" s="84">
        <f t="shared" si="30"/>
        <v>57.736693000000002</v>
      </c>
      <c r="K77" s="84">
        <f t="shared" si="30"/>
        <v>74.776692999999995</v>
      </c>
      <c r="L77" s="84">
        <f t="shared" si="30"/>
        <v>91.816692999999987</v>
      </c>
      <c r="M77" s="84">
        <f t="shared" si="30"/>
        <v>108.85669300000001</v>
      </c>
      <c r="N77" s="84">
        <f t="shared" si="30"/>
        <v>125.896693</v>
      </c>
      <c r="O77" s="84">
        <f t="shared" si="30"/>
        <v>142.93669299999999</v>
      </c>
      <c r="P77" s="84">
        <f t="shared" si="30"/>
        <v>159.97669300000001</v>
      </c>
      <c r="Q77" s="84">
        <f t="shared" si="30"/>
        <v>177.016693</v>
      </c>
      <c r="R77" s="84">
        <f t="shared" si="30"/>
        <v>194.056693</v>
      </c>
      <c r="S77" s="84">
        <f t="shared" si="30"/>
        <v>211.09669300000002</v>
      </c>
      <c r="T77" s="84">
        <f t="shared" si="30"/>
        <v>228.13669299999998</v>
      </c>
      <c r="U77" s="84">
        <f t="shared" si="29"/>
        <v>245.176693</v>
      </c>
      <c r="V77" s="84">
        <f t="shared" si="32"/>
        <v>262.21669300000002</v>
      </c>
      <c r="W77" s="84">
        <f t="shared" si="32"/>
        <v>279.25669299999998</v>
      </c>
      <c r="X77" s="84">
        <f t="shared" si="32"/>
        <v>296.296693</v>
      </c>
      <c r="Y77" s="84">
        <f t="shared" si="32"/>
        <v>313.33669300000003</v>
      </c>
      <c r="Z77" s="381">
        <f t="shared" si="32"/>
        <v>330.37669299999999</v>
      </c>
      <c r="AA77" s="381">
        <f t="shared" si="32"/>
        <v>347.41669300000001</v>
      </c>
      <c r="AB77" s="381">
        <f t="shared" si="28"/>
        <v>364.45669299999997</v>
      </c>
      <c r="AC77" s="84">
        <f t="shared" si="32"/>
        <v>381.49669299999999</v>
      </c>
      <c r="AD77" s="84">
        <f t="shared" si="32"/>
        <v>398.53669300000001</v>
      </c>
      <c r="AE77" s="84">
        <f t="shared" si="32"/>
        <v>415.57669299999998</v>
      </c>
      <c r="AF77" s="144">
        <f t="shared" si="32"/>
        <v>510.801693</v>
      </c>
      <c r="AI77" s="114" t="s">
        <v>44</v>
      </c>
      <c r="AJ77" s="147" t="str">
        <f t="shared" si="21"/>
        <v>DTL-030ROW:PBI-FE-212203</v>
      </c>
      <c r="AK77" s="157" t="str">
        <f t="shared" si="22"/>
        <v>DTL-030ROW:PBI-MTCA-212200</v>
      </c>
      <c r="AL77" s="112" t="s">
        <v>523</v>
      </c>
      <c r="AM77" s="114" t="str">
        <f t="shared" si="23"/>
        <v>DTL-030ROW</v>
      </c>
      <c r="AN77" s="46" t="s">
        <v>1315</v>
      </c>
      <c r="AP77" s="112">
        <v>2</v>
      </c>
      <c r="AQ77" s="156">
        <f>'Electronics naming convention'!$C$15+AP77-1</f>
        <v>2122</v>
      </c>
      <c r="AR77" s="114">
        <v>3</v>
      </c>
      <c r="AS77" s="112" t="str">
        <f t="shared" si="24"/>
        <v>BPM</v>
      </c>
      <c r="AT77" s="191">
        <f t="shared" si="25"/>
        <v>56.583306999999998</v>
      </c>
      <c r="AU77" s="114" t="s">
        <v>151</v>
      </c>
      <c r="AV77" s="515">
        <v>2</v>
      </c>
      <c r="AW77" s="46" t="str">
        <f>VLOOKUP(TEXT(AX77,"000"),'List - PRL names'!$C$4:$D$61,2,FALSE)</f>
        <v>DTL-040PRL:RFS-PRLTAP-005</v>
      </c>
      <c r="AX77" s="47">
        <v>5</v>
      </c>
      <c r="BC77" s="85"/>
      <c r="BD77" s="70"/>
    </row>
    <row r="78" spans="2:56" x14ac:dyDescent="0.25">
      <c r="B78" s="12" t="s">
        <v>45</v>
      </c>
      <c r="C78" s="141">
        <v>50.543818000000002</v>
      </c>
      <c r="D78" s="144">
        <f t="shared" si="30"/>
        <v>50.543818000000002</v>
      </c>
      <c r="E78" s="381">
        <f t="shared" si="31"/>
        <v>32.093817999999999</v>
      </c>
      <c r="F78" s="220">
        <f t="shared" si="30"/>
        <v>12.928818</v>
      </c>
      <c r="G78" s="221">
        <f t="shared" si="30"/>
        <v>8.8461819999999989</v>
      </c>
      <c r="H78" s="84">
        <f t="shared" si="30"/>
        <v>25.886182000000005</v>
      </c>
      <c r="I78" s="84">
        <f t="shared" si="30"/>
        <v>42.926181999999997</v>
      </c>
      <c r="J78" s="84">
        <f t="shared" si="30"/>
        <v>56.391182000000001</v>
      </c>
      <c r="K78" s="84">
        <f t="shared" si="30"/>
        <v>73.431181999999993</v>
      </c>
      <c r="L78" s="84">
        <f t="shared" si="30"/>
        <v>90.471181999999985</v>
      </c>
      <c r="M78" s="84">
        <f t="shared" si="30"/>
        <v>107.51118200000001</v>
      </c>
      <c r="N78" s="84">
        <f t="shared" si="30"/>
        <v>124.551182</v>
      </c>
      <c r="O78" s="84">
        <f t="shared" si="30"/>
        <v>141.591182</v>
      </c>
      <c r="P78" s="84">
        <f t="shared" si="30"/>
        <v>158.63118200000002</v>
      </c>
      <c r="Q78" s="84">
        <f t="shared" si="30"/>
        <v>175.67118199999999</v>
      </c>
      <c r="R78" s="84">
        <f t="shared" si="30"/>
        <v>192.71118200000001</v>
      </c>
      <c r="S78" s="84">
        <f t="shared" si="30"/>
        <v>209.75118200000003</v>
      </c>
      <c r="T78" s="84">
        <f t="shared" si="30"/>
        <v>226.79118199999999</v>
      </c>
      <c r="U78" s="84">
        <f t="shared" si="29"/>
        <v>243.83118200000001</v>
      </c>
      <c r="V78" s="84">
        <f t="shared" si="32"/>
        <v>260.87118200000003</v>
      </c>
      <c r="W78" s="84">
        <f t="shared" si="32"/>
        <v>277.911182</v>
      </c>
      <c r="X78" s="84">
        <f t="shared" si="32"/>
        <v>294.95118200000002</v>
      </c>
      <c r="Y78" s="84">
        <f t="shared" si="32"/>
        <v>311.99118200000004</v>
      </c>
      <c r="Z78" s="381">
        <f t="shared" si="32"/>
        <v>329.031182</v>
      </c>
      <c r="AA78" s="381">
        <f t="shared" si="32"/>
        <v>346.07118200000002</v>
      </c>
      <c r="AB78" s="381">
        <f t="shared" si="28"/>
        <v>363.11118199999999</v>
      </c>
      <c r="AC78" s="84">
        <f t="shared" si="32"/>
        <v>380.15118200000001</v>
      </c>
      <c r="AD78" s="84">
        <f t="shared" si="32"/>
        <v>397.19118200000003</v>
      </c>
      <c r="AE78" s="84">
        <f t="shared" si="32"/>
        <v>414.23118199999999</v>
      </c>
      <c r="AF78" s="144">
        <f t="shared" si="32"/>
        <v>509.45618200000001</v>
      </c>
      <c r="AI78" s="114" t="s">
        <v>45</v>
      </c>
      <c r="AJ78" s="147" t="str">
        <f t="shared" si="21"/>
        <v>DTL-030ROW:PBI-FE-212204</v>
      </c>
      <c r="AK78" s="157" t="str">
        <f t="shared" si="22"/>
        <v>DTL-030ROW:PBI-MTCA-212200</v>
      </c>
      <c r="AL78" s="112" t="s">
        <v>523</v>
      </c>
      <c r="AM78" s="114" t="str">
        <f t="shared" si="23"/>
        <v>DTL-030ROW</v>
      </c>
      <c r="AN78" s="46" t="s">
        <v>1315</v>
      </c>
      <c r="AP78" s="112">
        <v>2</v>
      </c>
      <c r="AQ78" s="156">
        <f>'Electronics naming convention'!$C$15+AP78-1</f>
        <v>2122</v>
      </c>
      <c r="AR78" s="114">
        <v>4</v>
      </c>
      <c r="AS78" s="112" t="str">
        <f t="shared" si="24"/>
        <v>BPM</v>
      </c>
      <c r="AT78" s="191">
        <f t="shared" si="25"/>
        <v>53.846181999999999</v>
      </c>
      <c r="AU78" s="114" t="s">
        <v>152</v>
      </c>
      <c r="AV78" s="515">
        <v>1</v>
      </c>
      <c r="AW78" s="46" t="str">
        <f>VLOOKUP(TEXT(AX78,"000"),'List - PRL names'!$C$4:$D$61,2,FALSE)</f>
        <v>SPK-010PRL:RFS-PRLTAP-006</v>
      </c>
      <c r="AX78" s="47">
        <v>6</v>
      </c>
      <c r="BC78" s="85"/>
      <c r="BD78" s="70"/>
    </row>
    <row r="79" spans="2:56" x14ac:dyDescent="0.25">
      <c r="B79" s="12" t="s">
        <v>514</v>
      </c>
      <c r="C79" s="141">
        <v>51.098818000000001</v>
      </c>
      <c r="D79" s="144">
        <f t="shared" si="30"/>
        <v>51.098818000000001</v>
      </c>
      <c r="E79" s="381">
        <f t="shared" si="31"/>
        <v>32.648818000000006</v>
      </c>
      <c r="F79" s="222">
        <f t="shared" si="30"/>
        <v>13.483817999999999</v>
      </c>
      <c r="G79" s="223">
        <f t="shared" si="30"/>
        <v>8.2911819999999992</v>
      </c>
      <c r="H79" s="84">
        <f t="shared" si="30"/>
        <v>25.331182000000005</v>
      </c>
      <c r="I79" s="84">
        <f t="shared" si="30"/>
        <v>42.371181999999997</v>
      </c>
      <c r="J79" s="84">
        <f t="shared" si="30"/>
        <v>55.836182000000001</v>
      </c>
      <c r="K79" s="84">
        <f t="shared" si="30"/>
        <v>72.876182</v>
      </c>
      <c r="L79" s="84">
        <f t="shared" si="30"/>
        <v>89.916181999999992</v>
      </c>
      <c r="M79" s="84">
        <f t="shared" si="30"/>
        <v>106.95618200000001</v>
      </c>
      <c r="N79" s="84">
        <f t="shared" si="30"/>
        <v>123.996182</v>
      </c>
      <c r="O79" s="84">
        <f t="shared" si="30"/>
        <v>141.036182</v>
      </c>
      <c r="P79" s="84">
        <f t="shared" si="30"/>
        <v>158.07618200000002</v>
      </c>
      <c r="Q79" s="84">
        <f t="shared" si="30"/>
        <v>175.11618200000001</v>
      </c>
      <c r="R79" s="84">
        <f t="shared" si="30"/>
        <v>192.156182</v>
      </c>
      <c r="S79" s="84">
        <f t="shared" si="30"/>
        <v>209.19618200000002</v>
      </c>
      <c r="T79" s="84">
        <f t="shared" si="30"/>
        <v>226.23618199999999</v>
      </c>
      <c r="U79" s="84">
        <f t="shared" si="29"/>
        <v>243.27618200000001</v>
      </c>
      <c r="V79" s="84">
        <f t="shared" si="32"/>
        <v>260.31618200000003</v>
      </c>
      <c r="W79" s="84">
        <f t="shared" si="32"/>
        <v>277.35618199999999</v>
      </c>
      <c r="X79" s="84">
        <f t="shared" si="32"/>
        <v>294.39618200000001</v>
      </c>
      <c r="Y79" s="84">
        <f t="shared" si="32"/>
        <v>311.43618200000003</v>
      </c>
      <c r="Z79" s="381">
        <f t="shared" si="32"/>
        <v>328.47618199999999</v>
      </c>
      <c r="AA79" s="381">
        <f t="shared" si="32"/>
        <v>345.51618200000001</v>
      </c>
      <c r="AB79" s="381">
        <f t="shared" si="28"/>
        <v>362.55618199999998</v>
      </c>
      <c r="AC79" s="84">
        <f t="shared" si="32"/>
        <v>379.596182</v>
      </c>
      <c r="AD79" s="84">
        <f t="shared" si="32"/>
        <v>396.63618200000002</v>
      </c>
      <c r="AE79" s="84">
        <f t="shared" si="32"/>
        <v>413.67618199999998</v>
      </c>
      <c r="AF79" s="144">
        <f t="shared" si="32"/>
        <v>508.90118200000001</v>
      </c>
      <c r="AI79" s="114" t="s">
        <v>514</v>
      </c>
      <c r="AJ79" s="147" t="str">
        <f t="shared" si="21"/>
        <v>DTL-030ROW:PBI-FE-212204</v>
      </c>
      <c r="AK79" s="157" t="str">
        <f t="shared" si="22"/>
        <v>DTL-030ROW:PBI-MTCA-212200</v>
      </c>
      <c r="AL79" s="112" t="s">
        <v>523</v>
      </c>
      <c r="AM79" s="114" t="str">
        <f t="shared" si="23"/>
        <v>DTL-030ROW</v>
      </c>
      <c r="AN79" s="46" t="s">
        <v>1315</v>
      </c>
      <c r="AP79" s="112">
        <v>2</v>
      </c>
      <c r="AQ79" s="156">
        <f>'Electronics naming convention'!$C$15+AP79-1</f>
        <v>2122</v>
      </c>
      <c r="AR79" s="114">
        <v>4</v>
      </c>
      <c r="AS79" s="112" t="str">
        <f t="shared" si="24"/>
        <v>BPM</v>
      </c>
      <c r="AT79" s="191">
        <f t="shared" si="25"/>
        <v>53.291181999999999</v>
      </c>
      <c r="AU79" s="114" t="s">
        <v>152</v>
      </c>
      <c r="AV79" s="515">
        <v>2</v>
      </c>
      <c r="AW79" s="46" t="str">
        <f>VLOOKUP(TEXT(AX79,"000"),'List - PRL names'!$C$4:$D$61,2,FALSE)</f>
        <v>SPK-010PRL:RFS-PRLTAP-006</v>
      </c>
      <c r="AX79" s="47">
        <v>6</v>
      </c>
      <c r="BC79" s="85"/>
      <c r="BD79" s="70"/>
    </row>
    <row r="80" spans="2:56" x14ac:dyDescent="0.25">
      <c r="B80" s="12" t="s">
        <v>46</v>
      </c>
      <c r="C80" s="141">
        <v>55.043818000000002</v>
      </c>
      <c r="D80" s="144">
        <f t="shared" si="30"/>
        <v>55.043818000000002</v>
      </c>
      <c r="E80" s="381">
        <f t="shared" si="31"/>
        <v>36.593817999999999</v>
      </c>
      <c r="F80" s="222">
        <f t="shared" si="30"/>
        <v>17.428818</v>
      </c>
      <c r="G80" s="223">
        <f t="shared" si="30"/>
        <v>4.3461819999999989</v>
      </c>
      <c r="H80" s="84">
        <f t="shared" si="30"/>
        <v>21.386182000000005</v>
      </c>
      <c r="I80" s="84">
        <f t="shared" si="30"/>
        <v>38.426181999999997</v>
      </c>
      <c r="J80" s="84">
        <f t="shared" si="30"/>
        <v>51.891182000000001</v>
      </c>
      <c r="K80" s="84">
        <f t="shared" si="30"/>
        <v>68.931181999999993</v>
      </c>
      <c r="L80" s="84">
        <f t="shared" si="30"/>
        <v>85.971181999999985</v>
      </c>
      <c r="M80" s="84">
        <f t="shared" si="30"/>
        <v>103.01118200000001</v>
      </c>
      <c r="N80" s="84">
        <f t="shared" si="30"/>
        <v>120.051182</v>
      </c>
      <c r="O80" s="84">
        <f t="shared" si="30"/>
        <v>137.091182</v>
      </c>
      <c r="P80" s="84">
        <f t="shared" si="30"/>
        <v>154.13118200000002</v>
      </c>
      <c r="Q80" s="84">
        <f t="shared" si="30"/>
        <v>171.17118199999999</v>
      </c>
      <c r="R80" s="84">
        <f t="shared" si="30"/>
        <v>188.21118200000001</v>
      </c>
      <c r="S80" s="84">
        <f t="shared" si="30"/>
        <v>205.25118200000003</v>
      </c>
      <c r="T80" s="84">
        <f t="shared" si="30"/>
        <v>222.29118199999999</v>
      </c>
      <c r="U80" s="84">
        <f t="shared" si="29"/>
        <v>239.33118200000001</v>
      </c>
      <c r="V80" s="84">
        <f t="shared" si="32"/>
        <v>256.37118200000003</v>
      </c>
      <c r="W80" s="84">
        <f t="shared" si="32"/>
        <v>273.411182</v>
      </c>
      <c r="X80" s="84">
        <f t="shared" si="32"/>
        <v>290.45118200000002</v>
      </c>
      <c r="Y80" s="84">
        <f t="shared" si="32"/>
        <v>307.49118200000004</v>
      </c>
      <c r="Z80" s="381">
        <f t="shared" si="32"/>
        <v>324.531182</v>
      </c>
      <c r="AA80" s="381">
        <f t="shared" si="32"/>
        <v>341.57118200000002</v>
      </c>
      <c r="AB80" s="381">
        <f t="shared" si="28"/>
        <v>358.61118199999999</v>
      </c>
      <c r="AC80" s="84">
        <f t="shared" si="32"/>
        <v>375.65118200000001</v>
      </c>
      <c r="AD80" s="84">
        <f t="shared" si="32"/>
        <v>392.69118200000003</v>
      </c>
      <c r="AE80" s="84">
        <f t="shared" si="32"/>
        <v>409.73118199999999</v>
      </c>
      <c r="AF80" s="144">
        <f t="shared" si="32"/>
        <v>504.95618200000001</v>
      </c>
      <c r="AI80" s="114" t="s">
        <v>46</v>
      </c>
      <c r="AJ80" s="147" t="str">
        <f t="shared" si="21"/>
        <v>DTL-030ROW:PBI-FE-212205</v>
      </c>
      <c r="AK80" s="157" t="str">
        <f t="shared" si="22"/>
        <v>DTL-030ROW:PBI-MTCA-212200</v>
      </c>
      <c r="AL80" s="112" t="s">
        <v>523</v>
      </c>
      <c r="AM80" s="114" t="str">
        <f t="shared" si="23"/>
        <v>DTL-030ROW</v>
      </c>
      <c r="AN80" s="46" t="s">
        <v>1315</v>
      </c>
      <c r="AP80" s="112">
        <v>2</v>
      </c>
      <c r="AQ80" s="156">
        <f>'Electronics naming convention'!$C$15+AP80-1</f>
        <v>2122</v>
      </c>
      <c r="AR80" s="114">
        <v>5</v>
      </c>
      <c r="AS80" s="112" t="str">
        <f t="shared" si="24"/>
        <v>BPM</v>
      </c>
      <c r="AT80" s="191">
        <f t="shared" si="25"/>
        <v>49.346181999999999</v>
      </c>
      <c r="AU80" s="114" t="s">
        <v>152</v>
      </c>
      <c r="AV80" s="515">
        <v>1</v>
      </c>
      <c r="AW80" s="46" t="str">
        <f>VLOOKUP(TEXT(AX80,"000"),'List - PRL names'!$C$4:$D$61,2,FALSE)</f>
        <v>SPK-020PRL:RFS-PRLTAP-007</v>
      </c>
      <c r="AX80" s="47">
        <v>7</v>
      </c>
      <c r="BC80" s="85"/>
      <c r="BD80" s="70"/>
    </row>
    <row r="81" spans="2:56" x14ac:dyDescent="0.25">
      <c r="B81" s="12" t="s">
        <v>47</v>
      </c>
      <c r="C81" s="141">
        <v>59.823818000000003</v>
      </c>
      <c r="D81" s="144">
        <f t="shared" si="30"/>
        <v>59.823818000000003</v>
      </c>
      <c r="E81" s="381">
        <f t="shared" si="31"/>
        <v>41.373818</v>
      </c>
      <c r="F81" s="222">
        <f t="shared" si="30"/>
        <v>22.208818000000001</v>
      </c>
      <c r="G81" s="223">
        <f t="shared" si="30"/>
        <v>0.43381800000000226</v>
      </c>
      <c r="H81" s="84">
        <f t="shared" si="30"/>
        <v>16.606182000000004</v>
      </c>
      <c r="I81" s="84">
        <f t="shared" si="30"/>
        <v>33.646181999999996</v>
      </c>
      <c r="J81" s="84">
        <f t="shared" si="30"/>
        <v>47.111181999999999</v>
      </c>
      <c r="K81" s="84">
        <f t="shared" si="30"/>
        <v>64.151181999999991</v>
      </c>
      <c r="L81" s="84">
        <f t="shared" si="30"/>
        <v>81.191181999999984</v>
      </c>
      <c r="M81" s="84">
        <f t="shared" si="30"/>
        <v>98.231182000000004</v>
      </c>
      <c r="N81" s="84">
        <f t="shared" si="30"/>
        <v>115.271182</v>
      </c>
      <c r="O81" s="84">
        <f t="shared" si="30"/>
        <v>132.31118199999997</v>
      </c>
      <c r="P81" s="84">
        <f t="shared" si="30"/>
        <v>149.35118199999999</v>
      </c>
      <c r="Q81" s="84">
        <f t="shared" si="30"/>
        <v>166.39118200000001</v>
      </c>
      <c r="R81" s="84">
        <f t="shared" si="30"/>
        <v>183.43118199999998</v>
      </c>
      <c r="S81" s="84">
        <f t="shared" si="30"/>
        <v>200.471182</v>
      </c>
      <c r="T81" s="84">
        <f t="shared" si="30"/>
        <v>217.51118199999996</v>
      </c>
      <c r="U81" s="84">
        <f t="shared" si="29"/>
        <v>234.55118199999998</v>
      </c>
      <c r="V81" s="84">
        <f t="shared" si="32"/>
        <v>251.591182</v>
      </c>
      <c r="W81" s="84">
        <f t="shared" si="32"/>
        <v>268.63118199999997</v>
      </c>
      <c r="X81" s="84">
        <f t="shared" si="32"/>
        <v>285.67118199999999</v>
      </c>
      <c r="Y81" s="84">
        <f t="shared" si="32"/>
        <v>302.71118200000001</v>
      </c>
      <c r="Z81" s="381">
        <f t="shared" si="32"/>
        <v>319.75118199999997</v>
      </c>
      <c r="AA81" s="381">
        <f t="shared" si="32"/>
        <v>336.79118199999999</v>
      </c>
      <c r="AB81" s="381">
        <f t="shared" si="28"/>
        <v>353.83118199999996</v>
      </c>
      <c r="AC81" s="84">
        <f t="shared" si="32"/>
        <v>370.87118199999998</v>
      </c>
      <c r="AD81" s="84">
        <f t="shared" si="32"/>
        <v>387.911182</v>
      </c>
      <c r="AE81" s="84">
        <f t="shared" si="32"/>
        <v>404.95118199999996</v>
      </c>
      <c r="AF81" s="144">
        <f t="shared" si="32"/>
        <v>500.17618199999998</v>
      </c>
      <c r="AI81" s="114" t="s">
        <v>47</v>
      </c>
      <c r="AJ81" s="147" t="str">
        <f t="shared" si="21"/>
        <v>DTL-030ROW:PBI-FE-212205</v>
      </c>
      <c r="AK81" s="157" t="str">
        <f t="shared" si="22"/>
        <v>DTL-030ROW:PBI-MTCA-212200</v>
      </c>
      <c r="AL81" s="112" t="s">
        <v>523</v>
      </c>
      <c r="AM81" s="114" t="str">
        <f t="shared" si="23"/>
        <v>DTL-030ROW</v>
      </c>
      <c r="AN81" s="46" t="s">
        <v>1315</v>
      </c>
      <c r="AP81" s="112">
        <v>2</v>
      </c>
      <c r="AQ81" s="156">
        <f>'Electronics naming convention'!$C$15+AP81-1</f>
        <v>2122</v>
      </c>
      <c r="AR81" s="114">
        <v>5</v>
      </c>
      <c r="AS81" s="112" t="str">
        <f t="shared" si="24"/>
        <v>BPM</v>
      </c>
      <c r="AT81" s="191">
        <f t="shared" si="25"/>
        <v>45.433818000000002</v>
      </c>
      <c r="AU81" s="114" t="s">
        <v>152</v>
      </c>
      <c r="AV81" s="515">
        <v>2</v>
      </c>
      <c r="AW81" s="46" t="str">
        <f>VLOOKUP(TEXT(AX81,"000"),'List - PRL names'!$C$4:$D$61,2,FALSE)</f>
        <v>SPK-020PRL:RFS-PRLTAP-007</v>
      </c>
      <c r="AX81" s="47">
        <v>7</v>
      </c>
      <c r="BC81" s="85"/>
      <c r="BD81" s="70"/>
    </row>
    <row r="82" spans="2:56" x14ac:dyDescent="0.25">
      <c r="B82" s="12" t="s">
        <v>48</v>
      </c>
      <c r="C82" s="144">
        <v>63.563817999999998</v>
      </c>
      <c r="D82" s="144">
        <f t="shared" si="30"/>
        <v>63.563817999999998</v>
      </c>
      <c r="E82" s="381">
        <f t="shared" si="31"/>
        <v>45.113817999999995</v>
      </c>
      <c r="F82" s="222">
        <f t="shared" si="30"/>
        <v>25.948817999999996</v>
      </c>
      <c r="G82" s="223">
        <f t="shared" si="30"/>
        <v>4.1738179999999971</v>
      </c>
      <c r="H82" s="84">
        <f t="shared" si="30"/>
        <v>12.866182000000009</v>
      </c>
      <c r="I82" s="84">
        <f t="shared" si="30"/>
        <v>29.906182000000001</v>
      </c>
      <c r="J82" s="84">
        <f t="shared" si="30"/>
        <v>43.371182000000005</v>
      </c>
      <c r="K82" s="84">
        <f t="shared" si="30"/>
        <v>60.411181999999997</v>
      </c>
      <c r="L82" s="84">
        <f t="shared" si="30"/>
        <v>77.451181999999989</v>
      </c>
      <c r="M82" s="84">
        <f t="shared" si="30"/>
        <v>94.491182000000009</v>
      </c>
      <c r="N82" s="84">
        <f t="shared" si="30"/>
        <v>111.531182</v>
      </c>
      <c r="O82" s="84">
        <f t="shared" si="30"/>
        <v>128.57118199999999</v>
      </c>
      <c r="P82" s="84">
        <f t="shared" si="30"/>
        <v>145.61118200000001</v>
      </c>
      <c r="Q82" s="84">
        <f t="shared" si="30"/>
        <v>162.65118200000001</v>
      </c>
      <c r="R82" s="84">
        <f t="shared" si="30"/>
        <v>179.691182</v>
      </c>
      <c r="S82" s="84">
        <f t="shared" si="30"/>
        <v>196.73118200000002</v>
      </c>
      <c r="T82" s="84">
        <f t="shared" si="30"/>
        <v>213.77118199999998</v>
      </c>
      <c r="U82" s="84">
        <f t="shared" si="29"/>
        <v>230.811182</v>
      </c>
      <c r="V82" s="84">
        <f t="shared" si="32"/>
        <v>247.85118200000002</v>
      </c>
      <c r="W82" s="84">
        <f t="shared" si="32"/>
        <v>264.89118199999996</v>
      </c>
      <c r="X82" s="84">
        <f t="shared" si="32"/>
        <v>281.93118200000004</v>
      </c>
      <c r="Y82" s="84">
        <f t="shared" si="32"/>
        <v>298.971182</v>
      </c>
      <c r="Z82" s="381">
        <f t="shared" si="32"/>
        <v>316.01118199999996</v>
      </c>
      <c r="AA82" s="381">
        <f t="shared" si="32"/>
        <v>333.05118200000004</v>
      </c>
      <c r="AB82" s="381">
        <f t="shared" si="32"/>
        <v>350.091182</v>
      </c>
      <c r="AC82" s="84">
        <f t="shared" si="32"/>
        <v>367.13118199999997</v>
      </c>
      <c r="AD82" s="84">
        <f t="shared" si="32"/>
        <v>384.17118200000004</v>
      </c>
      <c r="AE82" s="84">
        <f t="shared" si="32"/>
        <v>401.21118200000001</v>
      </c>
      <c r="AF82" s="144">
        <f t="shared" si="32"/>
        <v>496.43618200000003</v>
      </c>
      <c r="AI82" s="114" t="s">
        <v>48</v>
      </c>
      <c r="AJ82" s="147" t="str">
        <f t="shared" si="21"/>
        <v>DTL-030ROW:PBI-FE-212206</v>
      </c>
      <c r="AK82" s="157" t="str">
        <f t="shared" si="22"/>
        <v>DTL-030ROW:PBI-MTCA-212200</v>
      </c>
      <c r="AL82" s="112" t="s">
        <v>523</v>
      </c>
      <c r="AM82" s="114" t="str">
        <f t="shared" si="23"/>
        <v>DTL-030ROW</v>
      </c>
      <c r="AN82" s="46" t="s">
        <v>1315</v>
      </c>
      <c r="AP82" s="112">
        <v>2</v>
      </c>
      <c r="AQ82" s="156">
        <f>'Electronics naming convention'!$C$15+AP82-1</f>
        <v>2122</v>
      </c>
      <c r="AR82" s="114">
        <v>6</v>
      </c>
      <c r="AS82" s="112" t="str">
        <f t="shared" si="24"/>
        <v>BPM</v>
      </c>
      <c r="AT82" s="191">
        <f t="shared" si="25"/>
        <v>49.173817999999997</v>
      </c>
      <c r="AU82" s="114" t="s">
        <v>152</v>
      </c>
      <c r="AV82" s="515">
        <v>1</v>
      </c>
      <c r="AW82" s="46" t="str">
        <f>VLOOKUP(TEXT(AX82,"000"),'List - PRL names'!$C$4:$D$61,2,FALSE)</f>
        <v>SPK-040PRL:RFS-PRLTAP-008</v>
      </c>
      <c r="AX82" s="47">
        <v>8</v>
      </c>
      <c r="BC82" s="85"/>
      <c r="BD82" s="70"/>
    </row>
    <row r="83" spans="2:56" ht="15" customHeight="1" thickBot="1" x14ac:dyDescent="0.3">
      <c r="B83" s="12" t="s">
        <v>49</v>
      </c>
      <c r="C83" s="144">
        <v>68.343817999999999</v>
      </c>
      <c r="D83" s="144">
        <f t="shared" si="30"/>
        <v>68.343817999999999</v>
      </c>
      <c r="E83" s="381">
        <f t="shared" si="31"/>
        <v>49.893817999999996</v>
      </c>
      <c r="F83" s="224">
        <f t="shared" si="30"/>
        <v>30.728817999999997</v>
      </c>
      <c r="G83" s="225">
        <f t="shared" si="30"/>
        <v>8.9538179999999983</v>
      </c>
      <c r="H83" s="84">
        <f t="shared" si="30"/>
        <v>8.086182000000008</v>
      </c>
      <c r="I83" s="84">
        <f t="shared" si="30"/>
        <v>25.126182</v>
      </c>
      <c r="J83" s="84">
        <f t="shared" si="30"/>
        <v>38.591182000000003</v>
      </c>
      <c r="K83" s="84">
        <f t="shared" si="30"/>
        <v>55.631181999999995</v>
      </c>
      <c r="L83" s="84">
        <f t="shared" si="30"/>
        <v>72.671181999999988</v>
      </c>
      <c r="M83" s="84">
        <f t="shared" si="30"/>
        <v>89.711182000000008</v>
      </c>
      <c r="N83" s="84">
        <f t="shared" si="30"/>
        <v>106.751182</v>
      </c>
      <c r="O83" s="84">
        <f t="shared" si="30"/>
        <v>123.79118199999999</v>
      </c>
      <c r="P83" s="84">
        <f t="shared" si="30"/>
        <v>140.83118200000001</v>
      </c>
      <c r="Q83" s="84">
        <f t="shared" si="30"/>
        <v>157.871182</v>
      </c>
      <c r="R83" s="84">
        <f t="shared" si="30"/>
        <v>174.911182</v>
      </c>
      <c r="S83" s="84">
        <f t="shared" si="30"/>
        <v>191.95118200000002</v>
      </c>
      <c r="T83" s="84">
        <f t="shared" si="30"/>
        <v>208.99118199999998</v>
      </c>
      <c r="U83" s="84">
        <f t="shared" si="29"/>
        <v>226.031182</v>
      </c>
      <c r="V83" s="84">
        <f t="shared" si="32"/>
        <v>243.07118200000002</v>
      </c>
      <c r="W83" s="84">
        <f t="shared" si="32"/>
        <v>260.11118199999999</v>
      </c>
      <c r="X83" s="84">
        <f t="shared" si="32"/>
        <v>277.15118200000001</v>
      </c>
      <c r="Y83" s="84">
        <f t="shared" si="32"/>
        <v>294.19118200000003</v>
      </c>
      <c r="Z83" s="381">
        <f t="shared" si="32"/>
        <v>311.23118199999999</v>
      </c>
      <c r="AA83" s="381">
        <f t="shared" si="32"/>
        <v>328.27118200000001</v>
      </c>
      <c r="AB83" s="381">
        <f t="shared" si="32"/>
        <v>345.31118199999997</v>
      </c>
      <c r="AC83" s="84">
        <f t="shared" si="32"/>
        <v>362.35118199999999</v>
      </c>
      <c r="AD83" s="84">
        <f t="shared" si="32"/>
        <v>379.39118200000001</v>
      </c>
      <c r="AE83" s="84">
        <f t="shared" si="32"/>
        <v>396.43118199999998</v>
      </c>
      <c r="AF83" s="144">
        <f t="shared" si="32"/>
        <v>491.656182</v>
      </c>
      <c r="AI83" s="114" t="s">
        <v>49</v>
      </c>
      <c r="AJ83" s="147" t="str">
        <f t="shared" si="21"/>
        <v>DTL-030ROW:PBI-FE-212206</v>
      </c>
      <c r="AK83" s="157" t="str">
        <f t="shared" si="22"/>
        <v>DTL-030ROW:PBI-MTCA-212200</v>
      </c>
      <c r="AL83" s="112" t="s">
        <v>523</v>
      </c>
      <c r="AM83" s="114" t="str">
        <f t="shared" si="23"/>
        <v>DTL-030ROW</v>
      </c>
      <c r="AN83" s="46" t="s">
        <v>1315</v>
      </c>
      <c r="AP83" s="112">
        <v>2</v>
      </c>
      <c r="AQ83" s="156">
        <f>'Electronics naming convention'!$C$15+AP83-1</f>
        <v>2122</v>
      </c>
      <c r="AR83" s="114">
        <v>6</v>
      </c>
      <c r="AS83" s="112" t="str">
        <f t="shared" si="24"/>
        <v>BPM</v>
      </c>
      <c r="AT83" s="191">
        <f t="shared" si="25"/>
        <v>53.953817999999998</v>
      </c>
      <c r="AU83" s="114" t="s">
        <v>152</v>
      </c>
      <c r="AV83" s="515">
        <v>2</v>
      </c>
      <c r="AW83" s="46" t="str">
        <f>VLOOKUP(TEXT(AX83,"000"),'List - PRL names'!$C$4:$D$61,2,FALSE)</f>
        <v>SPK-040PRL:RFS-PRLTAP-008</v>
      </c>
      <c r="AX83" s="47">
        <v>8</v>
      </c>
      <c r="BC83" s="85"/>
      <c r="BD83" s="70"/>
    </row>
    <row r="84" spans="2:56" x14ac:dyDescent="0.25">
      <c r="B84" s="12" t="s">
        <v>50</v>
      </c>
      <c r="C84" s="144">
        <v>72.083817999999994</v>
      </c>
      <c r="D84" s="144">
        <f t="shared" si="30"/>
        <v>72.083817999999994</v>
      </c>
      <c r="E84" s="381">
        <f t="shared" si="31"/>
        <v>53.633817999999991</v>
      </c>
      <c r="F84" s="84">
        <f t="shared" si="30"/>
        <v>34.468817999999992</v>
      </c>
      <c r="G84" s="84">
        <f t="shared" si="30"/>
        <v>12.693817999999993</v>
      </c>
      <c r="H84" s="220">
        <f t="shared" si="30"/>
        <v>4.3461820000000131</v>
      </c>
      <c r="I84" s="221">
        <f t="shared" si="30"/>
        <v>21.386182000000005</v>
      </c>
      <c r="J84" s="84">
        <f t="shared" si="30"/>
        <v>34.851182000000009</v>
      </c>
      <c r="K84" s="84">
        <f t="shared" si="30"/>
        <v>51.891182000000001</v>
      </c>
      <c r="L84" s="84">
        <f t="shared" si="30"/>
        <v>68.931181999999993</v>
      </c>
      <c r="M84" s="84">
        <f t="shared" si="30"/>
        <v>85.971182000000013</v>
      </c>
      <c r="N84" s="84">
        <f t="shared" si="30"/>
        <v>103.01118200000001</v>
      </c>
      <c r="O84" s="84">
        <f t="shared" si="30"/>
        <v>120.051182</v>
      </c>
      <c r="P84" s="84">
        <f t="shared" si="30"/>
        <v>137.091182</v>
      </c>
      <c r="Q84" s="84">
        <f t="shared" si="30"/>
        <v>154.13118200000002</v>
      </c>
      <c r="R84" s="84">
        <f t="shared" si="30"/>
        <v>171.17118199999999</v>
      </c>
      <c r="S84" s="84">
        <f t="shared" si="30"/>
        <v>188.21118200000001</v>
      </c>
      <c r="T84" s="84">
        <f t="shared" si="30"/>
        <v>205.25118199999997</v>
      </c>
      <c r="U84" s="84">
        <f t="shared" si="29"/>
        <v>222.29118199999999</v>
      </c>
      <c r="V84" s="84">
        <f t="shared" si="32"/>
        <v>239.33118200000001</v>
      </c>
      <c r="W84" s="84">
        <f t="shared" si="32"/>
        <v>256.37118199999998</v>
      </c>
      <c r="X84" s="84">
        <f t="shared" si="32"/>
        <v>273.411182</v>
      </c>
      <c r="Y84" s="84">
        <f t="shared" si="32"/>
        <v>290.45118200000002</v>
      </c>
      <c r="Z84" s="381">
        <f t="shared" si="32"/>
        <v>307.49118199999998</v>
      </c>
      <c r="AA84" s="381">
        <f t="shared" si="32"/>
        <v>324.531182</v>
      </c>
      <c r="AB84" s="381">
        <f t="shared" si="32"/>
        <v>341.57118199999996</v>
      </c>
      <c r="AC84" s="84">
        <f t="shared" si="32"/>
        <v>358.61118199999999</v>
      </c>
      <c r="AD84" s="84">
        <f t="shared" si="32"/>
        <v>375.65118200000001</v>
      </c>
      <c r="AE84" s="84">
        <f t="shared" si="32"/>
        <v>392.69118199999997</v>
      </c>
      <c r="AF84" s="144">
        <f t="shared" si="32"/>
        <v>487.91618199999999</v>
      </c>
      <c r="AI84" s="114" t="s">
        <v>50</v>
      </c>
      <c r="AJ84" s="147" t="str">
        <f t="shared" si="21"/>
        <v>SPK-040ROW:PBI-FE-212301</v>
      </c>
      <c r="AK84" s="157" t="str">
        <f t="shared" si="22"/>
        <v>SPK-040ROW:PBI-MTCA-212300</v>
      </c>
      <c r="AL84" s="112" t="s">
        <v>527</v>
      </c>
      <c r="AM84" s="114" t="str">
        <f t="shared" si="23"/>
        <v>SPK-040ROW</v>
      </c>
      <c r="AN84" s="46" t="s">
        <v>1315</v>
      </c>
      <c r="AP84" s="112">
        <v>3</v>
      </c>
      <c r="AQ84" s="156">
        <f>'Electronics naming convention'!$C$15+AP84-1</f>
        <v>2123</v>
      </c>
      <c r="AR84" s="114">
        <v>1</v>
      </c>
      <c r="AS84" s="112" t="str">
        <f t="shared" si="24"/>
        <v>BPM</v>
      </c>
      <c r="AT84" s="191">
        <f t="shared" si="25"/>
        <v>49.346182000000013</v>
      </c>
      <c r="AU84" s="114" t="s">
        <v>153</v>
      </c>
      <c r="AV84" s="515">
        <v>1</v>
      </c>
      <c r="AW84" s="46" t="str">
        <f>VLOOKUP(TEXT(AX84,"000"),'List - PRL names'!$C$4:$D$61,2,FALSE)</f>
        <v>SPK-060PRL:RFS-PRLTAP-009</v>
      </c>
      <c r="AX84" s="47">
        <v>9</v>
      </c>
      <c r="BC84" s="85"/>
      <c r="BD84" s="46"/>
    </row>
    <row r="85" spans="2:56" x14ac:dyDescent="0.25">
      <c r="B85" s="12" t="s">
        <v>51</v>
      </c>
      <c r="C85" s="144">
        <v>76.863817999999995</v>
      </c>
      <c r="D85" s="144">
        <f t="shared" si="30"/>
        <v>76.863817999999995</v>
      </c>
      <c r="E85" s="381">
        <f t="shared" si="31"/>
        <v>58.413817999999992</v>
      </c>
      <c r="F85" s="84">
        <f t="shared" si="30"/>
        <v>39.248817999999993</v>
      </c>
      <c r="G85" s="84">
        <f t="shared" si="30"/>
        <v>17.473817999999994</v>
      </c>
      <c r="H85" s="222">
        <f t="shared" si="30"/>
        <v>0.43381799999998805</v>
      </c>
      <c r="I85" s="223">
        <f t="shared" si="30"/>
        <v>16.606182000000004</v>
      </c>
      <c r="J85" s="84">
        <f t="shared" si="30"/>
        <v>30.071182000000007</v>
      </c>
      <c r="K85" s="84">
        <f t="shared" si="30"/>
        <v>47.111181999999999</v>
      </c>
      <c r="L85" s="84">
        <f t="shared" si="30"/>
        <v>64.151181999999991</v>
      </c>
      <c r="M85" s="84">
        <f t="shared" si="30"/>
        <v>81.191182000000012</v>
      </c>
      <c r="N85" s="84">
        <f t="shared" si="30"/>
        <v>98.231182000000004</v>
      </c>
      <c r="O85" s="84">
        <f t="shared" si="30"/>
        <v>115.271182</v>
      </c>
      <c r="P85" s="84">
        <f t="shared" si="30"/>
        <v>132.31118200000003</v>
      </c>
      <c r="Q85" s="84">
        <f t="shared" si="30"/>
        <v>149.35118199999999</v>
      </c>
      <c r="R85" s="84">
        <f t="shared" si="30"/>
        <v>166.39118200000001</v>
      </c>
      <c r="S85" s="84">
        <f t="shared" si="30"/>
        <v>183.43118200000004</v>
      </c>
      <c r="T85" s="84">
        <f t="shared" si="30"/>
        <v>200.471182</v>
      </c>
      <c r="U85" s="84">
        <f t="shared" si="29"/>
        <v>217.51118200000002</v>
      </c>
      <c r="V85" s="84">
        <f t="shared" si="32"/>
        <v>234.55118200000004</v>
      </c>
      <c r="W85" s="84">
        <f t="shared" si="32"/>
        <v>251.591182</v>
      </c>
      <c r="X85" s="84">
        <f t="shared" si="32"/>
        <v>268.63118200000002</v>
      </c>
      <c r="Y85" s="84">
        <f t="shared" si="32"/>
        <v>285.67118200000004</v>
      </c>
      <c r="Z85" s="381">
        <f t="shared" si="32"/>
        <v>302.71118200000001</v>
      </c>
      <c r="AA85" s="381">
        <f t="shared" si="32"/>
        <v>319.75118200000003</v>
      </c>
      <c r="AB85" s="381">
        <f t="shared" si="32"/>
        <v>336.79118199999999</v>
      </c>
      <c r="AC85" s="84">
        <f t="shared" si="32"/>
        <v>353.83118200000001</v>
      </c>
      <c r="AD85" s="84">
        <f t="shared" si="32"/>
        <v>370.87118200000003</v>
      </c>
      <c r="AE85" s="84">
        <f t="shared" si="32"/>
        <v>387.911182</v>
      </c>
      <c r="AF85" s="144">
        <f t="shared" si="32"/>
        <v>483.13618200000002</v>
      </c>
      <c r="AI85" s="114" t="s">
        <v>51</v>
      </c>
      <c r="AJ85" s="147" t="str">
        <f t="shared" si="21"/>
        <v>SPK-040ROW:PBI-FE-212301</v>
      </c>
      <c r="AK85" s="157" t="str">
        <f t="shared" si="22"/>
        <v>SPK-040ROW:PBI-MTCA-212300</v>
      </c>
      <c r="AL85" s="112" t="s">
        <v>527</v>
      </c>
      <c r="AM85" s="114" t="str">
        <f t="shared" si="23"/>
        <v>SPK-040ROW</v>
      </c>
      <c r="AN85" s="46" t="s">
        <v>1315</v>
      </c>
      <c r="AP85" s="112">
        <v>3</v>
      </c>
      <c r="AQ85" s="156">
        <f>'Electronics naming convention'!$C$15+AP85-1</f>
        <v>2123</v>
      </c>
      <c r="AR85" s="114">
        <v>1</v>
      </c>
      <c r="AS85" s="112" t="str">
        <f t="shared" si="24"/>
        <v>BPM</v>
      </c>
      <c r="AT85" s="191">
        <f t="shared" si="25"/>
        <v>45.433817999999988</v>
      </c>
      <c r="AU85" s="114" t="s">
        <v>153</v>
      </c>
      <c r="AV85" s="515">
        <v>2</v>
      </c>
      <c r="AW85" s="46" t="str">
        <f>VLOOKUP(TEXT(AX85,"000"),'List - PRL names'!$C$4:$D$61,2,FALSE)</f>
        <v>SPK-060PRL:RFS-PRLTAP-009</v>
      </c>
      <c r="AX85" s="47">
        <v>9</v>
      </c>
      <c r="BC85" s="85"/>
      <c r="BD85" s="46"/>
    </row>
    <row r="86" spans="2:56" x14ac:dyDescent="0.25">
      <c r="B86" s="12" t="s">
        <v>52</v>
      </c>
      <c r="C86" s="144">
        <v>80.603818000000004</v>
      </c>
      <c r="D86" s="144">
        <f t="shared" si="30"/>
        <v>80.603818000000004</v>
      </c>
      <c r="E86" s="381">
        <f t="shared" si="31"/>
        <v>62.153818000000001</v>
      </c>
      <c r="F86" s="84">
        <f t="shared" si="30"/>
        <v>42.988818000000002</v>
      </c>
      <c r="G86" s="84">
        <f t="shared" si="30"/>
        <v>21.213818000000003</v>
      </c>
      <c r="H86" s="222">
        <f t="shared" si="30"/>
        <v>4.1738179999999971</v>
      </c>
      <c r="I86" s="223">
        <f t="shared" si="30"/>
        <v>12.866181999999995</v>
      </c>
      <c r="J86" s="84">
        <f t="shared" si="30"/>
        <v>26.331181999999998</v>
      </c>
      <c r="K86" s="84">
        <f t="shared" si="30"/>
        <v>43.37118199999999</v>
      </c>
      <c r="L86" s="84">
        <f t="shared" si="30"/>
        <v>60.411181999999982</v>
      </c>
      <c r="M86" s="84">
        <f t="shared" si="30"/>
        <v>77.451182000000003</v>
      </c>
      <c r="N86" s="84">
        <f t="shared" si="30"/>
        <v>94.491181999999995</v>
      </c>
      <c r="O86" s="84">
        <f t="shared" si="30"/>
        <v>111.53118199999999</v>
      </c>
      <c r="P86" s="84">
        <f t="shared" si="30"/>
        <v>128.57118200000002</v>
      </c>
      <c r="Q86" s="84">
        <f t="shared" si="30"/>
        <v>145.61118199999999</v>
      </c>
      <c r="R86" s="84">
        <f t="shared" si="30"/>
        <v>162.65118200000001</v>
      </c>
      <c r="S86" s="84">
        <f t="shared" si="30"/>
        <v>179.69118200000003</v>
      </c>
      <c r="T86" s="84">
        <f t="shared" si="30"/>
        <v>196.73118199999999</v>
      </c>
      <c r="U86" s="84">
        <f t="shared" si="29"/>
        <v>213.77118200000001</v>
      </c>
      <c r="V86" s="84">
        <f t="shared" ref="V86:AF101" si="33">ABS($C86-V$55)</f>
        <v>230.81118200000003</v>
      </c>
      <c r="W86" s="84">
        <f t="shared" si="33"/>
        <v>247.85118199999999</v>
      </c>
      <c r="X86" s="84">
        <f t="shared" si="33"/>
        <v>264.89118200000001</v>
      </c>
      <c r="Y86" s="84">
        <f t="shared" si="33"/>
        <v>281.93118200000004</v>
      </c>
      <c r="Z86" s="381">
        <f t="shared" si="33"/>
        <v>298.971182</v>
      </c>
      <c r="AA86" s="381">
        <f t="shared" si="33"/>
        <v>316.01118200000002</v>
      </c>
      <c r="AB86" s="381">
        <f t="shared" si="32"/>
        <v>333.05118199999998</v>
      </c>
      <c r="AC86" s="84">
        <f t="shared" si="33"/>
        <v>350.091182</v>
      </c>
      <c r="AD86" s="84">
        <f t="shared" si="33"/>
        <v>367.13118200000002</v>
      </c>
      <c r="AE86" s="84">
        <f t="shared" si="33"/>
        <v>384.17118199999999</v>
      </c>
      <c r="AF86" s="144">
        <f t="shared" si="33"/>
        <v>479.39618200000001</v>
      </c>
      <c r="AI86" s="114" t="s">
        <v>52</v>
      </c>
      <c r="AJ86" s="147" t="str">
        <f t="shared" si="21"/>
        <v>SPK-040ROW:PBI-FE-212302</v>
      </c>
      <c r="AK86" s="157" t="str">
        <f t="shared" si="22"/>
        <v>SPK-040ROW:PBI-MTCA-212300</v>
      </c>
      <c r="AL86" s="112" t="s">
        <v>527</v>
      </c>
      <c r="AM86" s="114" t="str">
        <f t="shared" si="23"/>
        <v>SPK-040ROW</v>
      </c>
      <c r="AN86" s="46" t="s">
        <v>1315</v>
      </c>
      <c r="AP86" s="112">
        <v>3</v>
      </c>
      <c r="AQ86" s="156">
        <f>'Electronics naming convention'!$C$15+AP86-1</f>
        <v>2123</v>
      </c>
      <c r="AR86" s="114">
        <v>2</v>
      </c>
      <c r="AS86" s="112" t="str">
        <f t="shared" si="24"/>
        <v>BPM</v>
      </c>
      <c r="AT86" s="191">
        <f t="shared" si="25"/>
        <v>49.173817999999997</v>
      </c>
      <c r="AU86" s="114" t="s">
        <v>153</v>
      </c>
      <c r="AV86" s="515">
        <v>1</v>
      </c>
      <c r="AW86" s="46" t="str">
        <f>VLOOKUP(TEXT(AX86,"000"),'List - PRL names'!$C$4:$D$61,2,FALSE)</f>
        <v>SPK-080PRL:RFS-PRLTAP-010</v>
      </c>
      <c r="AX86" s="47">
        <v>10</v>
      </c>
      <c r="BC86" s="85"/>
      <c r="BD86" s="70"/>
    </row>
    <row r="87" spans="2:56" ht="15.75" thickBot="1" x14ac:dyDescent="0.3">
      <c r="B87" s="12" t="s">
        <v>53</v>
      </c>
      <c r="C87" s="144">
        <v>85.383818000000005</v>
      </c>
      <c r="D87" s="144">
        <f t="shared" si="30"/>
        <v>85.383818000000005</v>
      </c>
      <c r="E87" s="381">
        <f t="shared" si="31"/>
        <v>66.933818000000002</v>
      </c>
      <c r="F87" s="84">
        <f t="shared" si="30"/>
        <v>47.768818000000003</v>
      </c>
      <c r="G87" s="84">
        <f t="shared" si="30"/>
        <v>25.993818000000005</v>
      </c>
      <c r="H87" s="224">
        <f t="shared" si="30"/>
        <v>8.9538179999999983</v>
      </c>
      <c r="I87" s="225">
        <f t="shared" si="30"/>
        <v>8.0861819999999938</v>
      </c>
      <c r="J87" s="84">
        <f t="shared" si="30"/>
        <v>21.551181999999997</v>
      </c>
      <c r="K87" s="84">
        <f t="shared" si="30"/>
        <v>38.591181999999989</v>
      </c>
      <c r="L87" s="84">
        <f t="shared" si="30"/>
        <v>55.631181999999981</v>
      </c>
      <c r="M87" s="84">
        <f t="shared" si="30"/>
        <v>72.671182000000002</v>
      </c>
      <c r="N87" s="84">
        <f t="shared" si="30"/>
        <v>89.711181999999994</v>
      </c>
      <c r="O87" s="84">
        <f t="shared" si="30"/>
        <v>106.75118199999999</v>
      </c>
      <c r="P87" s="84">
        <f t="shared" si="30"/>
        <v>123.79118200000001</v>
      </c>
      <c r="Q87" s="84">
        <f t="shared" si="30"/>
        <v>140.83118200000001</v>
      </c>
      <c r="R87" s="84">
        <f t="shared" si="30"/>
        <v>157.87118199999998</v>
      </c>
      <c r="S87" s="84">
        <f t="shared" si="30"/>
        <v>174.911182</v>
      </c>
      <c r="T87" s="84">
        <f t="shared" si="30"/>
        <v>191.95118199999996</v>
      </c>
      <c r="U87" s="84">
        <f t="shared" si="29"/>
        <v>208.99118199999998</v>
      </c>
      <c r="V87" s="84">
        <f t="shared" si="33"/>
        <v>226.031182</v>
      </c>
      <c r="W87" s="84">
        <f t="shared" si="33"/>
        <v>243.07118199999996</v>
      </c>
      <c r="X87" s="84">
        <f t="shared" si="33"/>
        <v>260.11118199999999</v>
      </c>
      <c r="Y87" s="84">
        <f t="shared" si="33"/>
        <v>277.15118200000001</v>
      </c>
      <c r="Z87" s="381">
        <f t="shared" si="33"/>
        <v>294.19118199999997</v>
      </c>
      <c r="AA87" s="381">
        <f t="shared" si="33"/>
        <v>311.23118199999999</v>
      </c>
      <c r="AB87" s="381">
        <f t="shared" si="32"/>
        <v>328.27118199999995</v>
      </c>
      <c r="AC87" s="84">
        <f t="shared" si="33"/>
        <v>345.31118199999997</v>
      </c>
      <c r="AD87" s="84">
        <f t="shared" si="33"/>
        <v>362.35118199999999</v>
      </c>
      <c r="AE87" s="84">
        <f t="shared" si="33"/>
        <v>379.39118199999996</v>
      </c>
      <c r="AF87" s="144">
        <f t="shared" si="33"/>
        <v>474.61618199999998</v>
      </c>
      <c r="AI87" s="114" t="s">
        <v>53</v>
      </c>
      <c r="AJ87" s="147" t="str">
        <f t="shared" si="21"/>
        <v>SPK-040ROW:PBI-FE-212302</v>
      </c>
      <c r="AK87" s="157" t="str">
        <f t="shared" si="22"/>
        <v>SPK-040ROW:PBI-MTCA-212300</v>
      </c>
      <c r="AL87" s="112" t="s">
        <v>527</v>
      </c>
      <c r="AM87" s="114" t="str">
        <f t="shared" si="23"/>
        <v>SPK-040ROW</v>
      </c>
      <c r="AN87" s="46" t="s">
        <v>1315</v>
      </c>
      <c r="AP87" s="112">
        <v>3</v>
      </c>
      <c r="AQ87" s="156">
        <f>'Electronics naming convention'!$C$15+AP87-1</f>
        <v>2123</v>
      </c>
      <c r="AR87" s="114">
        <v>2</v>
      </c>
      <c r="AS87" s="112" t="str">
        <f t="shared" si="24"/>
        <v>BPM</v>
      </c>
      <c r="AT87" s="191">
        <f t="shared" si="25"/>
        <v>53.086181999999994</v>
      </c>
      <c r="AU87" s="114" t="s">
        <v>154</v>
      </c>
      <c r="AV87" s="515">
        <v>2</v>
      </c>
      <c r="AW87" s="46" t="str">
        <f>VLOOKUP(TEXT(AX87,"000"),'List - PRL names'!$C$4:$D$61,2,FALSE)</f>
        <v>SPK-080PRL:RFS-PRLTAP-010</v>
      </c>
      <c r="AX87" s="47">
        <v>10</v>
      </c>
      <c r="BC87" s="85"/>
      <c r="BD87" s="70"/>
    </row>
    <row r="88" spans="2:56" x14ac:dyDescent="0.25">
      <c r="B88" s="12" t="s">
        <v>54</v>
      </c>
      <c r="C88" s="144">
        <v>89.123818</v>
      </c>
      <c r="D88" s="144">
        <f t="shared" si="30"/>
        <v>89.123818</v>
      </c>
      <c r="E88" s="381">
        <f t="shared" si="31"/>
        <v>70.673817999999997</v>
      </c>
      <c r="F88" s="84">
        <f t="shared" si="30"/>
        <v>51.508817999999998</v>
      </c>
      <c r="G88" s="84">
        <f t="shared" si="30"/>
        <v>29.733817999999999</v>
      </c>
      <c r="H88" s="222">
        <f t="shared" si="30"/>
        <v>12.693817999999993</v>
      </c>
      <c r="I88" s="223">
        <f t="shared" si="30"/>
        <v>4.3461819999999989</v>
      </c>
      <c r="J88" s="84">
        <f t="shared" si="30"/>
        <v>17.811182000000002</v>
      </c>
      <c r="K88" s="84">
        <f t="shared" si="30"/>
        <v>34.851181999999994</v>
      </c>
      <c r="L88" s="84">
        <f t="shared" si="30"/>
        <v>51.891181999999986</v>
      </c>
      <c r="M88" s="84">
        <f t="shared" si="30"/>
        <v>68.931182000000007</v>
      </c>
      <c r="N88" s="84">
        <f t="shared" si="30"/>
        <v>85.971181999999999</v>
      </c>
      <c r="O88" s="84">
        <f t="shared" si="30"/>
        <v>103.01118199999999</v>
      </c>
      <c r="P88" s="84">
        <f t="shared" si="30"/>
        <v>120.05118200000001</v>
      </c>
      <c r="Q88" s="84">
        <f t="shared" si="30"/>
        <v>137.091182</v>
      </c>
      <c r="R88" s="84">
        <f t="shared" si="30"/>
        <v>154.131182</v>
      </c>
      <c r="S88" s="84">
        <f t="shared" si="30"/>
        <v>171.17118200000002</v>
      </c>
      <c r="T88" s="84">
        <f t="shared" ref="T88:T103" si="34">ABS($C88-T$55)</f>
        <v>188.21118199999998</v>
      </c>
      <c r="U88" s="84">
        <f t="shared" si="29"/>
        <v>205.251182</v>
      </c>
      <c r="V88" s="84">
        <f t="shared" si="33"/>
        <v>222.29118200000002</v>
      </c>
      <c r="W88" s="84">
        <f t="shared" si="33"/>
        <v>239.33118199999998</v>
      </c>
      <c r="X88" s="84">
        <f t="shared" si="33"/>
        <v>256.37118199999998</v>
      </c>
      <c r="Y88" s="84">
        <f t="shared" si="33"/>
        <v>273.41118200000005</v>
      </c>
      <c r="Z88" s="381">
        <f t="shared" si="33"/>
        <v>290.45118200000002</v>
      </c>
      <c r="AA88" s="381">
        <f t="shared" si="33"/>
        <v>307.49118199999998</v>
      </c>
      <c r="AB88" s="381">
        <f t="shared" si="32"/>
        <v>324.53118199999994</v>
      </c>
      <c r="AC88" s="84">
        <f t="shared" si="33"/>
        <v>341.57118200000002</v>
      </c>
      <c r="AD88" s="84">
        <f t="shared" si="33"/>
        <v>358.61118199999999</v>
      </c>
      <c r="AE88" s="84">
        <f t="shared" si="33"/>
        <v>375.65118199999995</v>
      </c>
      <c r="AF88" s="144">
        <f t="shared" si="33"/>
        <v>470.87618199999997</v>
      </c>
      <c r="AI88" s="114" t="s">
        <v>54</v>
      </c>
      <c r="AJ88" s="147" t="str">
        <f t="shared" ref="AJ88:AJ119" si="35">CONCATENATE(AM88,":PBI-FE-",TEXT(AQ88,"00"),TEXT(AR88,"00"))</f>
        <v>SPK-040ROW:PBI-FE-212303</v>
      </c>
      <c r="AK88" s="157" t="str">
        <f t="shared" ref="AK88:AK119" si="36">CONCATENATE(AM88,":",$AI$3,"-",TEXT(AQ88,"00"),"00")</f>
        <v>SPK-040ROW:PBI-MTCA-212300</v>
      </c>
      <c r="AL88" s="112" t="s">
        <v>527</v>
      </c>
      <c r="AM88" s="114" t="str">
        <f t="shared" ref="AM88:AM119" si="37">LEFT(AL88,FIND(":",AL88)-1)</f>
        <v>SPK-040ROW</v>
      </c>
      <c r="AN88" s="46" t="s">
        <v>1315</v>
      </c>
      <c r="AP88" s="112">
        <v>3</v>
      </c>
      <c r="AQ88" s="156">
        <f>'Electronics naming convention'!$C$15+AP88-1</f>
        <v>2123</v>
      </c>
      <c r="AR88" s="114">
        <v>3</v>
      </c>
      <c r="AS88" s="112" t="str">
        <f t="shared" ref="AS88:AS119" si="38">MID(AI88,FIND("PBI",AI88)+4,FIND("-",AI88,FIND(":",AI88)+5)-FIND("-",AI88,FIND(":",AI88))-1)</f>
        <v>BPM</v>
      </c>
      <c r="AT88" s="191">
        <f t="shared" ref="AT88:AT119" si="39">VLOOKUP(AI88,$B$19:$AF$546,HLOOKUP(AU88,$D$15:$AF$16,2,FALSE)+2,FALSE)+IF(AU88="FEB",$AT$3,$AT$2)</f>
        <v>49.346181999999999</v>
      </c>
      <c r="AU88" s="114" t="s">
        <v>154</v>
      </c>
      <c r="AV88" s="515">
        <v>1</v>
      </c>
      <c r="AW88" s="46" t="str">
        <f>VLOOKUP(TEXT(AX88,"000"),'List - PRL names'!$C$4:$D$61,2,FALSE)</f>
        <v>SPK-100PRL:RFS-PRLTAP-011</v>
      </c>
      <c r="AX88" s="47">
        <v>11</v>
      </c>
      <c r="BC88" s="85"/>
      <c r="BD88" s="70"/>
    </row>
    <row r="89" spans="2:56" x14ac:dyDescent="0.25">
      <c r="B89" s="12" t="s">
        <v>55</v>
      </c>
      <c r="C89" s="144">
        <v>93.903818000000001</v>
      </c>
      <c r="D89" s="144">
        <f t="shared" ref="D89:T104" si="40">ABS($C89-D$55)</f>
        <v>93.903818000000001</v>
      </c>
      <c r="E89" s="381">
        <f t="shared" si="31"/>
        <v>75.453817999999998</v>
      </c>
      <c r="F89" s="84">
        <f t="shared" si="40"/>
        <v>56.288817999999999</v>
      </c>
      <c r="G89" s="84">
        <f t="shared" si="40"/>
        <v>34.513818000000001</v>
      </c>
      <c r="H89" s="222">
        <f t="shared" si="40"/>
        <v>17.473817999999994</v>
      </c>
      <c r="I89" s="223">
        <f t="shared" si="40"/>
        <v>0.43381800000000226</v>
      </c>
      <c r="J89" s="84">
        <f t="shared" si="40"/>
        <v>13.031182000000001</v>
      </c>
      <c r="K89" s="84">
        <f t="shared" si="40"/>
        <v>30.071181999999993</v>
      </c>
      <c r="L89" s="84">
        <f t="shared" si="40"/>
        <v>47.111181999999985</v>
      </c>
      <c r="M89" s="84">
        <f t="shared" si="40"/>
        <v>64.151182000000006</v>
      </c>
      <c r="N89" s="84">
        <f t="shared" si="40"/>
        <v>81.191181999999998</v>
      </c>
      <c r="O89" s="84">
        <f t="shared" si="40"/>
        <v>98.23118199999999</v>
      </c>
      <c r="P89" s="84">
        <f t="shared" si="40"/>
        <v>115.27118200000001</v>
      </c>
      <c r="Q89" s="84">
        <f t="shared" si="40"/>
        <v>132.311182</v>
      </c>
      <c r="R89" s="84">
        <f t="shared" si="40"/>
        <v>149.35118199999999</v>
      </c>
      <c r="S89" s="84">
        <f t="shared" si="40"/>
        <v>166.39118200000001</v>
      </c>
      <c r="T89" s="84">
        <f t="shared" si="34"/>
        <v>183.43118199999998</v>
      </c>
      <c r="U89" s="84">
        <f t="shared" si="29"/>
        <v>200.471182</v>
      </c>
      <c r="V89" s="84">
        <f t="shared" si="33"/>
        <v>217.51118200000002</v>
      </c>
      <c r="W89" s="84">
        <f t="shared" si="33"/>
        <v>234.55118199999998</v>
      </c>
      <c r="X89" s="84">
        <f t="shared" si="33"/>
        <v>251.591182</v>
      </c>
      <c r="Y89" s="84">
        <f t="shared" si="33"/>
        <v>268.63118200000002</v>
      </c>
      <c r="Z89" s="381">
        <f t="shared" si="33"/>
        <v>285.67118199999999</v>
      </c>
      <c r="AA89" s="381">
        <f t="shared" si="33"/>
        <v>302.71118200000001</v>
      </c>
      <c r="AB89" s="381">
        <f t="shared" si="32"/>
        <v>319.75118199999997</v>
      </c>
      <c r="AC89" s="84">
        <f t="shared" si="33"/>
        <v>336.79118199999999</v>
      </c>
      <c r="AD89" s="84">
        <f t="shared" si="33"/>
        <v>353.83118200000001</v>
      </c>
      <c r="AE89" s="84">
        <f t="shared" si="33"/>
        <v>370.87118199999998</v>
      </c>
      <c r="AF89" s="144">
        <f t="shared" si="33"/>
        <v>466.096182</v>
      </c>
      <c r="AI89" s="114" t="s">
        <v>55</v>
      </c>
      <c r="AJ89" s="147" t="str">
        <f t="shared" si="35"/>
        <v>SPK-040ROW:PBI-FE-212303</v>
      </c>
      <c r="AK89" s="157" t="str">
        <f t="shared" si="36"/>
        <v>SPK-040ROW:PBI-MTCA-212300</v>
      </c>
      <c r="AL89" s="112" t="s">
        <v>527</v>
      </c>
      <c r="AM89" s="114" t="str">
        <f t="shared" si="37"/>
        <v>SPK-040ROW</v>
      </c>
      <c r="AN89" s="46" t="s">
        <v>1315</v>
      </c>
      <c r="AP89" s="112">
        <v>3</v>
      </c>
      <c r="AQ89" s="156">
        <f>'Electronics naming convention'!$C$15+AP89-1</f>
        <v>2123</v>
      </c>
      <c r="AR89" s="114">
        <v>3</v>
      </c>
      <c r="AS89" s="112" t="str">
        <f t="shared" si="38"/>
        <v>BPM</v>
      </c>
      <c r="AT89" s="191">
        <f t="shared" si="39"/>
        <v>45.433818000000002</v>
      </c>
      <c r="AU89" s="114" t="s">
        <v>154</v>
      </c>
      <c r="AV89" s="515">
        <v>2</v>
      </c>
      <c r="AW89" s="46" t="str">
        <f>VLOOKUP(TEXT(AX89,"000"),'List - PRL names'!$C$4:$D$61,2,FALSE)</f>
        <v>SPK-100PRL:RFS-PRLTAP-011</v>
      </c>
      <c r="AX89" s="47">
        <v>11</v>
      </c>
      <c r="BC89" s="85"/>
      <c r="BD89" s="70"/>
    </row>
    <row r="90" spans="2:56" x14ac:dyDescent="0.25">
      <c r="B90" s="67" t="s">
        <v>56</v>
      </c>
      <c r="C90" s="144">
        <v>97.643817999999996</v>
      </c>
      <c r="D90" s="144">
        <f t="shared" si="40"/>
        <v>97.643817999999996</v>
      </c>
      <c r="E90" s="381">
        <f t="shared" si="31"/>
        <v>79.193817999999993</v>
      </c>
      <c r="F90" s="84">
        <f t="shared" si="40"/>
        <v>60.028817999999994</v>
      </c>
      <c r="G90" s="84">
        <f t="shared" si="40"/>
        <v>38.253817999999995</v>
      </c>
      <c r="H90" s="222">
        <f t="shared" si="40"/>
        <v>21.213817999999989</v>
      </c>
      <c r="I90" s="223">
        <f t="shared" si="40"/>
        <v>4.1738179999999971</v>
      </c>
      <c r="J90" s="84">
        <f t="shared" si="40"/>
        <v>9.2911820000000063</v>
      </c>
      <c r="K90" s="84">
        <f t="shared" si="40"/>
        <v>26.331181999999998</v>
      </c>
      <c r="L90" s="84">
        <f t="shared" si="40"/>
        <v>43.37118199999999</v>
      </c>
      <c r="M90" s="84">
        <f t="shared" si="40"/>
        <v>60.411182000000011</v>
      </c>
      <c r="N90" s="84">
        <f t="shared" si="40"/>
        <v>77.451182000000003</v>
      </c>
      <c r="O90" s="84">
        <f t="shared" si="40"/>
        <v>94.491181999999995</v>
      </c>
      <c r="P90" s="84">
        <f t="shared" si="40"/>
        <v>111.53118200000002</v>
      </c>
      <c r="Q90" s="84">
        <f t="shared" si="40"/>
        <v>128.57118200000002</v>
      </c>
      <c r="R90" s="84">
        <f t="shared" si="40"/>
        <v>145.61118199999999</v>
      </c>
      <c r="S90" s="84">
        <f t="shared" si="40"/>
        <v>162.65118200000001</v>
      </c>
      <c r="T90" s="84">
        <f t="shared" si="34"/>
        <v>179.69118199999997</v>
      </c>
      <c r="U90" s="84">
        <f t="shared" si="29"/>
        <v>196.73118199999999</v>
      </c>
      <c r="V90" s="84">
        <f t="shared" si="33"/>
        <v>213.77118200000001</v>
      </c>
      <c r="W90" s="84">
        <f t="shared" si="33"/>
        <v>230.81118199999997</v>
      </c>
      <c r="X90" s="84">
        <f t="shared" si="33"/>
        <v>247.85118199999999</v>
      </c>
      <c r="Y90" s="84">
        <f t="shared" si="33"/>
        <v>264.89118200000001</v>
      </c>
      <c r="Z90" s="381">
        <f t="shared" si="33"/>
        <v>281.93118199999998</v>
      </c>
      <c r="AA90" s="381">
        <f t="shared" si="33"/>
        <v>298.971182</v>
      </c>
      <c r="AB90" s="381">
        <f t="shared" si="32"/>
        <v>316.01118199999996</v>
      </c>
      <c r="AC90" s="84">
        <f t="shared" si="33"/>
        <v>333.05118199999998</v>
      </c>
      <c r="AD90" s="84">
        <f t="shared" si="33"/>
        <v>350.091182</v>
      </c>
      <c r="AE90" s="84">
        <f t="shared" si="33"/>
        <v>367.13118199999997</v>
      </c>
      <c r="AF90" s="144">
        <f t="shared" si="33"/>
        <v>462.35618199999999</v>
      </c>
      <c r="AI90" s="114" t="s">
        <v>56</v>
      </c>
      <c r="AJ90" s="147" t="str">
        <f t="shared" si="35"/>
        <v>SPK-040ROW:PBI-FE-212304</v>
      </c>
      <c r="AK90" s="157" t="str">
        <f t="shared" si="36"/>
        <v>SPK-040ROW:PBI-MTCA-212300</v>
      </c>
      <c r="AL90" s="112" t="s">
        <v>527</v>
      </c>
      <c r="AM90" s="114" t="str">
        <f t="shared" si="37"/>
        <v>SPK-040ROW</v>
      </c>
      <c r="AN90" s="46" t="s">
        <v>1315</v>
      </c>
      <c r="AP90" s="112">
        <v>3</v>
      </c>
      <c r="AQ90" s="156">
        <f>'Electronics naming convention'!$C$15+AP90-1</f>
        <v>2123</v>
      </c>
      <c r="AR90" s="114">
        <v>4</v>
      </c>
      <c r="AS90" s="112" t="str">
        <f t="shared" si="38"/>
        <v>BPM</v>
      </c>
      <c r="AT90" s="191">
        <f t="shared" si="39"/>
        <v>49.173817999999997</v>
      </c>
      <c r="AU90" s="114" t="s">
        <v>154</v>
      </c>
      <c r="AV90" s="515">
        <v>1</v>
      </c>
      <c r="AW90" s="46" t="str">
        <f>VLOOKUP(TEXT(AX90,"000"),'List - PRL names'!$C$4:$D$61,2,FALSE)</f>
        <v>SPK-120PRL:RFS-PRLTAP-012</v>
      </c>
      <c r="AX90" s="47">
        <v>12</v>
      </c>
      <c r="BC90" s="85"/>
      <c r="BD90" s="70"/>
    </row>
    <row r="91" spans="2:56" ht="15" customHeight="1" x14ac:dyDescent="0.25">
      <c r="B91" s="323" t="s">
        <v>57</v>
      </c>
      <c r="C91" s="324">
        <v>102.423818</v>
      </c>
      <c r="D91" s="324">
        <f t="shared" si="40"/>
        <v>102.423818</v>
      </c>
      <c r="E91" s="384">
        <f t="shared" si="31"/>
        <v>83.973817999999994</v>
      </c>
      <c r="F91" s="325">
        <f t="shared" si="40"/>
        <v>64.808818000000002</v>
      </c>
      <c r="G91" s="325">
        <f t="shared" si="40"/>
        <v>43.033817999999997</v>
      </c>
      <c r="H91" s="326">
        <f>ABS($C91-H$55)</f>
        <v>25.99381799999999</v>
      </c>
      <c r="I91" s="327">
        <f t="shared" si="40"/>
        <v>8.9538179999999983</v>
      </c>
      <c r="J91" s="325">
        <f t="shared" si="40"/>
        <v>4.5111820000000051</v>
      </c>
      <c r="K91" s="325">
        <f t="shared" si="40"/>
        <v>21.551181999999997</v>
      </c>
      <c r="L91" s="325">
        <f t="shared" si="40"/>
        <v>38.591181999999989</v>
      </c>
      <c r="M91" s="325">
        <f t="shared" si="40"/>
        <v>55.63118200000001</v>
      </c>
      <c r="N91" s="325">
        <f t="shared" si="40"/>
        <v>72.671182000000002</v>
      </c>
      <c r="O91" s="325">
        <f t="shared" si="40"/>
        <v>89.711181999999994</v>
      </c>
      <c r="P91" s="325">
        <f t="shared" si="40"/>
        <v>106.75118200000001</v>
      </c>
      <c r="Q91" s="325">
        <f t="shared" si="40"/>
        <v>123.79118200000001</v>
      </c>
      <c r="R91" s="325">
        <f t="shared" si="40"/>
        <v>140.83118200000001</v>
      </c>
      <c r="S91" s="325">
        <f t="shared" si="40"/>
        <v>157.87118200000003</v>
      </c>
      <c r="T91" s="325">
        <f t="shared" si="34"/>
        <v>174.911182</v>
      </c>
      <c r="U91" s="325">
        <f t="shared" si="29"/>
        <v>191.95118200000002</v>
      </c>
      <c r="V91" s="325">
        <f t="shared" si="33"/>
        <v>208.99118200000004</v>
      </c>
      <c r="W91" s="325">
        <f t="shared" si="33"/>
        <v>226.031182</v>
      </c>
      <c r="X91" s="325">
        <f t="shared" si="33"/>
        <v>243.07118200000002</v>
      </c>
      <c r="Y91" s="325">
        <f t="shared" si="33"/>
        <v>260.11118200000004</v>
      </c>
      <c r="Z91" s="384">
        <f t="shared" si="33"/>
        <v>277.15118200000001</v>
      </c>
      <c r="AA91" s="384">
        <f t="shared" si="33"/>
        <v>294.19118200000003</v>
      </c>
      <c r="AB91" s="384">
        <f t="shared" si="32"/>
        <v>311.23118199999999</v>
      </c>
      <c r="AC91" s="325">
        <f t="shared" si="33"/>
        <v>328.27118200000001</v>
      </c>
      <c r="AD91" s="325">
        <f t="shared" si="33"/>
        <v>345.31118200000003</v>
      </c>
      <c r="AE91" s="325">
        <f t="shared" si="33"/>
        <v>362.35118199999999</v>
      </c>
      <c r="AF91" s="324">
        <f t="shared" si="33"/>
        <v>457.57618200000002</v>
      </c>
      <c r="AG91" s="133"/>
      <c r="AH91" s="133"/>
      <c r="AI91" s="122" t="s">
        <v>57</v>
      </c>
      <c r="AJ91" s="174" t="str">
        <f t="shared" si="35"/>
        <v>SPK-040ROW:PBI-FE-212304</v>
      </c>
      <c r="AK91" s="330" t="str">
        <f t="shared" si="36"/>
        <v>SPK-040ROW:PBI-MTCA-212300</v>
      </c>
      <c r="AL91" s="328" t="s">
        <v>527</v>
      </c>
      <c r="AM91" s="114" t="str">
        <f t="shared" si="37"/>
        <v>SPK-040ROW</v>
      </c>
      <c r="AN91" s="46" t="s">
        <v>1315</v>
      </c>
      <c r="AP91" s="328">
        <v>3</v>
      </c>
      <c r="AQ91" s="329">
        <f>'Electronics naming convention'!$C$15+AP91-1</f>
        <v>2123</v>
      </c>
      <c r="AR91" s="122">
        <v>4</v>
      </c>
      <c r="AS91" s="328" t="str">
        <f t="shared" si="38"/>
        <v>BPM</v>
      </c>
      <c r="AT91" s="331">
        <f t="shared" si="39"/>
        <v>53.953817999999998</v>
      </c>
      <c r="AU91" s="122" t="s">
        <v>154</v>
      </c>
      <c r="AV91" s="515">
        <v>2</v>
      </c>
      <c r="AW91" s="46" t="str">
        <f>VLOOKUP(TEXT(AX91,"000"),'List - PRL names'!$C$4:$D$61,2,FALSE)</f>
        <v>SPK-120PRL:RFS-PRLTAP-012</v>
      </c>
      <c r="AX91" s="47">
        <v>12</v>
      </c>
      <c r="BC91" s="85"/>
      <c r="BD91" s="70"/>
    </row>
    <row r="92" spans="2:56" x14ac:dyDescent="0.25">
      <c r="B92" s="12" t="s">
        <v>58</v>
      </c>
      <c r="C92" s="144">
        <v>106.36501800000001</v>
      </c>
      <c r="D92" s="144">
        <f t="shared" si="40"/>
        <v>106.36501800000001</v>
      </c>
      <c r="E92" s="381">
        <f t="shared" si="31"/>
        <v>87.915018000000003</v>
      </c>
      <c r="F92" s="84">
        <f t="shared" si="40"/>
        <v>68.750018000000011</v>
      </c>
      <c r="G92" s="84">
        <f t="shared" si="40"/>
        <v>46.975018000000006</v>
      </c>
      <c r="H92" s="84">
        <f t="shared" si="40"/>
        <v>29.935017999999999</v>
      </c>
      <c r="I92" s="84">
        <f t="shared" si="40"/>
        <v>12.895018000000007</v>
      </c>
      <c r="J92" s="222">
        <f t="shared" si="40"/>
        <v>0.56998199999999599</v>
      </c>
      <c r="K92" s="223">
        <f t="shared" si="40"/>
        <v>17.609981999999988</v>
      </c>
      <c r="L92" s="84">
        <f t="shared" si="40"/>
        <v>34.64998199999998</v>
      </c>
      <c r="M92" s="84">
        <f t="shared" si="40"/>
        <v>51.689982000000001</v>
      </c>
      <c r="N92" s="84">
        <f t="shared" si="40"/>
        <v>68.729981999999993</v>
      </c>
      <c r="O92" s="84">
        <f t="shared" si="40"/>
        <v>85.769981999999985</v>
      </c>
      <c r="P92" s="84">
        <f t="shared" si="40"/>
        <v>102.80998200000001</v>
      </c>
      <c r="Q92" s="84">
        <f t="shared" si="40"/>
        <v>119.849982</v>
      </c>
      <c r="R92" s="84">
        <f t="shared" si="40"/>
        <v>136.88998199999997</v>
      </c>
      <c r="S92" s="84">
        <f t="shared" si="40"/>
        <v>153.929982</v>
      </c>
      <c r="T92" s="84">
        <f t="shared" si="34"/>
        <v>170.96998199999996</v>
      </c>
      <c r="U92" s="84">
        <f t="shared" si="29"/>
        <v>188.00998199999998</v>
      </c>
      <c r="V92" s="84">
        <f t="shared" si="33"/>
        <v>205.049982</v>
      </c>
      <c r="W92" s="84">
        <f t="shared" si="33"/>
        <v>222.08998199999996</v>
      </c>
      <c r="X92" s="84">
        <f t="shared" si="33"/>
        <v>239.12998199999998</v>
      </c>
      <c r="Y92" s="84">
        <f t="shared" si="33"/>
        <v>256.169982</v>
      </c>
      <c r="Z92" s="381">
        <f t="shared" si="33"/>
        <v>273.20998199999997</v>
      </c>
      <c r="AA92" s="381">
        <f t="shared" si="33"/>
        <v>290.24998199999999</v>
      </c>
      <c r="AB92" s="381">
        <f t="shared" si="33"/>
        <v>307.28998199999995</v>
      </c>
      <c r="AC92" s="84">
        <f t="shared" si="33"/>
        <v>324.32998199999997</v>
      </c>
      <c r="AD92" s="84">
        <f t="shared" si="33"/>
        <v>341.36998199999999</v>
      </c>
      <c r="AE92" s="84">
        <f t="shared" si="33"/>
        <v>358.40998199999996</v>
      </c>
      <c r="AF92" s="144">
        <f t="shared" si="33"/>
        <v>453.63498199999998</v>
      </c>
      <c r="AI92" s="114" t="s">
        <v>58</v>
      </c>
      <c r="AJ92" s="147" t="str">
        <f t="shared" si="35"/>
        <v>MBL-010ROW:PBI-FE-212401</v>
      </c>
      <c r="AK92" s="157" t="str">
        <f t="shared" si="36"/>
        <v>MBL-010ROW:PBI-MTCA-212400</v>
      </c>
      <c r="AL92" s="112" t="s">
        <v>577</v>
      </c>
      <c r="AM92" s="114" t="str">
        <f t="shared" si="37"/>
        <v>MBL-010ROW</v>
      </c>
      <c r="AN92" s="46" t="s">
        <v>1315</v>
      </c>
      <c r="AP92" s="112">
        <v>4</v>
      </c>
      <c r="AQ92" s="156">
        <f>'Electronics naming convention'!$C$15+AP92-1</f>
        <v>2124</v>
      </c>
      <c r="AR92" s="114">
        <v>1</v>
      </c>
      <c r="AS92" s="112" t="str">
        <f t="shared" si="38"/>
        <v>BPM</v>
      </c>
      <c r="AT92" s="191">
        <f t="shared" si="39"/>
        <v>45.569981999999996</v>
      </c>
      <c r="AU92" s="114" t="s">
        <v>155</v>
      </c>
      <c r="AV92" s="515">
        <v>1</v>
      </c>
      <c r="AW92" s="46" t="str">
        <f>VLOOKUP(TEXT(AX92,"000"),'List - PRL names'!$C$4:$D$61,2,FALSE)</f>
        <v>MBL-010PRL:RFS-PRLTAP-014</v>
      </c>
      <c r="AX92" s="47">
        <v>14</v>
      </c>
      <c r="BC92" s="85"/>
      <c r="BD92" s="70"/>
    </row>
    <row r="93" spans="2:56" ht="15.75" thickBot="1" x14ac:dyDescent="0.3">
      <c r="B93" s="12" t="s">
        <v>59</v>
      </c>
      <c r="C93" s="144">
        <v>115.53501799999999</v>
      </c>
      <c r="D93" s="144">
        <f t="shared" si="40"/>
        <v>115.53501799999999</v>
      </c>
      <c r="E93" s="381">
        <f t="shared" si="31"/>
        <v>97.085017999999991</v>
      </c>
      <c r="F93" s="84">
        <f t="shared" si="40"/>
        <v>77.920017999999999</v>
      </c>
      <c r="G93" s="84">
        <f t="shared" si="40"/>
        <v>56.145017999999993</v>
      </c>
      <c r="H93" s="84">
        <f t="shared" si="40"/>
        <v>39.105017999999987</v>
      </c>
      <c r="I93" s="84">
        <f t="shared" si="40"/>
        <v>22.065017999999995</v>
      </c>
      <c r="J93" s="224">
        <f t="shared" si="40"/>
        <v>8.6000179999999915</v>
      </c>
      <c r="K93" s="225">
        <f t="shared" si="40"/>
        <v>8.4399820000000005</v>
      </c>
      <c r="L93" s="84">
        <f t="shared" si="40"/>
        <v>25.479981999999993</v>
      </c>
      <c r="M93" s="84">
        <f t="shared" si="40"/>
        <v>42.519982000000013</v>
      </c>
      <c r="N93" s="84">
        <f t="shared" si="40"/>
        <v>59.559982000000005</v>
      </c>
      <c r="O93" s="84">
        <f t="shared" si="40"/>
        <v>76.599981999999997</v>
      </c>
      <c r="P93" s="84">
        <f t="shared" si="40"/>
        <v>93.639982000000018</v>
      </c>
      <c r="Q93" s="84">
        <f t="shared" si="40"/>
        <v>110.67998200000001</v>
      </c>
      <c r="R93" s="84">
        <f t="shared" si="40"/>
        <v>127.719982</v>
      </c>
      <c r="S93" s="84">
        <f t="shared" si="40"/>
        <v>144.75998200000004</v>
      </c>
      <c r="T93" s="84">
        <f t="shared" si="34"/>
        <v>161.799982</v>
      </c>
      <c r="U93" s="84">
        <f t="shared" si="29"/>
        <v>178.83998200000002</v>
      </c>
      <c r="V93" s="84">
        <f t="shared" si="33"/>
        <v>195.87998200000004</v>
      </c>
      <c r="W93" s="84">
        <f t="shared" si="33"/>
        <v>212.919982</v>
      </c>
      <c r="X93" s="84">
        <f t="shared" si="33"/>
        <v>229.95998200000002</v>
      </c>
      <c r="Y93" s="84">
        <f t="shared" si="33"/>
        <v>246.99998200000005</v>
      </c>
      <c r="Z93" s="381">
        <f t="shared" si="33"/>
        <v>264.03998200000001</v>
      </c>
      <c r="AA93" s="381">
        <f t="shared" si="33"/>
        <v>281.07998200000003</v>
      </c>
      <c r="AB93" s="381">
        <f t="shared" si="33"/>
        <v>298.11998199999999</v>
      </c>
      <c r="AC93" s="84">
        <f t="shared" si="33"/>
        <v>315.15998200000001</v>
      </c>
      <c r="AD93" s="84">
        <f t="shared" si="33"/>
        <v>332.19998200000003</v>
      </c>
      <c r="AE93" s="84">
        <f t="shared" si="33"/>
        <v>349.239982</v>
      </c>
      <c r="AF93" s="144">
        <f t="shared" si="33"/>
        <v>444.46498200000002</v>
      </c>
      <c r="AI93" s="114" t="s">
        <v>59</v>
      </c>
      <c r="AJ93" s="147" t="str">
        <f t="shared" si="35"/>
        <v>MBL-010ROW:PBI-FE-212401</v>
      </c>
      <c r="AK93" s="157" t="str">
        <f t="shared" si="36"/>
        <v>MBL-010ROW:PBI-MTCA-212400</v>
      </c>
      <c r="AL93" s="112" t="s">
        <v>577</v>
      </c>
      <c r="AM93" s="114" t="str">
        <f t="shared" si="37"/>
        <v>MBL-010ROW</v>
      </c>
      <c r="AN93" s="46" t="s">
        <v>1315</v>
      </c>
      <c r="AP93" s="112">
        <v>4</v>
      </c>
      <c r="AQ93" s="156">
        <f>'Electronics naming convention'!$C$15+AP93-1</f>
        <v>2124</v>
      </c>
      <c r="AR93" s="114">
        <v>1</v>
      </c>
      <c r="AS93" s="112" t="str">
        <f t="shared" si="38"/>
        <v>BPM</v>
      </c>
      <c r="AT93" s="191">
        <f t="shared" si="39"/>
        <v>53.600017999999992</v>
      </c>
      <c r="AU93" s="114" t="s">
        <v>155</v>
      </c>
      <c r="AV93" s="515">
        <v>2</v>
      </c>
      <c r="AW93" s="46" t="str">
        <f>VLOOKUP(TEXT(AX93,"000"),'List - PRL names'!$C$4:$D$61,2,FALSE)</f>
        <v>MBL-010PRL:RFS-PRLTAP-014</v>
      </c>
      <c r="AX93" s="47">
        <v>14</v>
      </c>
      <c r="BC93" s="85"/>
      <c r="BD93" s="70"/>
    </row>
    <row r="94" spans="2:56" x14ac:dyDescent="0.25">
      <c r="B94" s="12" t="s">
        <v>60</v>
      </c>
      <c r="C94" s="144">
        <v>123.405018</v>
      </c>
      <c r="D94" s="144">
        <f t="shared" si="40"/>
        <v>123.405018</v>
      </c>
      <c r="E94" s="381">
        <f t="shared" si="31"/>
        <v>104.955018</v>
      </c>
      <c r="F94" s="84">
        <f t="shared" si="40"/>
        <v>85.790018000000003</v>
      </c>
      <c r="G94" s="84">
        <f t="shared" si="40"/>
        <v>64.015017999999998</v>
      </c>
      <c r="H94" s="84">
        <f t="shared" si="40"/>
        <v>46.975017999999992</v>
      </c>
      <c r="I94" s="84">
        <f t="shared" si="40"/>
        <v>29.935017999999999</v>
      </c>
      <c r="J94" s="220">
        <f t="shared" si="40"/>
        <v>16.470017999999996</v>
      </c>
      <c r="K94" s="221">
        <f t="shared" si="40"/>
        <v>0.56998199999999599</v>
      </c>
      <c r="L94" s="84">
        <f t="shared" si="40"/>
        <v>17.609981999999988</v>
      </c>
      <c r="M94" s="84">
        <f t="shared" si="40"/>
        <v>34.649982000000008</v>
      </c>
      <c r="N94" s="84">
        <f t="shared" si="40"/>
        <v>51.689982000000001</v>
      </c>
      <c r="O94" s="84">
        <f t="shared" si="40"/>
        <v>68.729981999999993</v>
      </c>
      <c r="P94" s="84">
        <f t="shared" si="40"/>
        <v>85.769982000000013</v>
      </c>
      <c r="Q94" s="84">
        <f t="shared" si="40"/>
        <v>102.80998200000001</v>
      </c>
      <c r="R94" s="84">
        <f t="shared" si="40"/>
        <v>119.849982</v>
      </c>
      <c r="S94" s="84">
        <f t="shared" si="40"/>
        <v>136.88998200000003</v>
      </c>
      <c r="T94" s="84">
        <f t="shared" si="34"/>
        <v>153.929982</v>
      </c>
      <c r="U94" s="84">
        <f t="shared" si="29"/>
        <v>170.96998200000002</v>
      </c>
      <c r="V94" s="84">
        <f t="shared" si="33"/>
        <v>188.00998200000004</v>
      </c>
      <c r="W94" s="84">
        <f t="shared" si="33"/>
        <v>205.049982</v>
      </c>
      <c r="X94" s="84">
        <f t="shared" si="33"/>
        <v>222.08998200000002</v>
      </c>
      <c r="Y94" s="84">
        <f t="shared" si="33"/>
        <v>239.12998200000004</v>
      </c>
      <c r="Z94" s="381">
        <f t="shared" si="33"/>
        <v>256.169982</v>
      </c>
      <c r="AA94" s="381">
        <f t="shared" si="33"/>
        <v>273.20998200000002</v>
      </c>
      <c r="AB94" s="381">
        <f t="shared" si="33"/>
        <v>290.24998199999999</v>
      </c>
      <c r="AC94" s="84">
        <f t="shared" si="33"/>
        <v>307.28998200000001</v>
      </c>
      <c r="AD94" s="84">
        <f t="shared" si="33"/>
        <v>324.32998200000003</v>
      </c>
      <c r="AE94" s="84">
        <f t="shared" si="33"/>
        <v>341.36998199999999</v>
      </c>
      <c r="AF94" s="144">
        <f t="shared" si="33"/>
        <v>436.59498200000002</v>
      </c>
      <c r="AI94" s="99" t="s">
        <v>60</v>
      </c>
      <c r="AJ94" s="147" t="str">
        <f t="shared" si="35"/>
        <v>MBL-010ROW:PBI-FE-212402</v>
      </c>
      <c r="AK94" s="157" t="str">
        <f t="shared" si="36"/>
        <v>MBL-010ROW:PBI-MTCA-212400</v>
      </c>
      <c r="AL94" s="112" t="s">
        <v>577</v>
      </c>
      <c r="AM94" s="114" t="str">
        <f t="shared" si="37"/>
        <v>MBL-010ROW</v>
      </c>
      <c r="AN94" s="46" t="s">
        <v>1315</v>
      </c>
      <c r="AP94" s="112">
        <v>4</v>
      </c>
      <c r="AQ94" s="156">
        <f>'Electronics naming convention'!$C$15+AP94-1</f>
        <v>2124</v>
      </c>
      <c r="AR94" s="114">
        <v>2</v>
      </c>
      <c r="AS94" s="112" t="str">
        <f t="shared" si="38"/>
        <v>BPM</v>
      </c>
      <c r="AT94" s="191">
        <f t="shared" si="39"/>
        <v>45.569981999999996</v>
      </c>
      <c r="AU94" s="114" t="s">
        <v>156</v>
      </c>
      <c r="AV94" s="515">
        <v>1</v>
      </c>
      <c r="AW94" s="46" t="str">
        <f>VLOOKUP(TEXT(AX94,"000"),'List - PRL names'!$C$4:$D$61,2,FALSE)</f>
        <v>MBL-030PRL:RFS-PRLTAP-016</v>
      </c>
      <c r="AX94" s="47">
        <v>16</v>
      </c>
      <c r="BC94" s="85"/>
      <c r="BD94" s="70"/>
    </row>
    <row r="95" spans="2:56" ht="15" customHeight="1" thickBot="1" x14ac:dyDescent="0.3">
      <c r="B95" s="12" t="s">
        <v>61</v>
      </c>
      <c r="C95" s="144">
        <v>132.575018</v>
      </c>
      <c r="D95" s="144">
        <f t="shared" si="40"/>
        <v>132.575018</v>
      </c>
      <c r="E95" s="381">
        <f t="shared" si="31"/>
        <v>114.125018</v>
      </c>
      <c r="F95" s="84">
        <f t="shared" si="40"/>
        <v>94.960017999999991</v>
      </c>
      <c r="G95" s="84">
        <f t="shared" si="40"/>
        <v>73.185017999999999</v>
      </c>
      <c r="H95" s="84">
        <f t="shared" si="40"/>
        <v>56.145017999999993</v>
      </c>
      <c r="I95" s="84">
        <f t="shared" si="40"/>
        <v>39.105018000000001</v>
      </c>
      <c r="J95" s="224">
        <f t="shared" si="40"/>
        <v>25.640017999999998</v>
      </c>
      <c r="K95" s="225">
        <f t="shared" si="40"/>
        <v>8.6000180000000057</v>
      </c>
      <c r="L95" s="84">
        <f t="shared" si="40"/>
        <v>8.4399819999999863</v>
      </c>
      <c r="M95" s="84">
        <f t="shared" si="40"/>
        <v>25.479982000000007</v>
      </c>
      <c r="N95" s="84">
        <f t="shared" si="40"/>
        <v>42.519981999999999</v>
      </c>
      <c r="O95" s="84">
        <f t="shared" si="40"/>
        <v>59.559981999999991</v>
      </c>
      <c r="P95" s="84">
        <f t="shared" si="40"/>
        <v>76.599982000000011</v>
      </c>
      <c r="Q95" s="84">
        <f t="shared" si="40"/>
        <v>93.639982000000003</v>
      </c>
      <c r="R95" s="84">
        <f t="shared" si="40"/>
        <v>110.679982</v>
      </c>
      <c r="S95" s="84">
        <f t="shared" si="40"/>
        <v>127.71998200000002</v>
      </c>
      <c r="T95" s="84">
        <f t="shared" si="34"/>
        <v>144.75998199999998</v>
      </c>
      <c r="U95" s="84">
        <f t="shared" si="29"/>
        <v>161.799982</v>
      </c>
      <c r="V95" s="84">
        <f t="shared" si="33"/>
        <v>178.83998200000002</v>
      </c>
      <c r="W95" s="84">
        <f t="shared" si="33"/>
        <v>195.87998199999998</v>
      </c>
      <c r="X95" s="84">
        <f t="shared" si="33"/>
        <v>212.919982</v>
      </c>
      <c r="Y95" s="84">
        <f t="shared" si="33"/>
        <v>229.95998200000002</v>
      </c>
      <c r="Z95" s="381">
        <f t="shared" si="33"/>
        <v>246.99998199999999</v>
      </c>
      <c r="AA95" s="381">
        <f t="shared" si="33"/>
        <v>264.03998200000001</v>
      </c>
      <c r="AB95" s="381">
        <f t="shared" si="33"/>
        <v>281.07998199999997</v>
      </c>
      <c r="AC95" s="84">
        <f t="shared" si="33"/>
        <v>298.11998199999999</v>
      </c>
      <c r="AD95" s="84">
        <f t="shared" si="33"/>
        <v>315.15998200000001</v>
      </c>
      <c r="AE95" s="84">
        <f t="shared" si="33"/>
        <v>332.19998199999998</v>
      </c>
      <c r="AF95" s="144">
        <f t="shared" si="33"/>
        <v>427.424982</v>
      </c>
      <c r="AI95" s="114" t="s">
        <v>61</v>
      </c>
      <c r="AJ95" s="147" t="str">
        <f t="shared" si="35"/>
        <v>MBL-010ROW:PBI-FE-212402</v>
      </c>
      <c r="AK95" s="157" t="str">
        <f t="shared" si="36"/>
        <v>MBL-010ROW:PBI-MTCA-212400</v>
      </c>
      <c r="AL95" s="112" t="s">
        <v>577</v>
      </c>
      <c r="AM95" s="114" t="str">
        <f t="shared" si="37"/>
        <v>MBL-010ROW</v>
      </c>
      <c r="AN95" s="46" t="s">
        <v>1315</v>
      </c>
      <c r="AP95" s="112">
        <v>4</v>
      </c>
      <c r="AQ95" s="156">
        <f>'Electronics naming convention'!$C$15+AP95-1</f>
        <v>2124</v>
      </c>
      <c r="AR95" s="114">
        <v>2</v>
      </c>
      <c r="AS95" s="112" t="str">
        <f t="shared" si="38"/>
        <v>BPM</v>
      </c>
      <c r="AT95" s="191">
        <f t="shared" si="39"/>
        <v>53.600018000000006</v>
      </c>
      <c r="AU95" s="114" t="s">
        <v>156</v>
      </c>
      <c r="AV95" s="515">
        <v>2</v>
      </c>
      <c r="AW95" s="46" t="str">
        <f>VLOOKUP(TEXT(AX95,"000"),'List - PRL names'!$C$4:$D$61,2,FALSE)</f>
        <v>MBL-030PRL:RFS-PRLTAP-016</v>
      </c>
      <c r="AX95" s="47">
        <v>16</v>
      </c>
      <c r="BC95" s="85"/>
      <c r="BD95" s="70"/>
    </row>
    <row r="96" spans="2:56" x14ac:dyDescent="0.25">
      <c r="B96" s="12" t="s">
        <v>68</v>
      </c>
      <c r="C96" s="144">
        <v>140.445018</v>
      </c>
      <c r="D96" s="144">
        <f t="shared" si="40"/>
        <v>140.445018</v>
      </c>
      <c r="E96" s="381">
        <f t="shared" si="31"/>
        <v>121.995018</v>
      </c>
      <c r="F96" s="84">
        <f t="shared" si="40"/>
        <v>102.830018</v>
      </c>
      <c r="G96" s="84">
        <f t="shared" si="40"/>
        <v>81.055018000000004</v>
      </c>
      <c r="H96" s="84">
        <f t="shared" si="40"/>
        <v>64.015017999999998</v>
      </c>
      <c r="I96" s="84">
        <f t="shared" si="40"/>
        <v>46.975018000000006</v>
      </c>
      <c r="J96" s="84">
        <f t="shared" si="40"/>
        <v>33.510018000000002</v>
      </c>
      <c r="K96" s="84">
        <f t="shared" si="40"/>
        <v>16.47001800000001</v>
      </c>
      <c r="L96" s="220">
        <f t="shared" si="40"/>
        <v>0.56998199999998178</v>
      </c>
      <c r="M96" s="221">
        <f t="shared" si="40"/>
        <v>17.609982000000002</v>
      </c>
      <c r="N96" s="84">
        <f t="shared" si="40"/>
        <v>34.649981999999994</v>
      </c>
      <c r="O96" s="84">
        <f t="shared" si="40"/>
        <v>51.689981999999986</v>
      </c>
      <c r="P96" s="84">
        <f t="shared" si="40"/>
        <v>68.729982000000007</v>
      </c>
      <c r="Q96" s="84">
        <f t="shared" si="40"/>
        <v>85.769981999999999</v>
      </c>
      <c r="R96" s="84">
        <f t="shared" si="40"/>
        <v>102.80998199999999</v>
      </c>
      <c r="S96" s="84">
        <f t="shared" si="40"/>
        <v>119.84998200000001</v>
      </c>
      <c r="T96" s="84">
        <f t="shared" si="34"/>
        <v>136.88998199999997</v>
      </c>
      <c r="U96" s="84">
        <f t="shared" si="29"/>
        <v>153.929982</v>
      </c>
      <c r="V96" s="84">
        <f t="shared" ref="V96:AF111" si="41">ABS($C96-V$55)</f>
        <v>170.96998200000002</v>
      </c>
      <c r="W96" s="84">
        <f t="shared" si="41"/>
        <v>188.00998199999998</v>
      </c>
      <c r="X96" s="84">
        <f t="shared" si="41"/>
        <v>205.049982</v>
      </c>
      <c r="Y96" s="84">
        <f t="shared" si="41"/>
        <v>222.08998200000002</v>
      </c>
      <c r="Z96" s="381">
        <f t="shared" si="41"/>
        <v>239.12998199999998</v>
      </c>
      <c r="AA96" s="381">
        <f t="shared" si="41"/>
        <v>256.169982</v>
      </c>
      <c r="AB96" s="381">
        <f t="shared" si="33"/>
        <v>273.20998199999997</v>
      </c>
      <c r="AC96" s="84">
        <f t="shared" si="41"/>
        <v>290.24998199999999</v>
      </c>
      <c r="AD96" s="84">
        <f t="shared" si="41"/>
        <v>307.28998200000001</v>
      </c>
      <c r="AE96" s="84">
        <f t="shared" si="41"/>
        <v>324.32998199999997</v>
      </c>
      <c r="AF96" s="144">
        <f t="shared" si="41"/>
        <v>419.554982</v>
      </c>
      <c r="AI96" s="114" t="s">
        <v>68</v>
      </c>
      <c r="AJ96" s="147" t="str">
        <f t="shared" si="35"/>
        <v>MBL-050ROW:PBI-FE-212501</v>
      </c>
      <c r="AK96" s="157" t="str">
        <f t="shared" si="36"/>
        <v>MBL-050ROW:PBI-MTCA-212500</v>
      </c>
      <c r="AL96" s="112" t="s">
        <v>581</v>
      </c>
      <c r="AM96" s="114" t="str">
        <f t="shared" si="37"/>
        <v>MBL-050ROW</v>
      </c>
      <c r="AN96" s="46" t="s">
        <v>1315</v>
      </c>
      <c r="AP96" s="112">
        <v>5</v>
      </c>
      <c r="AQ96" s="156">
        <f>'Electronics naming convention'!$C$15+AP96-1</f>
        <v>2125</v>
      </c>
      <c r="AR96" s="114">
        <v>1</v>
      </c>
      <c r="AS96" s="112" t="str">
        <f t="shared" si="38"/>
        <v>BPM</v>
      </c>
      <c r="AT96" s="191">
        <f t="shared" si="39"/>
        <v>45.569981999999982</v>
      </c>
      <c r="AU96" s="114" t="s">
        <v>157</v>
      </c>
      <c r="AV96" s="515">
        <v>1</v>
      </c>
      <c r="AW96" s="46" t="str">
        <f>VLOOKUP(TEXT(AX96,"000"),'List - PRL names'!$C$4:$D$61,2,FALSE)</f>
        <v>MBL-050PRL:RFS-PRLTAP-018</v>
      </c>
      <c r="AX96" s="47">
        <v>18</v>
      </c>
      <c r="BC96" s="85"/>
      <c r="BD96" s="70"/>
    </row>
    <row r="97" spans="2:56" ht="15.75" thickBot="1" x14ac:dyDescent="0.3">
      <c r="B97" s="12" t="s">
        <v>69</v>
      </c>
      <c r="C97" s="144">
        <v>149.61501799999999</v>
      </c>
      <c r="D97" s="144">
        <f t="shared" si="40"/>
        <v>149.61501799999999</v>
      </c>
      <c r="E97" s="381">
        <f t="shared" si="31"/>
        <v>131.165018</v>
      </c>
      <c r="F97" s="84">
        <f t="shared" si="40"/>
        <v>112.00001799999998</v>
      </c>
      <c r="G97" s="84">
        <f t="shared" si="40"/>
        <v>90.225017999999992</v>
      </c>
      <c r="H97" s="84">
        <f t="shared" si="40"/>
        <v>73.185017999999985</v>
      </c>
      <c r="I97" s="84">
        <f t="shared" si="40"/>
        <v>56.145017999999993</v>
      </c>
      <c r="J97" s="84">
        <f t="shared" si="40"/>
        <v>42.68001799999999</v>
      </c>
      <c r="K97" s="84">
        <f t="shared" si="40"/>
        <v>25.640017999999998</v>
      </c>
      <c r="L97" s="224">
        <f t="shared" si="40"/>
        <v>8.6000180000000057</v>
      </c>
      <c r="M97" s="225">
        <f t="shared" si="40"/>
        <v>8.4399820000000148</v>
      </c>
      <c r="N97" s="84">
        <f t="shared" si="40"/>
        <v>25.479982000000007</v>
      </c>
      <c r="O97" s="84">
        <f t="shared" si="40"/>
        <v>42.519981999999999</v>
      </c>
      <c r="P97" s="84">
        <f t="shared" si="40"/>
        <v>59.559982000000019</v>
      </c>
      <c r="Q97" s="84">
        <f t="shared" si="40"/>
        <v>76.599982000000011</v>
      </c>
      <c r="R97" s="84">
        <f t="shared" si="40"/>
        <v>93.639982000000003</v>
      </c>
      <c r="S97" s="84">
        <f t="shared" si="40"/>
        <v>110.67998200000002</v>
      </c>
      <c r="T97" s="84">
        <f t="shared" si="34"/>
        <v>127.71998199999999</v>
      </c>
      <c r="U97" s="84">
        <f t="shared" si="29"/>
        <v>144.75998200000001</v>
      </c>
      <c r="V97" s="84">
        <f t="shared" si="41"/>
        <v>161.79998200000003</v>
      </c>
      <c r="W97" s="84">
        <f t="shared" si="41"/>
        <v>178.83998199999999</v>
      </c>
      <c r="X97" s="84">
        <f t="shared" si="41"/>
        <v>195.87998200000001</v>
      </c>
      <c r="Y97" s="84">
        <f t="shared" si="41"/>
        <v>212.91998200000003</v>
      </c>
      <c r="Z97" s="381">
        <f t="shared" si="41"/>
        <v>229.959982</v>
      </c>
      <c r="AA97" s="381">
        <f t="shared" si="41"/>
        <v>246.99998200000002</v>
      </c>
      <c r="AB97" s="381">
        <f t="shared" si="33"/>
        <v>264.03998200000001</v>
      </c>
      <c r="AC97" s="84">
        <f t="shared" si="41"/>
        <v>281.07998199999997</v>
      </c>
      <c r="AD97" s="84">
        <f t="shared" si="41"/>
        <v>298.11998200000005</v>
      </c>
      <c r="AE97" s="84">
        <f t="shared" si="41"/>
        <v>315.15998200000001</v>
      </c>
      <c r="AF97" s="144">
        <f t="shared" si="41"/>
        <v>410.38498200000004</v>
      </c>
      <c r="AI97" s="114" t="s">
        <v>69</v>
      </c>
      <c r="AJ97" s="147" t="str">
        <f t="shared" si="35"/>
        <v>MBL-050ROW:PBI-FE-212501</v>
      </c>
      <c r="AK97" s="157" t="str">
        <f t="shared" si="36"/>
        <v>MBL-050ROW:PBI-MTCA-212500</v>
      </c>
      <c r="AL97" s="112" t="s">
        <v>581</v>
      </c>
      <c r="AM97" s="114" t="str">
        <f t="shared" si="37"/>
        <v>MBL-050ROW</v>
      </c>
      <c r="AN97" s="46" t="s">
        <v>1315</v>
      </c>
      <c r="AP97" s="112">
        <v>5</v>
      </c>
      <c r="AQ97" s="156">
        <f>'Electronics naming convention'!$C$15+AP97-1</f>
        <v>2125</v>
      </c>
      <c r="AR97" s="114">
        <v>1</v>
      </c>
      <c r="AS97" s="112" t="str">
        <f t="shared" si="38"/>
        <v>BPM</v>
      </c>
      <c r="AT97" s="191">
        <f t="shared" si="39"/>
        <v>53.600018000000006</v>
      </c>
      <c r="AU97" s="114" t="s">
        <v>157</v>
      </c>
      <c r="AV97" s="515">
        <v>2</v>
      </c>
      <c r="AW97" s="46" t="str">
        <f>VLOOKUP(TEXT(AX97,"000"),'List - PRL names'!$C$4:$D$61,2,FALSE)</f>
        <v>MBL-050PRL:RFS-PRLTAP-018</v>
      </c>
      <c r="AX97" s="47">
        <v>18</v>
      </c>
      <c r="BC97" s="85"/>
      <c r="BD97" s="70"/>
    </row>
    <row r="98" spans="2:56" x14ac:dyDescent="0.25">
      <c r="B98" s="47" t="s">
        <v>70</v>
      </c>
      <c r="C98" s="211">
        <v>157.485018</v>
      </c>
      <c r="D98" s="84">
        <f t="shared" si="40"/>
        <v>157.485018</v>
      </c>
      <c r="E98" s="363">
        <f t="shared" si="31"/>
        <v>139.03501800000001</v>
      </c>
      <c r="F98" s="84">
        <f t="shared" si="40"/>
        <v>119.87001799999999</v>
      </c>
      <c r="G98" s="84">
        <f t="shared" si="40"/>
        <v>98.095017999999996</v>
      </c>
      <c r="H98" s="84">
        <f t="shared" si="40"/>
        <v>81.05501799999999</v>
      </c>
      <c r="I98" s="84">
        <f t="shared" si="40"/>
        <v>64.015017999999998</v>
      </c>
      <c r="J98" s="84">
        <f t="shared" si="40"/>
        <v>50.550017999999994</v>
      </c>
      <c r="K98" s="84">
        <f t="shared" si="40"/>
        <v>33.510018000000002</v>
      </c>
      <c r="L98" s="220">
        <f t="shared" si="40"/>
        <v>16.47001800000001</v>
      </c>
      <c r="M98" s="221">
        <f t="shared" si="40"/>
        <v>0.5699820000000102</v>
      </c>
      <c r="N98" s="84">
        <f t="shared" si="40"/>
        <v>17.609982000000002</v>
      </c>
      <c r="O98" s="84">
        <f t="shared" si="40"/>
        <v>34.649981999999994</v>
      </c>
      <c r="P98" s="84">
        <f t="shared" si="40"/>
        <v>51.689982000000015</v>
      </c>
      <c r="Q98" s="84">
        <f t="shared" si="40"/>
        <v>68.729982000000007</v>
      </c>
      <c r="R98" s="84">
        <f t="shared" si="40"/>
        <v>85.769981999999999</v>
      </c>
      <c r="S98" s="84">
        <f t="shared" si="40"/>
        <v>102.80998200000002</v>
      </c>
      <c r="T98" s="84">
        <f t="shared" si="34"/>
        <v>119.84998199999998</v>
      </c>
      <c r="U98" s="84">
        <f t="shared" si="29"/>
        <v>136.889982</v>
      </c>
      <c r="V98" s="84">
        <f t="shared" si="41"/>
        <v>153.92998200000002</v>
      </c>
      <c r="W98" s="84">
        <f t="shared" si="41"/>
        <v>170.96998199999999</v>
      </c>
      <c r="X98" s="84">
        <f t="shared" si="41"/>
        <v>188.00998200000001</v>
      </c>
      <c r="Y98" s="84">
        <f t="shared" si="41"/>
        <v>205.04998200000003</v>
      </c>
      <c r="Z98" s="381">
        <f t="shared" si="41"/>
        <v>222.08998199999999</v>
      </c>
      <c r="AA98" s="381">
        <f t="shared" si="41"/>
        <v>239.12998200000001</v>
      </c>
      <c r="AB98" s="381">
        <f t="shared" si="33"/>
        <v>256.169982</v>
      </c>
      <c r="AC98" s="84">
        <f t="shared" si="41"/>
        <v>273.20998199999997</v>
      </c>
      <c r="AD98" s="84">
        <f t="shared" si="41"/>
        <v>290.24998200000005</v>
      </c>
      <c r="AE98" s="84">
        <f t="shared" si="41"/>
        <v>307.28998200000001</v>
      </c>
      <c r="AF98" s="144">
        <f t="shared" si="41"/>
        <v>402.51498200000003</v>
      </c>
      <c r="AI98" s="114" t="s">
        <v>70</v>
      </c>
      <c r="AJ98" s="147" t="str">
        <f t="shared" si="35"/>
        <v>MBL-050ROW:PBI-FE-212502</v>
      </c>
      <c r="AK98" s="157" t="str">
        <f t="shared" si="36"/>
        <v>MBL-050ROW:PBI-MTCA-212500</v>
      </c>
      <c r="AL98" s="112" t="s">
        <v>581</v>
      </c>
      <c r="AM98" s="114" t="str">
        <f t="shared" si="37"/>
        <v>MBL-050ROW</v>
      </c>
      <c r="AN98" s="46" t="s">
        <v>1315</v>
      </c>
      <c r="AP98" s="112">
        <v>5</v>
      </c>
      <c r="AQ98" s="156">
        <f>'Electronics naming convention'!$C$15+AP98-1</f>
        <v>2125</v>
      </c>
      <c r="AR98" s="114">
        <v>2</v>
      </c>
      <c r="AS98" s="112" t="str">
        <f t="shared" si="38"/>
        <v>BPM</v>
      </c>
      <c r="AT98" s="191">
        <f t="shared" si="39"/>
        <v>45.56998200000001</v>
      </c>
      <c r="AU98" s="114" t="s">
        <v>158</v>
      </c>
      <c r="AV98" s="515">
        <v>1</v>
      </c>
      <c r="AW98" s="46" t="str">
        <f>VLOOKUP(TEXT(AX98,"000"),'List - PRL names'!$C$4:$D$61,2,FALSE)</f>
        <v>MBL-070PRL:RFS-PRLTAP-020</v>
      </c>
      <c r="AX98" s="47">
        <v>20</v>
      </c>
      <c r="BC98" s="85"/>
      <c r="BD98" s="70"/>
    </row>
    <row r="99" spans="2:56" ht="15" customHeight="1" thickBot="1" x14ac:dyDescent="0.3">
      <c r="B99" s="47" t="s">
        <v>71</v>
      </c>
      <c r="C99" s="211">
        <v>166.65501800000001</v>
      </c>
      <c r="D99" s="84">
        <f t="shared" si="40"/>
        <v>166.65501800000001</v>
      </c>
      <c r="E99" s="363">
        <f t="shared" si="31"/>
        <v>148.20501800000002</v>
      </c>
      <c r="F99" s="84">
        <f t="shared" si="40"/>
        <v>129.040018</v>
      </c>
      <c r="G99" s="84">
        <f t="shared" si="40"/>
        <v>107.26501800000001</v>
      </c>
      <c r="H99" s="84">
        <f t="shared" si="40"/>
        <v>90.225018000000006</v>
      </c>
      <c r="I99" s="84">
        <f t="shared" si="40"/>
        <v>73.185018000000014</v>
      </c>
      <c r="J99" s="84">
        <f t="shared" si="40"/>
        <v>59.72001800000001</v>
      </c>
      <c r="K99" s="84">
        <f t="shared" si="40"/>
        <v>42.680018000000018</v>
      </c>
      <c r="L99" s="224">
        <f t="shared" si="40"/>
        <v>25.640018000000026</v>
      </c>
      <c r="M99" s="225">
        <f t="shared" si="40"/>
        <v>8.6000180000000057</v>
      </c>
      <c r="N99" s="84">
        <f t="shared" si="40"/>
        <v>8.4399819999999863</v>
      </c>
      <c r="O99" s="84">
        <f t="shared" si="40"/>
        <v>25.479981999999978</v>
      </c>
      <c r="P99" s="84">
        <f t="shared" si="40"/>
        <v>42.519981999999999</v>
      </c>
      <c r="Q99" s="84">
        <f t="shared" si="40"/>
        <v>59.559981999999991</v>
      </c>
      <c r="R99" s="84">
        <f t="shared" si="40"/>
        <v>76.599981999999983</v>
      </c>
      <c r="S99" s="84">
        <f t="shared" si="40"/>
        <v>93.639982000000003</v>
      </c>
      <c r="T99" s="84">
        <f t="shared" si="34"/>
        <v>110.67998199999997</v>
      </c>
      <c r="U99" s="84">
        <f t="shared" si="29"/>
        <v>127.71998199999999</v>
      </c>
      <c r="V99" s="84">
        <f t="shared" si="41"/>
        <v>144.75998200000001</v>
      </c>
      <c r="W99" s="84">
        <f t="shared" si="41"/>
        <v>161.79998199999997</v>
      </c>
      <c r="X99" s="84">
        <f t="shared" si="41"/>
        <v>178.83998199999999</v>
      </c>
      <c r="Y99" s="84">
        <f t="shared" si="41"/>
        <v>195.87998200000001</v>
      </c>
      <c r="Z99" s="381">
        <f t="shared" si="41"/>
        <v>212.91998199999998</v>
      </c>
      <c r="AA99" s="381">
        <f t="shared" si="41"/>
        <v>229.959982</v>
      </c>
      <c r="AB99" s="381">
        <f t="shared" si="33"/>
        <v>246.99998199999996</v>
      </c>
      <c r="AC99" s="84">
        <f t="shared" si="41"/>
        <v>264.03998200000001</v>
      </c>
      <c r="AD99" s="84">
        <f t="shared" si="41"/>
        <v>281.07998199999997</v>
      </c>
      <c r="AE99" s="84">
        <f t="shared" si="41"/>
        <v>298.11998199999994</v>
      </c>
      <c r="AF99" s="144">
        <f t="shared" si="41"/>
        <v>393.34498199999996</v>
      </c>
      <c r="AI99" s="114" t="s">
        <v>71</v>
      </c>
      <c r="AJ99" s="147" t="str">
        <f t="shared" si="35"/>
        <v>MBL-050ROW:PBI-FE-212502</v>
      </c>
      <c r="AK99" s="157" t="str">
        <f t="shared" si="36"/>
        <v>MBL-050ROW:PBI-MTCA-212500</v>
      </c>
      <c r="AL99" s="112" t="s">
        <v>581</v>
      </c>
      <c r="AM99" s="114" t="str">
        <f t="shared" si="37"/>
        <v>MBL-050ROW</v>
      </c>
      <c r="AN99" s="46" t="s">
        <v>1315</v>
      </c>
      <c r="AP99" s="112">
        <v>5</v>
      </c>
      <c r="AQ99" s="156">
        <f>'Electronics naming convention'!$C$15+AP99-1</f>
        <v>2125</v>
      </c>
      <c r="AR99" s="114">
        <v>2</v>
      </c>
      <c r="AS99" s="112" t="str">
        <f t="shared" si="38"/>
        <v>BPM</v>
      </c>
      <c r="AT99" s="191">
        <f t="shared" si="39"/>
        <v>53.600018000000006</v>
      </c>
      <c r="AU99" s="114" t="s">
        <v>158</v>
      </c>
      <c r="AV99" s="515">
        <v>2</v>
      </c>
      <c r="AW99" s="46" t="str">
        <f>VLOOKUP(TEXT(AX99,"000"),'List - PRL names'!$C$4:$D$61,2,FALSE)</f>
        <v>MBL-070PRL:RFS-PRLTAP-020</v>
      </c>
      <c r="AX99" s="47">
        <v>20</v>
      </c>
      <c r="BC99" s="85"/>
      <c r="BD99" s="70"/>
    </row>
    <row r="100" spans="2:56" x14ac:dyDescent="0.25">
      <c r="B100" s="47" t="s">
        <v>72</v>
      </c>
      <c r="C100" s="211">
        <v>174.52501799999999</v>
      </c>
      <c r="D100" s="84">
        <f t="shared" si="40"/>
        <v>174.52501799999999</v>
      </c>
      <c r="E100" s="363">
        <f t="shared" si="31"/>
        <v>156.075018</v>
      </c>
      <c r="F100" s="84">
        <f t="shared" si="40"/>
        <v>136.91001799999998</v>
      </c>
      <c r="G100" s="84">
        <f t="shared" si="40"/>
        <v>115.13501799999999</v>
      </c>
      <c r="H100" s="84">
        <f t="shared" si="40"/>
        <v>98.095017999999982</v>
      </c>
      <c r="I100" s="84">
        <f t="shared" si="40"/>
        <v>81.05501799999999</v>
      </c>
      <c r="J100" s="84">
        <f t="shared" si="40"/>
        <v>67.590017999999986</v>
      </c>
      <c r="K100" s="84">
        <f t="shared" si="40"/>
        <v>50.550017999999994</v>
      </c>
      <c r="L100" s="84">
        <f t="shared" si="40"/>
        <v>33.510018000000002</v>
      </c>
      <c r="M100" s="84">
        <f t="shared" si="40"/>
        <v>16.470017999999982</v>
      </c>
      <c r="N100" s="220">
        <f t="shared" si="40"/>
        <v>0.5699820000000102</v>
      </c>
      <c r="O100" s="221">
        <f t="shared" si="40"/>
        <v>17.609982000000002</v>
      </c>
      <c r="P100" s="84">
        <f t="shared" si="40"/>
        <v>34.649982000000023</v>
      </c>
      <c r="Q100" s="84">
        <f t="shared" si="40"/>
        <v>51.689982000000015</v>
      </c>
      <c r="R100" s="84">
        <f t="shared" si="40"/>
        <v>68.729982000000007</v>
      </c>
      <c r="S100" s="84">
        <f t="shared" si="40"/>
        <v>85.769982000000027</v>
      </c>
      <c r="T100" s="84">
        <f t="shared" si="34"/>
        <v>102.80998199999999</v>
      </c>
      <c r="U100" s="84">
        <f t="shared" si="29"/>
        <v>119.84998200000001</v>
      </c>
      <c r="V100" s="84">
        <f t="shared" si="41"/>
        <v>136.88998200000003</v>
      </c>
      <c r="W100" s="84">
        <f t="shared" si="41"/>
        <v>153.929982</v>
      </c>
      <c r="X100" s="84">
        <f t="shared" si="41"/>
        <v>170.96998200000002</v>
      </c>
      <c r="Y100" s="84">
        <f t="shared" si="41"/>
        <v>188.00998200000004</v>
      </c>
      <c r="Z100" s="381">
        <f t="shared" si="41"/>
        <v>205.049982</v>
      </c>
      <c r="AA100" s="381">
        <f t="shared" si="41"/>
        <v>222.08998200000002</v>
      </c>
      <c r="AB100" s="381">
        <f t="shared" si="33"/>
        <v>239.12998199999998</v>
      </c>
      <c r="AC100" s="84">
        <f t="shared" si="41"/>
        <v>256.169982</v>
      </c>
      <c r="AD100" s="84">
        <f t="shared" si="41"/>
        <v>273.20998200000002</v>
      </c>
      <c r="AE100" s="84">
        <f t="shared" si="41"/>
        <v>290.24998199999999</v>
      </c>
      <c r="AF100" s="144">
        <f t="shared" si="41"/>
        <v>385.47498200000001</v>
      </c>
      <c r="AI100" s="114" t="s">
        <v>72</v>
      </c>
      <c r="AJ100" s="147" t="str">
        <f t="shared" si="35"/>
        <v>MBL-090ROW:PBI-FE-212601</v>
      </c>
      <c r="AK100" s="157" t="str">
        <f t="shared" si="36"/>
        <v>MBL-090ROW:PBI-MTCA-212600</v>
      </c>
      <c r="AL100" s="112" t="s">
        <v>582</v>
      </c>
      <c r="AM100" s="114" t="str">
        <f t="shared" si="37"/>
        <v>MBL-090ROW</v>
      </c>
      <c r="AN100" s="46" t="s">
        <v>1315</v>
      </c>
      <c r="AP100" s="112">
        <v>6</v>
      </c>
      <c r="AQ100" s="156">
        <f>'Electronics naming convention'!$C$15+AP100-1</f>
        <v>2126</v>
      </c>
      <c r="AR100" s="114">
        <v>1</v>
      </c>
      <c r="AS100" s="112" t="str">
        <f t="shared" si="38"/>
        <v>BPM</v>
      </c>
      <c r="AT100" s="191">
        <f t="shared" si="39"/>
        <v>45.56998200000001</v>
      </c>
      <c r="AU100" s="114" t="s">
        <v>159</v>
      </c>
      <c r="AV100" s="515">
        <v>1</v>
      </c>
      <c r="AW100" s="46" t="str">
        <f>VLOOKUP(TEXT(AX100,"000"),'List - PRL names'!$C$4:$D$61,2,FALSE)</f>
        <v>MBL-090PRL:RFS-PRLTAP-022</v>
      </c>
      <c r="AX100" s="47">
        <v>22</v>
      </c>
      <c r="BC100" s="85"/>
      <c r="BD100" s="70"/>
    </row>
    <row r="101" spans="2:56" ht="15.75" thickBot="1" x14ac:dyDescent="0.3">
      <c r="B101" s="47" t="s">
        <v>73</v>
      </c>
      <c r="C101" s="211">
        <v>183.695018</v>
      </c>
      <c r="D101" s="84">
        <f t="shared" si="40"/>
        <v>183.695018</v>
      </c>
      <c r="E101" s="363">
        <f t="shared" si="31"/>
        <v>165.24501800000002</v>
      </c>
      <c r="F101" s="84">
        <f t="shared" si="40"/>
        <v>146.080018</v>
      </c>
      <c r="G101" s="84">
        <f t="shared" si="40"/>
        <v>124.305018</v>
      </c>
      <c r="H101" s="84">
        <f t="shared" si="40"/>
        <v>107.265018</v>
      </c>
      <c r="I101" s="84">
        <f t="shared" si="40"/>
        <v>90.225018000000006</v>
      </c>
      <c r="J101" s="84">
        <f t="shared" si="40"/>
        <v>76.760018000000002</v>
      </c>
      <c r="K101" s="84">
        <f t="shared" si="40"/>
        <v>59.72001800000001</v>
      </c>
      <c r="L101" s="84">
        <f t="shared" si="40"/>
        <v>42.680018000000018</v>
      </c>
      <c r="M101" s="84">
        <f t="shared" si="40"/>
        <v>25.640017999999998</v>
      </c>
      <c r="N101" s="224">
        <f t="shared" si="40"/>
        <v>8.6000180000000057</v>
      </c>
      <c r="O101" s="225">
        <f t="shared" si="40"/>
        <v>8.4399819999999863</v>
      </c>
      <c r="P101" s="84">
        <f t="shared" si="40"/>
        <v>25.479982000000007</v>
      </c>
      <c r="Q101" s="84">
        <f t="shared" si="40"/>
        <v>42.519981999999999</v>
      </c>
      <c r="R101" s="84">
        <f t="shared" si="40"/>
        <v>59.559981999999991</v>
      </c>
      <c r="S101" s="84">
        <f t="shared" si="40"/>
        <v>76.599982000000011</v>
      </c>
      <c r="T101" s="84">
        <f t="shared" si="34"/>
        <v>93.639981999999975</v>
      </c>
      <c r="U101" s="84">
        <f t="shared" si="29"/>
        <v>110.679982</v>
      </c>
      <c r="V101" s="84">
        <f t="shared" si="41"/>
        <v>127.71998200000002</v>
      </c>
      <c r="W101" s="84">
        <f t="shared" si="41"/>
        <v>144.75998199999998</v>
      </c>
      <c r="X101" s="84">
        <f t="shared" si="41"/>
        <v>161.799982</v>
      </c>
      <c r="Y101" s="84">
        <f t="shared" si="41"/>
        <v>178.83998200000002</v>
      </c>
      <c r="Z101" s="381">
        <f t="shared" si="41"/>
        <v>195.87998199999998</v>
      </c>
      <c r="AA101" s="381">
        <f t="shared" si="41"/>
        <v>212.919982</v>
      </c>
      <c r="AB101" s="381">
        <f t="shared" si="33"/>
        <v>229.95998199999997</v>
      </c>
      <c r="AC101" s="84">
        <f t="shared" si="41"/>
        <v>246.99998199999999</v>
      </c>
      <c r="AD101" s="84">
        <f t="shared" si="41"/>
        <v>264.03998200000001</v>
      </c>
      <c r="AE101" s="84">
        <f t="shared" si="41"/>
        <v>281.07998199999997</v>
      </c>
      <c r="AF101" s="144">
        <f t="shared" si="41"/>
        <v>376.304982</v>
      </c>
      <c r="AI101" s="114" t="s">
        <v>73</v>
      </c>
      <c r="AJ101" s="147" t="str">
        <f t="shared" si="35"/>
        <v>MBL-090ROW:PBI-FE-212601</v>
      </c>
      <c r="AK101" s="157" t="str">
        <f t="shared" si="36"/>
        <v>MBL-090ROW:PBI-MTCA-212600</v>
      </c>
      <c r="AL101" s="112" t="s">
        <v>582</v>
      </c>
      <c r="AM101" s="114" t="str">
        <f t="shared" si="37"/>
        <v>MBL-090ROW</v>
      </c>
      <c r="AN101" s="46" t="s">
        <v>1315</v>
      </c>
      <c r="AP101" s="112">
        <v>6</v>
      </c>
      <c r="AQ101" s="156">
        <f>'Electronics naming convention'!$C$15+AP101-1</f>
        <v>2126</v>
      </c>
      <c r="AR101" s="114">
        <v>1</v>
      </c>
      <c r="AS101" s="112" t="str">
        <f t="shared" si="38"/>
        <v>BPM</v>
      </c>
      <c r="AT101" s="191">
        <f t="shared" si="39"/>
        <v>53.600018000000006</v>
      </c>
      <c r="AU101" s="114" t="s">
        <v>159</v>
      </c>
      <c r="AV101" s="515">
        <v>2</v>
      </c>
      <c r="AW101" s="46" t="str">
        <f>VLOOKUP(TEXT(AX101,"000"),'List - PRL names'!$C$4:$D$61,2,FALSE)</f>
        <v>MBL-090PRL:RFS-PRLTAP-022</v>
      </c>
      <c r="AX101" s="47">
        <v>22</v>
      </c>
      <c r="BC101" s="85"/>
      <c r="BD101" s="70"/>
    </row>
    <row r="102" spans="2:56" x14ac:dyDescent="0.25">
      <c r="B102" s="47" t="s">
        <v>74</v>
      </c>
      <c r="C102" s="211">
        <v>191.56501800000001</v>
      </c>
      <c r="D102" s="84">
        <f t="shared" si="40"/>
        <v>191.56501800000001</v>
      </c>
      <c r="E102" s="363">
        <f t="shared" si="31"/>
        <v>173.11501800000002</v>
      </c>
      <c r="F102" s="84">
        <f t="shared" si="40"/>
        <v>153.950018</v>
      </c>
      <c r="G102" s="84">
        <f t="shared" si="40"/>
        <v>132.17501800000002</v>
      </c>
      <c r="H102" s="84">
        <f t="shared" si="40"/>
        <v>115.135018</v>
      </c>
      <c r="I102" s="84">
        <f t="shared" si="40"/>
        <v>98.09501800000001</v>
      </c>
      <c r="J102" s="84">
        <f t="shared" si="40"/>
        <v>84.630018000000007</v>
      </c>
      <c r="K102" s="84">
        <f t="shared" si="40"/>
        <v>67.590018000000015</v>
      </c>
      <c r="L102" s="84">
        <f t="shared" si="40"/>
        <v>50.550018000000023</v>
      </c>
      <c r="M102" s="84">
        <f t="shared" si="40"/>
        <v>33.510018000000002</v>
      </c>
      <c r="N102" s="222">
        <f t="shared" si="40"/>
        <v>16.47001800000001</v>
      </c>
      <c r="O102" s="223">
        <f t="shared" si="40"/>
        <v>0.56998199999998178</v>
      </c>
      <c r="P102" s="84">
        <f t="shared" si="40"/>
        <v>17.609982000000002</v>
      </c>
      <c r="Q102" s="84">
        <f t="shared" si="40"/>
        <v>34.649981999999994</v>
      </c>
      <c r="R102" s="84">
        <f t="shared" si="40"/>
        <v>51.689981999999986</v>
      </c>
      <c r="S102" s="84">
        <f t="shared" si="40"/>
        <v>68.729982000000007</v>
      </c>
      <c r="T102" s="84">
        <f t="shared" si="34"/>
        <v>85.76998199999997</v>
      </c>
      <c r="U102" s="84">
        <f t="shared" si="29"/>
        <v>102.80998199999999</v>
      </c>
      <c r="V102" s="84">
        <f t="shared" si="41"/>
        <v>119.84998200000001</v>
      </c>
      <c r="W102" s="84">
        <f t="shared" si="41"/>
        <v>136.88998199999997</v>
      </c>
      <c r="X102" s="84">
        <f t="shared" si="41"/>
        <v>153.929982</v>
      </c>
      <c r="Y102" s="84">
        <f t="shared" si="41"/>
        <v>170.96998200000002</v>
      </c>
      <c r="Z102" s="381">
        <f t="shared" si="41"/>
        <v>188.00998199999998</v>
      </c>
      <c r="AA102" s="381">
        <f t="shared" si="41"/>
        <v>205.049982</v>
      </c>
      <c r="AB102" s="381">
        <f t="shared" si="41"/>
        <v>222.08998199999996</v>
      </c>
      <c r="AC102" s="84">
        <f t="shared" si="41"/>
        <v>239.12998199999998</v>
      </c>
      <c r="AD102" s="84">
        <f t="shared" si="41"/>
        <v>256.169982</v>
      </c>
      <c r="AE102" s="84">
        <f t="shared" si="41"/>
        <v>273.20998199999997</v>
      </c>
      <c r="AF102" s="144">
        <f t="shared" si="41"/>
        <v>368.43498199999999</v>
      </c>
      <c r="AI102" s="114" t="s">
        <v>74</v>
      </c>
      <c r="AJ102" s="147" t="str">
        <f t="shared" si="35"/>
        <v>MBL-090ROW:PBI-FE-212602</v>
      </c>
      <c r="AK102" s="157" t="str">
        <f t="shared" si="36"/>
        <v>MBL-090ROW:PBI-MTCA-212600</v>
      </c>
      <c r="AL102" s="112" t="s">
        <v>582</v>
      </c>
      <c r="AM102" s="114" t="str">
        <f t="shared" si="37"/>
        <v>MBL-090ROW</v>
      </c>
      <c r="AN102" s="46" t="s">
        <v>1315</v>
      </c>
      <c r="AP102" s="112">
        <v>6</v>
      </c>
      <c r="AQ102" s="156">
        <f>'Electronics naming convention'!$C$15+AP102-1</f>
        <v>2126</v>
      </c>
      <c r="AR102" s="114">
        <v>2</v>
      </c>
      <c r="AS102" s="112" t="str">
        <f t="shared" si="38"/>
        <v>BPM</v>
      </c>
      <c r="AT102" s="191">
        <f t="shared" si="39"/>
        <v>45.569981999999982</v>
      </c>
      <c r="AU102" s="114" t="s">
        <v>160</v>
      </c>
      <c r="AV102" s="515">
        <v>1</v>
      </c>
      <c r="AW102" s="46" t="str">
        <f>VLOOKUP(TEXT(AX102,"000"),'List - PRL names'!$C$4:$D$61,2,FALSE)</f>
        <v>HBL-020PRL:RFS-PRLTAP-024</v>
      </c>
      <c r="AX102" s="47">
        <v>24</v>
      </c>
      <c r="BC102" s="85"/>
      <c r="BD102" s="70"/>
    </row>
    <row r="103" spans="2:56" ht="15" customHeight="1" thickBot="1" x14ac:dyDescent="0.3">
      <c r="B103" s="47" t="s">
        <v>75</v>
      </c>
      <c r="C103" s="211">
        <v>200.735018</v>
      </c>
      <c r="D103" s="84">
        <f t="shared" si="40"/>
        <v>200.735018</v>
      </c>
      <c r="E103" s="363">
        <f t="shared" si="31"/>
        <v>182.28501800000001</v>
      </c>
      <c r="F103" s="84">
        <f t="shared" si="40"/>
        <v>163.12001799999999</v>
      </c>
      <c r="G103" s="84">
        <f t="shared" si="40"/>
        <v>141.34501799999998</v>
      </c>
      <c r="H103" s="84">
        <f t="shared" si="40"/>
        <v>124.30501799999999</v>
      </c>
      <c r="I103" s="84">
        <f t="shared" si="40"/>
        <v>107.265018</v>
      </c>
      <c r="J103" s="84">
        <f t="shared" si="40"/>
        <v>93.800017999999994</v>
      </c>
      <c r="K103" s="84">
        <f t="shared" si="40"/>
        <v>76.760018000000002</v>
      </c>
      <c r="L103" s="84">
        <f t="shared" si="40"/>
        <v>59.72001800000001</v>
      </c>
      <c r="M103" s="84">
        <f t="shared" si="40"/>
        <v>42.68001799999999</v>
      </c>
      <c r="N103" s="224">
        <f t="shared" si="40"/>
        <v>25.640017999999998</v>
      </c>
      <c r="O103" s="225">
        <f t="shared" si="40"/>
        <v>8.6000180000000057</v>
      </c>
      <c r="P103" s="84">
        <f t="shared" si="40"/>
        <v>8.4399820000000148</v>
      </c>
      <c r="Q103" s="84">
        <f t="shared" si="40"/>
        <v>25.479982000000007</v>
      </c>
      <c r="R103" s="84">
        <f t="shared" si="40"/>
        <v>42.519981999999999</v>
      </c>
      <c r="S103" s="84">
        <f t="shared" si="40"/>
        <v>59.559982000000019</v>
      </c>
      <c r="T103" s="84">
        <f t="shared" si="34"/>
        <v>76.599981999999983</v>
      </c>
      <c r="U103" s="84">
        <f t="shared" ref="U103:U134" si="42">ABS($C103-U$55)</f>
        <v>93.639982000000003</v>
      </c>
      <c r="V103" s="84">
        <f t="shared" si="41"/>
        <v>110.67998200000002</v>
      </c>
      <c r="W103" s="84">
        <f t="shared" si="41"/>
        <v>127.71998199999999</v>
      </c>
      <c r="X103" s="84">
        <f t="shared" si="41"/>
        <v>144.75998200000001</v>
      </c>
      <c r="Y103" s="84">
        <f t="shared" si="41"/>
        <v>161.79998200000003</v>
      </c>
      <c r="Z103" s="381">
        <f t="shared" si="41"/>
        <v>178.83998199999999</v>
      </c>
      <c r="AA103" s="381">
        <f t="shared" si="41"/>
        <v>195.87998200000001</v>
      </c>
      <c r="AB103" s="381">
        <f t="shared" si="41"/>
        <v>212.91998199999998</v>
      </c>
      <c r="AC103" s="84">
        <f t="shared" si="41"/>
        <v>229.959982</v>
      </c>
      <c r="AD103" s="84">
        <f t="shared" si="41"/>
        <v>246.99998200000002</v>
      </c>
      <c r="AE103" s="84">
        <f t="shared" si="41"/>
        <v>264.03998200000001</v>
      </c>
      <c r="AF103" s="144">
        <f t="shared" si="41"/>
        <v>359.26498200000003</v>
      </c>
      <c r="AI103" s="114" t="s">
        <v>75</v>
      </c>
      <c r="AJ103" s="147" t="str">
        <f t="shared" si="35"/>
        <v>MBL-090ROW:PBI-FE-212602</v>
      </c>
      <c r="AK103" s="157" t="str">
        <f t="shared" si="36"/>
        <v>MBL-090ROW:PBI-MTCA-212600</v>
      </c>
      <c r="AL103" s="112" t="s">
        <v>582</v>
      </c>
      <c r="AM103" s="114" t="str">
        <f t="shared" si="37"/>
        <v>MBL-090ROW</v>
      </c>
      <c r="AN103" s="46" t="s">
        <v>1315</v>
      </c>
      <c r="AP103" s="112">
        <v>6</v>
      </c>
      <c r="AQ103" s="156">
        <f>'Electronics naming convention'!$C$15+AP103-1</f>
        <v>2126</v>
      </c>
      <c r="AR103" s="114">
        <v>2</v>
      </c>
      <c r="AS103" s="112" t="str">
        <f t="shared" si="38"/>
        <v>BPM</v>
      </c>
      <c r="AT103" s="191">
        <f t="shared" si="39"/>
        <v>53.600018000000006</v>
      </c>
      <c r="AU103" s="114" t="s">
        <v>160</v>
      </c>
      <c r="AV103" s="515">
        <v>2</v>
      </c>
      <c r="AW103" s="46" t="str">
        <f>VLOOKUP(TEXT(AX103,"000"),'List - PRL names'!$C$4:$D$61,2,FALSE)</f>
        <v>HBL-020PRL:RFS-PRLTAP-024</v>
      </c>
      <c r="AX103" s="47">
        <v>24</v>
      </c>
      <c r="BC103" s="85"/>
      <c r="BD103" s="70"/>
    </row>
    <row r="104" spans="2:56" x14ac:dyDescent="0.25">
      <c r="B104" s="13" t="s">
        <v>90</v>
      </c>
      <c r="C104" s="211">
        <v>208.605018</v>
      </c>
      <c r="D104" s="84">
        <f t="shared" si="40"/>
        <v>208.605018</v>
      </c>
      <c r="E104" s="363">
        <f t="shared" si="31"/>
        <v>190.15501800000001</v>
      </c>
      <c r="F104" s="84">
        <f t="shared" si="40"/>
        <v>170.99001799999999</v>
      </c>
      <c r="G104" s="84">
        <f t="shared" si="40"/>
        <v>149.21501799999999</v>
      </c>
      <c r="H104" s="84">
        <f t="shared" si="40"/>
        <v>132.17501799999999</v>
      </c>
      <c r="I104" s="84">
        <f t="shared" si="40"/>
        <v>115.135018</v>
      </c>
      <c r="J104" s="84">
        <f t="shared" si="40"/>
        <v>101.670018</v>
      </c>
      <c r="K104" s="84">
        <f t="shared" si="40"/>
        <v>84.630018000000007</v>
      </c>
      <c r="L104" s="84">
        <f t="shared" si="40"/>
        <v>67.590018000000015</v>
      </c>
      <c r="M104" s="84">
        <f t="shared" si="40"/>
        <v>50.550017999999994</v>
      </c>
      <c r="N104" s="84">
        <f t="shared" si="40"/>
        <v>33.510018000000002</v>
      </c>
      <c r="O104" s="84">
        <f t="shared" si="40"/>
        <v>16.47001800000001</v>
      </c>
      <c r="P104" s="220">
        <f t="shared" si="40"/>
        <v>0.5699820000000102</v>
      </c>
      <c r="Q104" s="221">
        <f t="shared" si="40"/>
        <v>17.609982000000002</v>
      </c>
      <c r="R104" s="84">
        <f t="shared" si="40"/>
        <v>34.649981999999994</v>
      </c>
      <c r="S104" s="84">
        <f t="shared" si="40"/>
        <v>51.689982000000015</v>
      </c>
      <c r="T104" s="84">
        <f t="shared" si="40"/>
        <v>68.729981999999978</v>
      </c>
      <c r="U104" s="84">
        <f t="shared" si="42"/>
        <v>85.769981999999999</v>
      </c>
      <c r="V104" s="84">
        <f t="shared" si="41"/>
        <v>102.80998200000002</v>
      </c>
      <c r="W104" s="84">
        <f t="shared" si="41"/>
        <v>119.84998199999998</v>
      </c>
      <c r="X104" s="84">
        <f t="shared" si="41"/>
        <v>136.889982</v>
      </c>
      <c r="Y104" s="84">
        <f t="shared" si="41"/>
        <v>153.92998200000002</v>
      </c>
      <c r="Z104" s="381">
        <f t="shared" si="41"/>
        <v>170.96998199999999</v>
      </c>
      <c r="AA104" s="381">
        <f t="shared" si="41"/>
        <v>188.00998200000001</v>
      </c>
      <c r="AB104" s="381">
        <f t="shared" si="41"/>
        <v>205.04998199999997</v>
      </c>
      <c r="AC104" s="84">
        <f t="shared" si="41"/>
        <v>222.08998199999999</v>
      </c>
      <c r="AD104" s="84">
        <f t="shared" si="41"/>
        <v>239.12998200000001</v>
      </c>
      <c r="AE104" s="84">
        <f t="shared" si="41"/>
        <v>256.169982</v>
      </c>
      <c r="AF104" s="144">
        <f t="shared" si="41"/>
        <v>351.39498200000003</v>
      </c>
      <c r="AI104" s="112" t="s">
        <v>90</v>
      </c>
      <c r="AJ104" s="147" t="str">
        <f t="shared" si="35"/>
        <v>HBL-050ROW:PBI-FE-212701</v>
      </c>
      <c r="AK104" s="157" t="str">
        <f t="shared" si="36"/>
        <v>HBL-050ROW:PBI-MTCA-212700</v>
      </c>
      <c r="AL104" s="112" t="s">
        <v>1552</v>
      </c>
      <c r="AM104" s="114" t="str">
        <f t="shared" si="37"/>
        <v>HBL-050ROW</v>
      </c>
      <c r="AN104" s="46" t="s">
        <v>1315</v>
      </c>
      <c r="AP104" s="112">
        <v>7</v>
      </c>
      <c r="AQ104" s="156">
        <f>'Electronics naming convention'!$C$15+AP104-1</f>
        <v>2127</v>
      </c>
      <c r="AR104" s="114">
        <v>1</v>
      </c>
      <c r="AS104" s="112" t="str">
        <f t="shared" si="38"/>
        <v>BPM</v>
      </c>
      <c r="AT104" s="191">
        <f t="shared" si="39"/>
        <v>45.56998200000001</v>
      </c>
      <c r="AU104" s="114" t="s">
        <v>161</v>
      </c>
      <c r="AV104" s="515">
        <v>1</v>
      </c>
      <c r="AW104" s="46" t="str">
        <f>VLOOKUP(TEXT(AX104,"000"),'List - PRL names'!$C$4:$D$61,2,FALSE)</f>
        <v>HBL-040PRL:RFS-PRLTAP-026</v>
      </c>
      <c r="AX104" s="47">
        <v>26</v>
      </c>
      <c r="BC104" s="85"/>
      <c r="BD104" s="70"/>
    </row>
    <row r="105" spans="2:56" ht="15.75" thickBot="1" x14ac:dyDescent="0.3">
      <c r="B105" s="13" t="s">
        <v>91</v>
      </c>
      <c r="C105" s="211">
        <v>217.77501799999999</v>
      </c>
      <c r="D105" s="84">
        <f t="shared" ref="D105:T120" si="43">ABS($C105-D$55)</f>
        <v>217.77501799999999</v>
      </c>
      <c r="E105" s="363">
        <f t="shared" si="31"/>
        <v>199.325018</v>
      </c>
      <c r="F105" s="84">
        <f t="shared" si="43"/>
        <v>180.16001799999998</v>
      </c>
      <c r="G105" s="84">
        <f t="shared" si="43"/>
        <v>158.385018</v>
      </c>
      <c r="H105" s="84">
        <f t="shared" si="43"/>
        <v>141.34501799999998</v>
      </c>
      <c r="I105" s="84">
        <f t="shared" si="43"/>
        <v>124.30501799999999</v>
      </c>
      <c r="J105" s="84">
        <f t="shared" si="43"/>
        <v>110.84001799999999</v>
      </c>
      <c r="K105" s="84">
        <f t="shared" si="43"/>
        <v>93.800017999999994</v>
      </c>
      <c r="L105" s="84">
        <f t="shared" si="43"/>
        <v>76.760018000000002</v>
      </c>
      <c r="M105" s="84">
        <f t="shared" si="43"/>
        <v>59.720017999999982</v>
      </c>
      <c r="N105" s="84">
        <f t="shared" si="43"/>
        <v>42.68001799999999</v>
      </c>
      <c r="O105" s="84">
        <f t="shared" si="43"/>
        <v>25.640017999999998</v>
      </c>
      <c r="P105" s="222">
        <f t="shared" si="43"/>
        <v>8.6000179999999773</v>
      </c>
      <c r="Q105" s="223">
        <f t="shared" si="43"/>
        <v>8.4399820000000148</v>
      </c>
      <c r="R105" s="84">
        <f t="shared" si="43"/>
        <v>25.479982000000007</v>
      </c>
      <c r="S105" s="84">
        <f t="shared" si="43"/>
        <v>42.519982000000027</v>
      </c>
      <c r="T105" s="84">
        <f t="shared" si="43"/>
        <v>59.559981999999991</v>
      </c>
      <c r="U105" s="84">
        <f t="shared" si="42"/>
        <v>76.599982000000011</v>
      </c>
      <c r="V105" s="84">
        <f t="shared" si="41"/>
        <v>93.639982000000032</v>
      </c>
      <c r="W105" s="84">
        <f t="shared" si="41"/>
        <v>110.679982</v>
      </c>
      <c r="X105" s="84">
        <f t="shared" si="41"/>
        <v>127.71998200000002</v>
      </c>
      <c r="Y105" s="84">
        <f t="shared" si="41"/>
        <v>144.75998200000004</v>
      </c>
      <c r="Z105" s="381">
        <f t="shared" si="41"/>
        <v>161.799982</v>
      </c>
      <c r="AA105" s="381">
        <f t="shared" si="41"/>
        <v>178.83998200000002</v>
      </c>
      <c r="AB105" s="381">
        <f t="shared" si="41"/>
        <v>195.87998199999998</v>
      </c>
      <c r="AC105" s="84">
        <f t="shared" si="41"/>
        <v>212.919982</v>
      </c>
      <c r="AD105" s="84">
        <f t="shared" si="41"/>
        <v>229.95998200000002</v>
      </c>
      <c r="AE105" s="84">
        <f t="shared" si="41"/>
        <v>246.99998199999999</v>
      </c>
      <c r="AF105" s="144">
        <f t="shared" si="41"/>
        <v>342.22498200000001</v>
      </c>
      <c r="AI105" s="112" t="s">
        <v>91</v>
      </c>
      <c r="AJ105" s="147" t="str">
        <f t="shared" si="35"/>
        <v>HBL-050ROW:PBI-FE-212701</v>
      </c>
      <c r="AK105" s="157" t="str">
        <f t="shared" si="36"/>
        <v>HBL-050ROW:PBI-MTCA-212700</v>
      </c>
      <c r="AL105" s="112" t="s">
        <v>1552</v>
      </c>
      <c r="AM105" s="114" t="str">
        <f t="shared" si="37"/>
        <v>HBL-050ROW</v>
      </c>
      <c r="AN105" s="46" t="s">
        <v>1315</v>
      </c>
      <c r="AP105" s="112">
        <v>7</v>
      </c>
      <c r="AQ105" s="156">
        <f>'Electronics naming convention'!$C$15+AP105-1</f>
        <v>2127</v>
      </c>
      <c r="AR105" s="114">
        <v>1</v>
      </c>
      <c r="AS105" s="112" t="str">
        <f t="shared" si="38"/>
        <v>BPM</v>
      </c>
      <c r="AT105" s="191">
        <f t="shared" si="39"/>
        <v>53.600017999999977</v>
      </c>
      <c r="AU105" s="114" t="s">
        <v>161</v>
      </c>
      <c r="AV105" s="515">
        <v>2</v>
      </c>
      <c r="AW105" s="46" t="str">
        <f>VLOOKUP(TEXT(AX105,"000"),'List - PRL names'!$C$4:$D$61,2,FALSE)</f>
        <v>HBL-040PRL:RFS-PRLTAP-026</v>
      </c>
      <c r="AX105" s="47">
        <v>26</v>
      </c>
      <c r="BC105" s="85"/>
      <c r="BD105" s="70"/>
    </row>
    <row r="106" spans="2:56" x14ac:dyDescent="0.25">
      <c r="B106" s="13" t="s">
        <v>92</v>
      </c>
      <c r="C106" s="211">
        <v>225.64501799999999</v>
      </c>
      <c r="D106" s="84">
        <f t="shared" si="43"/>
        <v>225.64501799999999</v>
      </c>
      <c r="E106" s="363">
        <f t="shared" si="31"/>
        <v>207.195018</v>
      </c>
      <c r="F106" s="84">
        <f t="shared" si="43"/>
        <v>188.03001799999998</v>
      </c>
      <c r="G106" s="84">
        <f t="shared" si="43"/>
        <v>166.25501800000001</v>
      </c>
      <c r="H106" s="84">
        <f t="shared" si="43"/>
        <v>149.21501799999999</v>
      </c>
      <c r="I106" s="84">
        <f t="shared" si="43"/>
        <v>132.17501799999999</v>
      </c>
      <c r="J106" s="84">
        <f t="shared" si="43"/>
        <v>118.71001799999999</v>
      </c>
      <c r="K106" s="84">
        <f t="shared" si="43"/>
        <v>101.670018</v>
      </c>
      <c r="L106" s="84">
        <f t="shared" si="43"/>
        <v>84.630018000000007</v>
      </c>
      <c r="M106" s="84">
        <f t="shared" si="43"/>
        <v>67.590017999999986</v>
      </c>
      <c r="N106" s="84">
        <f t="shared" si="43"/>
        <v>50.550017999999994</v>
      </c>
      <c r="O106" s="84">
        <f t="shared" si="43"/>
        <v>33.510018000000002</v>
      </c>
      <c r="P106" s="220">
        <f t="shared" si="43"/>
        <v>16.470017999999982</v>
      </c>
      <c r="Q106" s="221">
        <f t="shared" si="43"/>
        <v>0.5699820000000102</v>
      </c>
      <c r="R106" s="84">
        <f t="shared" si="43"/>
        <v>17.609982000000002</v>
      </c>
      <c r="S106" s="84">
        <f t="shared" si="43"/>
        <v>34.649982000000023</v>
      </c>
      <c r="T106" s="84">
        <f t="shared" si="43"/>
        <v>51.689981999999986</v>
      </c>
      <c r="U106" s="84">
        <f t="shared" si="42"/>
        <v>68.729982000000007</v>
      </c>
      <c r="V106" s="84">
        <f t="shared" ref="V106:AF121" si="44">ABS($C106-V$55)</f>
        <v>85.769982000000027</v>
      </c>
      <c r="W106" s="84">
        <f t="shared" si="44"/>
        <v>102.80998199999999</v>
      </c>
      <c r="X106" s="84">
        <f t="shared" si="44"/>
        <v>119.84998200000001</v>
      </c>
      <c r="Y106" s="84">
        <f t="shared" si="44"/>
        <v>136.88998200000003</v>
      </c>
      <c r="Z106" s="381">
        <f t="shared" si="44"/>
        <v>153.929982</v>
      </c>
      <c r="AA106" s="381">
        <f t="shared" si="44"/>
        <v>170.96998200000002</v>
      </c>
      <c r="AB106" s="381">
        <f t="shared" si="41"/>
        <v>188.00998199999998</v>
      </c>
      <c r="AC106" s="84">
        <f t="shared" si="44"/>
        <v>205.049982</v>
      </c>
      <c r="AD106" s="84">
        <f t="shared" si="44"/>
        <v>222.08998200000002</v>
      </c>
      <c r="AE106" s="84">
        <f t="shared" si="44"/>
        <v>239.12998199999998</v>
      </c>
      <c r="AF106" s="144">
        <f t="shared" si="44"/>
        <v>334.35498200000001</v>
      </c>
      <c r="AI106" s="112" t="s">
        <v>92</v>
      </c>
      <c r="AJ106" s="147" t="str">
        <f t="shared" si="35"/>
        <v>HBL-050ROW:PBI-FE-212702</v>
      </c>
      <c r="AK106" s="157" t="str">
        <f t="shared" si="36"/>
        <v>HBL-050ROW:PBI-MTCA-212700</v>
      </c>
      <c r="AL106" s="112" t="s">
        <v>1552</v>
      </c>
      <c r="AM106" s="114" t="str">
        <f t="shared" si="37"/>
        <v>HBL-050ROW</v>
      </c>
      <c r="AN106" s="46" t="s">
        <v>1315</v>
      </c>
      <c r="AP106" s="112">
        <v>7</v>
      </c>
      <c r="AQ106" s="156">
        <f>'Electronics naming convention'!$C$15+AP106-1</f>
        <v>2127</v>
      </c>
      <c r="AR106" s="114">
        <v>2</v>
      </c>
      <c r="AS106" s="112" t="str">
        <f t="shared" si="38"/>
        <v>BPM</v>
      </c>
      <c r="AT106" s="191">
        <f t="shared" si="39"/>
        <v>45.56998200000001</v>
      </c>
      <c r="AU106" s="114" t="s">
        <v>162</v>
      </c>
      <c r="AV106" s="515">
        <v>1</v>
      </c>
      <c r="AW106" s="46" t="str">
        <f>VLOOKUP(TEXT(AX106,"000"),'List - PRL names'!$C$4:$D$61,2,FALSE)</f>
        <v>HBL-060PRL:RFS-PRLTAP-028</v>
      </c>
      <c r="AX106" s="47">
        <v>28</v>
      </c>
      <c r="BC106" s="85"/>
      <c r="BD106" s="70"/>
    </row>
    <row r="107" spans="2:56" ht="15" customHeight="1" thickBot="1" x14ac:dyDescent="0.3">
      <c r="B107" s="13" t="s">
        <v>93</v>
      </c>
      <c r="C107" s="211">
        <v>234.81501800000001</v>
      </c>
      <c r="D107" s="84">
        <f t="shared" si="43"/>
        <v>234.81501800000001</v>
      </c>
      <c r="E107" s="363">
        <f t="shared" si="31"/>
        <v>216.36501800000002</v>
      </c>
      <c r="F107" s="84">
        <f t="shared" si="43"/>
        <v>197.200018</v>
      </c>
      <c r="G107" s="84">
        <f t="shared" si="43"/>
        <v>175.42501800000002</v>
      </c>
      <c r="H107" s="84">
        <f t="shared" si="43"/>
        <v>158.385018</v>
      </c>
      <c r="I107" s="84">
        <f t="shared" si="43"/>
        <v>141.34501800000001</v>
      </c>
      <c r="J107" s="84">
        <f t="shared" si="43"/>
        <v>127.88001800000001</v>
      </c>
      <c r="K107" s="84">
        <f t="shared" si="43"/>
        <v>110.84001800000001</v>
      </c>
      <c r="L107" s="84">
        <f t="shared" si="43"/>
        <v>93.800018000000023</v>
      </c>
      <c r="M107" s="84">
        <f t="shared" si="43"/>
        <v>76.760018000000002</v>
      </c>
      <c r="N107" s="84">
        <f t="shared" si="43"/>
        <v>59.72001800000001</v>
      </c>
      <c r="O107" s="84">
        <f t="shared" si="43"/>
        <v>42.680018000000018</v>
      </c>
      <c r="P107" s="224">
        <f t="shared" si="43"/>
        <v>25.640017999999998</v>
      </c>
      <c r="Q107" s="225">
        <f t="shared" si="43"/>
        <v>8.6000180000000057</v>
      </c>
      <c r="R107" s="84">
        <f t="shared" si="43"/>
        <v>8.4399819999999863</v>
      </c>
      <c r="S107" s="84">
        <f t="shared" si="43"/>
        <v>25.479982000000007</v>
      </c>
      <c r="T107" s="84">
        <f t="shared" si="43"/>
        <v>42.51998199999997</v>
      </c>
      <c r="U107" s="84">
        <f t="shared" si="42"/>
        <v>59.559981999999991</v>
      </c>
      <c r="V107" s="84">
        <f t="shared" si="44"/>
        <v>76.599982000000011</v>
      </c>
      <c r="W107" s="84">
        <f t="shared" si="44"/>
        <v>93.639981999999975</v>
      </c>
      <c r="X107" s="84">
        <f t="shared" si="44"/>
        <v>110.679982</v>
      </c>
      <c r="Y107" s="84">
        <f t="shared" si="44"/>
        <v>127.71998200000002</v>
      </c>
      <c r="Z107" s="381">
        <f t="shared" si="44"/>
        <v>144.75998199999998</v>
      </c>
      <c r="AA107" s="381">
        <f t="shared" si="44"/>
        <v>161.799982</v>
      </c>
      <c r="AB107" s="381">
        <f t="shared" si="41"/>
        <v>178.83998199999996</v>
      </c>
      <c r="AC107" s="84">
        <f t="shared" si="44"/>
        <v>195.87998199999998</v>
      </c>
      <c r="AD107" s="84">
        <f t="shared" si="44"/>
        <v>212.919982</v>
      </c>
      <c r="AE107" s="84">
        <f t="shared" si="44"/>
        <v>229.95998199999997</v>
      </c>
      <c r="AF107" s="144">
        <f t="shared" si="44"/>
        <v>325.18498199999999</v>
      </c>
      <c r="AI107" s="112" t="s">
        <v>93</v>
      </c>
      <c r="AJ107" s="147" t="str">
        <f t="shared" si="35"/>
        <v>HBL-050ROW:PBI-FE-212702</v>
      </c>
      <c r="AK107" s="157" t="str">
        <f t="shared" si="36"/>
        <v>HBL-050ROW:PBI-MTCA-212700</v>
      </c>
      <c r="AL107" s="112" t="s">
        <v>1552</v>
      </c>
      <c r="AM107" s="114" t="str">
        <f t="shared" si="37"/>
        <v>HBL-050ROW</v>
      </c>
      <c r="AN107" s="46" t="s">
        <v>1315</v>
      </c>
      <c r="AP107" s="112">
        <v>7</v>
      </c>
      <c r="AQ107" s="156">
        <f>'Electronics naming convention'!$C$15+AP107-1</f>
        <v>2127</v>
      </c>
      <c r="AR107" s="114">
        <v>2</v>
      </c>
      <c r="AS107" s="112" t="str">
        <f t="shared" si="38"/>
        <v>BPM</v>
      </c>
      <c r="AT107" s="191">
        <f t="shared" si="39"/>
        <v>53.600018000000006</v>
      </c>
      <c r="AU107" s="114" t="s">
        <v>162</v>
      </c>
      <c r="AV107" s="515">
        <v>2</v>
      </c>
      <c r="AW107" s="46" t="str">
        <f>VLOOKUP(TEXT(AX107,"000"),'List - PRL names'!$C$4:$D$61,2,FALSE)</f>
        <v>HBL-060PRL:RFS-PRLTAP-028</v>
      </c>
      <c r="AX107" s="47">
        <v>28</v>
      </c>
      <c r="BC107" s="85"/>
      <c r="BD107" s="70"/>
    </row>
    <row r="108" spans="2:56" x14ac:dyDescent="0.25">
      <c r="B108" s="13" t="s">
        <v>94</v>
      </c>
      <c r="C108" s="211">
        <v>242.68501800000001</v>
      </c>
      <c r="D108" s="84">
        <f t="shared" si="43"/>
        <v>242.68501800000001</v>
      </c>
      <c r="E108" s="363">
        <f t="shared" si="31"/>
        <v>224.23501800000003</v>
      </c>
      <c r="F108" s="84">
        <f t="shared" si="43"/>
        <v>205.070018</v>
      </c>
      <c r="G108" s="84">
        <f t="shared" si="43"/>
        <v>183.29501800000003</v>
      </c>
      <c r="H108" s="84">
        <f t="shared" si="43"/>
        <v>166.25501800000001</v>
      </c>
      <c r="I108" s="84">
        <f t="shared" si="43"/>
        <v>149.21501800000001</v>
      </c>
      <c r="J108" s="84">
        <f t="shared" si="43"/>
        <v>135.75001800000001</v>
      </c>
      <c r="K108" s="84">
        <f t="shared" si="43"/>
        <v>118.71001800000002</v>
      </c>
      <c r="L108" s="84">
        <f t="shared" si="43"/>
        <v>101.67001800000003</v>
      </c>
      <c r="M108" s="84">
        <f t="shared" si="43"/>
        <v>84.630018000000007</v>
      </c>
      <c r="N108" s="84">
        <f t="shared" si="43"/>
        <v>67.590018000000015</v>
      </c>
      <c r="O108" s="84">
        <f t="shared" si="43"/>
        <v>50.550018000000023</v>
      </c>
      <c r="P108" s="84">
        <f t="shared" si="43"/>
        <v>33.510018000000002</v>
      </c>
      <c r="Q108" s="84">
        <f t="shared" si="43"/>
        <v>16.47001800000001</v>
      </c>
      <c r="R108" s="220">
        <f t="shared" si="43"/>
        <v>0.56998199999998178</v>
      </c>
      <c r="S108" s="221">
        <f t="shared" si="43"/>
        <v>17.609982000000002</v>
      </c>
      <c r="T108" s="84">
        <f t="shared" si="43"/>
        <v>34.649981999999966</v>
      </c>
      <c r="U108" s="84">
        <f t="shared" si="42"/>
        <v>51.689981999999986</v>
      </c>
      <c r="V108" s="84">
        <f t="shared" si="44"/>
        <v>68.729982000000007</v>
      </c>
      <c r="W108" s="84">
        <f t="shared" si="44"/>
        <v>85.76998199999997</v>
      </c>
      <c r="X108" s="84">
        <f t="shared" si="44"/>
        <v>102.80998199999999</v>
      </c>
      <c r="Y108" s="84">
        <f t="shared" si="44"/>
        <v>119.84998200000001</v>
      </c>
      <c r="Z108" s="381">
        <f t="shared" si="44"/>
        <v>136.88998199999997</v>
      </c>
      <c r="AA108" s="381">
        <f t="shared" si="44"/>
        <v>153.929982</v>
      </c>
      <c r="AB108" s="381">
        <f t="shared" si="41"/>
        <v>170.96998199999996</v>
      </c>
      <c r="AC108" s="84">
        <f t="shared" si="44"/>
        <v>188.00998199999998</v>
      </c>
      <c r="AD108" s="84">
        <f t="shared" si="44"/>
        <v>205.049982</v>
      </c>
      <c r="AE108" s="84">
        <f t="shared" si="44"/>
        <v>222.08998199999996</v>
      </c>
      <c r="AF108" s="144">
        <f t="shared" si="44"/>
        <v>317.31498199999999</v>
      </c>
      <c r="AI108" s="112" t="s">
        <v>94</v>
      </c>
      <c r="AJ108" s="147" t="str">
        <f t="shared" si="35"/>
        <v>HBL-090ROW:PBI-FE-212801</v>
      </c>
      <c r="AK108" s="157" t="str">
        <f t="shared" si="36"/>
        <v>HBL-090ROW:PBI-MTCA-212800</v>
      </c>
      <c r="AL108" s="112" t="s">
        <v>591</v>
      </c>
      <c r="AM108" s="114" t="str">
        <f t="shared" si="37"/>
        <v>HBL-090ROW</v>
      </c>
      <c r="AN108" s="46" t="s">
        <v>1315</v>
      </c>
      <c r="AP108" s="112">
        <v>8</v>
      </c>
      <c r="AQ108" s="156">
        <f>'Electronics naming convention'!$C$15+AP108-1</f>
        <v>2128</v>
      </c>
      <c r="AR108" s="114">
        <v>1</v>
      </c>
      <c r="AS108" s="112" t="str">
        <f t="shared" si="38"/>
        <v>BPM</v>
      </c>
      <c r="AT108" s="191">
        <f t="shared" si="39"/>
        <v>45.569981999999982</v>
      </c>
      <c r="AU108" s="114" t="s">
        <v>163</v>
      </c>
      <c r="AV108" s="515">
        <v>1</v>
      </c>
      <c r="AW108" s="46" t="str">
        <f>VLOOKUP(TEXT(AX108,"000"),'List - PRL names'!$C$4:$D$61,2,FALSE)</f>
        <v>HBL-080PRL:RFS-PRLTAP-030</v>
      </c>
      <c r="AX108" s="47">
        <v>30</v>
      </c>
      <c r="BC108" s="85"/>
      <c r="BD108" s="70"/>
    </row>
    <row r="109" spans="2:56" ht="15.75" thickBot="1" x14ac:dyDescent="0.3">
      <c r="B109" s="13" t="s">
        <v>95</v>
      </c>
      <c r="C109" s="211">
        <v>251.855018</v>
      </c>
      <c r="D109" s="84">
        <f t="shared" si="43"/>
        <v>251.855018</v>
      </c>
      <c r="E109" s="363">
        <f t="shared" si="31"/>
        <v>233.40501800000001</v>
      </c>
      <c r="F109" s="84">
        <f t="shared" si="43"/>
        <v>214.24001799999999</v>
      </c>
      <c r="G109" s="84">
        <f t="shared" si="43"/>
        <v>192.46501799999999</v>
      </c>
      <c r="H109" s="84">
        <f t="shared" si="43"/>
        <v>175.42501799999999</v>
      </c>
      <c r="I109" s="84">
        <f t="shared" si="43"/>
        <v>158.385018</v>
      </c>
      <c r="J109" s="84">
        <f t="shared" si="43"/>
        <v>144.920018</v>
      </c>
      <c r="K109" s="84">
        <f t="shared" si="43"/>
        <v>127.88001800000001</v>
      </c>
      <c r="L109" s="84">
        <f t="shared" si="43"/>
        <v>110.84001800000001</v>
      </c>
      <c r="M109" s="84">
        <f t="shared" si="43"/>
        <v>93.800017999999994</v>
      </c>
      <c r="N109" s="84">
        <f t="shared" si="43"/>
        <v>76.760018000000002</v>
      </c>
      <c r="O109" s="84">
        <f t="shared" si="43"/>
        <v>59.72001800000001</v>
      </c>
      <c r="P109" s="84">
        <f t="shared" si="43"/>
        <v>42.68001799999999</v>
      </c>
      <c r="Q109" s="84">
        <f t="shared" si="43"/>
        <v>25.640017999999998</v>
      </c>
      <c r="R109" s="224">
        <f t="shared" si="43"/>
        <v>8.6000180000000057</v>
      </c>
      <c r="S109" s="225">
        <f t="shared" si="43"/>
        <v>8.4399820000000148</v>
      </c>
      <c r="T109" s="84">
        <f t="shared" si="43"/>
        <v>25.479981999999978</v>
      </c>
      <c r="U109" s="84">
        <f t="shared" si="42"/>
        <v>42.519981999999999</v>
      </c>
      <c r="V109" s="84">
        <f t="shared" si="44"/>
        <v>59.559982000000019</v>
      </c>
      <c r="W109" s="84">
        <f t="shared" si="44"/>
        <v>76.599981999999983</v>
      </c>
      <c r="X109" s="84">
        <f t="shared" si="44"/>
        <v>93.639982000000003</v>
      </c>
      <c r="Y109" s="84">
        <f t="shared" si="44"/>
        <v>110.67998200000002</v>
      </c>
      <c r="Z109" s="381">
        <f t="shared" si="44"/>
        <v>127.71998199999999</v>
      </c>
      <c r="AA109" s="381">
        <f t="shared" si="44"/>
        <v>144.75998200000001</v>
      </c>
      <c r="AB109" s="381">
        <f t="shared" si="41"/>
        <v>161.79998199999997</v>
      </c>
      <c r="AC109" s="84">
        <f t="shared" si="44"/>
        <v>178.83998199999999</v>
      </c>
      <c r="AD109" s="84">
        <f t="shared" si="44"/>
        <v>195.87998200000001</v>
      </c>
      <c r="AE109" s="84">
        <f t="shared" si="44"/>
        <v>212.91998199999998</v>
      </c>
      <c r="AF109" s="144">
        <f t="shared" si="44"/>
        <v>308.14498200000003</v>
      </c>
      <c r="AI109" s="112" t="s">
        <v>95</v>
      </c>
      <c r="AJ109" s="147" t="str">
        <f t="shared" si="35"/>
        <v>HBL-090ROW:PBI-FE-212801</v>
      </c>
      <c r="AK109" s="157" t="str">
        <f t="shared" si="36"/>
        <v>HBL-090ROW:PBI-MTCA-212800</v>
      </c>
      <c r="AL109" s="112" t="s">
        <v>591</v>
      </c>
      <c r="AM109" s="114" t="str">
        <f t="shared" si="37"/>
        <v>HBL-090ROW</v>
      </c>
      <c r="AN109" s="46" t="s">
        <v>1315</v>
      </c>
      <c r="AP109" s="112">
        <v>8</v>
      </c>
      <c r="AQ109" s="156">
        <f>'Electronics naming convention'!$C$15+AP109-1</f>
        <v>2128</v>
      </c>
      <c r="AR109" s="114">
        <v>1</v>
      </c>
      <c r="AS109" s="112" t="str">
        <f t="shared" si="38"/>
        <v>BPM</v>
      </c>
      <c r="AT109" s="191">
        <f t="shared" si="39"/>
        <v>53.600018000000006</v>
      </c>
      <c r="AU109" s="114" t="s">
        <v>163</v>
      </c>
      <c r="AV109" s="515">
        <v>2</v>
      </c>
      <c r="AW109" s="46" t="str">
        <f>VLOOKUP(TEXT(AX109,"000"),'List - PRL names'!$C$4:$D$61,2,FALSE)</f>
        <v>HBL-080PRL:RFS-PRLTAP-030</v>
      </c>
      <c r="AX109" s="47">
        <v>30</v>
      </c>
      <c r="BC109" s="85"/>
      <c r="BD109" s="70"/>
    </row>
    <row r="110" spans="2:56" x14ac:dyDescent="0.25">
      <c r="B110" s="13" t="s">
        <v>96</v>
      </c>
      <c r="C110" s="211">
        <v>259.72501799999998</v>
      </c>
      <c r="D110" s="84">
        <f t="shared" si="43"/>
        <v>259.72501799999998</v>
      </c>
      <c r="E110" s="363">
        <f t="shared" si="31"/>
        <v>241.27501799999999</v>
      </c>
      <c r="F110" s="84">
        <f t="shared" si="43"/>
        <v>222.11001799999997</v>
      </c>
      <c r="G110" s="84">
        <f t="shared" si="43"/>
        <v>200.33501799999999</v>
      </c>
      <c r="H110" s="84">
        <f t="shared" si="43"/>
        <v>183.29501799999997</v>
      </c>
      <c r="I110" s="84">
        <f t="shared" si="43"/>
        <v>166.25501799999998</v>
      </c>
      <c r="J110" s="84">
        <f t="shared" si="43"/>
        <v>152.79001799999998</v>
      </c>
      <c r="K110" s="84">
        <f t="shared" si="43"/>
        <v>135.75001799999998</v>
      </c>
      <c r="L110" s="84">
        <f t="shared" si="43"/>
        <v>118.71001799999999</v>
      </c>
      <c r="M110" s="84">
        <f t="shared" si="43"/>
        <v>101.67001799999997</v>
      </c>
      <c r="N110" s="84">
        <f t="shared" si="43"/>
        <v>84.630017999999978</v>
      </c>
      <c r="O110" s="84">
        <f t="shared" si="43"/>
        <v>67.590017999999986</v>
      </c>
      <c r="P110" s="84">
        <f t="shared" si="43"/>
        <v>50.550017999999966</v>
      </c>
      <c r="Q110" s="84">
        <f t="shared" si="43"/>
        <v>33.510017999999974</v>
      </c>
      <c r="R110" s="220">
        <f t="shared" si="43"/>
        <v>16.470017999999982</v>
      </c>
      <c r="S110" s="221">
        <f t="shared" si="43"/>
        <v>0.56998200000003862</v>
      </c>
      <c r="T110" s="84">
        <f t="shared" si="43"/>
        <v>17.609982000000002</v>
      </c>
      <c r="U110" s="84">
        <f t="shared" si="42"/>
        <v>34.649982000000023</v>
      </c>
      <c r="V110" s="84">
        <f t="shared" si="44"/>
        <v>51.689982000000043</v>
      </c>
      <c r="W110" s="84">
        <f t="shared" si="44"/>
        <v>68.729982000000007</v>
      </c>
      <c r="X110" s="84">
        <f t="shared" si="44"/>
        <v>85.769982000000027</v>
      </c>
      <c r="Y110" s="84">
        <f t="shared" si="44"/>
        <v>102.80998200000005</v>
      </c>
      <c r="Z110" s="381">
        <f t="shared" si="44"/>
        <v>119.84998200000001</v>
      </c>
      <c r="AA110" s="381">
        <f t="shared" si="44"/>
        <v>136.88998200000003</v>
      </c>
      <c r="AB110" s="381">
        <f t="shared" si="41"/>
        <v>153.929982</v>
      </c>
      <c r="AC110" s="84">
        <f t="shared" si="44"/>
        <v>170.96998200000002</v>
      </c>
      <c r="AD110" s="84">
        <f t="shared" si="44"/>
        <v>188.00998200000004</v>
      </c>
      <c r="AE110" s="84">
        <f t="shared" si="44"/>
        <v>205.049982</v>
      </c>
      <c r="AF110" s="144">
        <f t="shared" si="44"/>
        <v>300.27498200000002</v>
      </c>
      <c r="AI110" s="112" t="s">
        <v>96</v>
      </c>
      <c r="AJ110" s="147" t="str">
        <f t="shared" si="35"/>
        <v>HBL-090ROW:PBI-FE-212802</v>
      </c>
      <c r="AK110" s="157" t="str">
        <f t="shared" si="36"/>
        <v>HBL-090ROW:PBI-MTCA-212800</v>
      </c>
      <c r="AL110" s="112" t="s">
        <v>591</v>
      </c>
      <c r="AM110" s="114" t="str">
        <f t="shared" si="37"/>
        <v>HBL-090ROW</v>
      </c>
      <c r="AN110" s="46" t="s">
        <v>1315</v>
      </c>
      <c r="AP110" s="112">
        <v>8</v>
      </c>
      <c r="AQ110" s="156">
        <f>'Electronics naming convention'!$C$15+AP110-1</f>
        <v>2128</v>
      </c>
      <c r="AR110" s="114">
        <v>2</v>
      </c>
      <c r="AS110" s="112" t="str">
        <f t="shared" si="38"/>
        <v>BPM</v>
      </c>
      <c r="AT110" s="191">
        <f t="shared" si="39"/>
        <v>45.569982000000039</v>
      </c>
      <c r="AU110" s="114" t="s">
        <v>164</v>
      </c>
      <c r="AV110" s="515">
        <v>1</v>
      </c>
      <c r="AW110" s="46" t="str">
        <f>VLOOKUP(TEXT(AX110,"000"),'List - PRL names'!$C$4:$D$61,2,FALSE)</f>
        <v>HBL-100PRL:RFS-PRLTAP-032</v>
      </c>
      <c r="AX110" s="47">
        <v>32</v>
      </c>
      <c r="BC110" s="85"/>
      <c r="BD110" s="70"/>
    </row>
    <row r="111" spans="2:56" ht="15" customHeight="1" thickBot="1" x14ac:dyDescent="0.3">
      <c r="B111" s="13" t="s">
        <v>97</v>
      </c>
      <c r="C111" s="211">
        <v>268.89501799999999</v>
      </c>
      <c r="D111" s="84">
        <f t="shared" si="43"/>
        <v>268.89501799999999</v>
      </c>
      <c r="E111" s="363">
        <f t="shared" si="31"/>
        <v>250.445018</v>
      </c>
      <c r="F111" s="84">
        <f t="shared" si="43"/>
        <v>231.28001799999998</v>
      </c>
      <c r="G111" s="84">
        <f t="shared" si="43"/>
        <v>209.50501800000001</v>
      </c>
      <c r="H111" s="84">
        <f t="shared" si="43"/>
        <v>192.46501799999999</v>
      </c>
      <c r="I111" s="84">
        <f t="shared" si="43"/>
        <v>175.42501799999999</v>
      </c>
      <c r="J111" s="84">
        <f t="shared" si="43"/>
        <v>161.96001799999999</v>
      </c>
      <c r="K111" s="84">
        <f t="shared" si="43"/>
        <v>144.920018</v>
      </c>
      <c r="L111" s="84">
        <f t="shared" si="43"/>
        <v>127.88001800000001</v>
      </c>
      <c r="M111" s="84">
        <f t="shared" si="43"/>
        <v>110.84001799999999</v>
      </c>
      <c r="N111" s="84">
        <f t="shared" si="43"/>
        <v>93.800017999999994</v>
      </c>
      <c r="O111" s="84">
        <f t="shared" si="43"/>
        <v>76.760018000000002</v>
      </c>
      <c r="P111" s="84">
        <f t="shared" si="43"/>
        <v>59.720017999999982</v>
      </c>
      <c r="Q111" s="84">
        <f t="shared" si="43"/>
        <v>42.68001799999999</v>
      </c>
      <c r="R111" s="224">
        <f t="shared" si="43"/>
        <v>25.640017999999998</v>
      </c>
      <c r="S111" s="225">
        <f t="shared" si="43"/>
        <v>8.6000179999999773</v>
      </c>
      <c r="T111" s="84">
        <f t="shared" si="43"/>
        <v>8.4399819999999863</v>
      </c>
      <c r="U111" s="84">
        <f t="shared" si="42"/>
        <v>25.479982000000007</v>
      </c>
      <c r="V111" s="84">
        <f t="shared" si="44"/>
        <v>42.519982000000027</v>
      </c>
      <c r="W111" s="84">
        <f t="shared" si="44"/>
        <v>59.559981999999991</v>
      </c>
      <c r="X111" s="84">
        <f t="shared" si="44"/>
        <v>76.599982000000011</v>
      </c>
      <c r="Y111" s="84">
        <f t="shared" si="44"/>
        <v>93.639982000000032</v>
      </c>
      <c r="Z111" s="381">
        <f t="shared" si="44"/>
        <v>110.679982</v>
      </c>
      <c r="AA111" s="381">
        <f t="shared" si="44"/>
        <v>127.71998200000002</v>
      </c>
      <c r="AB111" s="381">
        <f t="shared" si="41"/>
        <v>144.75998199999998</v>
      </c>
      <c r="AC111" s="84">
        <f t="shared" si="44"/>
        <v>161.799982</v>
      </c>
      <c r="AD111" s="84">
        <f t="shared" si="44"/>
        <v>178.83998200000002</v>
      </c>
      <c r="AE111" s="84">
        <f t="shared" si="44"/>
        <v>195.87998199999998</v>
      </c>
      <c r="AF111" s="144">
        <f t="shared" si="44"/>
        <v>291.10498200000001</v>
      </c>
      <c r="AI111" s="112" t="s">
        <v>97</v>
      </c>
      <c r="AJ111" s="147" t="str">
        <f t="shared" si="35"/>
        <v>HBL-090ROW:PBI-FE-212802</v>
      </c>
      <c r="AK111" s="157" t="str">
        <f t="shared" si="36"/>
        <v>HBL-090ROW:PBI-MTCA-212800</v>
      </c>
      <c r="AL111" s="112" t="s">
        <v>591</v>
      </c>
      <c r="AM111" s="114" t="str">
        <f t="shared" si="37"/>
        <v>HBL-090ROW</v>
      </c>
      <c r="AN111" s="46" t="s">
        <v>1315</v>
      </c>
      <c r="AP111" s="112">
        <v>8</v>
      </c>
      <c r="AQ111" s="156">
        <f>'Electronics naming convention'!$C$15+AP111-1</f>
        <v>2128</v>
      </c>
      <c r="AR111" s="114">
        <v>2</v>
      </c>
      <c r="AS111" s="112" t="str">
        <f t="shared" si="38"/>
        <v>BPM</v>
      </c>
      <c r="AT111" s="191">
        <f t="shared" si="39"/>
        <v>53.600017999999977</v>
      </c>
      <c r="AU111" s="114" t="s">
        <v>164</v>
      </c>
      <c r="AV111" s="515">
        <v>2</v>
      </c>
      <c r="AW111" s="46" t="str">
        <f>VLOOKUP(TEXT(AX111,"000"),'List - PRL names'!$C$4:$D$61,2,FALSE)</f>
        <v>HBL-100PRL:RFS-PRLTAP-032</v>
      </c>
      <c r="AX111" s="47">
        <v>32</v>
      </c>
      <c r="BC111" s="85"/>
      <c r="BD111" s="70"/>
    </row>
    <row r="112" spans="2:56" x14ac:dyDescent="0.25">
      <c r="B112" s="13" t="s">
        <v>108</v>
      </c>
      <c r="C112" s="211">
        <v>276.765018</v>
      </c>
      <c r="D112" s="84">
        <f t="shared" si="43"/>
        <v>276.765018</v>
      </c>
      <c r="E112" s="363">
        <f t="shared" si="31"/>
        <v>258.31501800000001</v>
      </c>
      <c r="F112" s="84">
        <f t="shared" si="43"/>
        <v>239.15001799999999</v>
      </c>
      <c r="G112" s="84">
        <f t="shared" si="43"/>
        <v>217.37501800000001</v>
      </c>
      <c r="H112" s="84">
        <f t="shared" si="43"/>
        <v>200.33501799999999</v>
      </c>
      <c r="I112" s="84">
        <f t="shared" si="43"/>
        <v>183.295018</v>
      </c>
      <c r="J112" s="84">
        <f t="shared" si="43"/>
        <v>169.830018</v>
      </c>
      <c r="K112" s="84">
        <f t="shared" si="43"/>
        <v>152.790018</v>
      </c>
      <c r="L112" s="84">
        <f t="shared" si="43"/>
        <v>135.75001800000001</v>
      </c>
      <c r="M112" s="84">
        <f t="shared" si="43"/>
        <v>118.71001799999999</v>
      </c>
      <c r="N112" s="84">
        <f t="shared" si="43"/>
        <v>101.670018</v>
      </c>
      <c r="O112" s="84">
        <f t="shared" si="43"/>
        <v>84.630018000000007</v>
      </c>
      <c r="P112" s="84">
        <f t="shared" si="43"/>
        <v>67.590017999999986</v>
      </c>
      <c r="Q112" s="84">
        <f t="shared" si="43"/>
        <v>50.550017999999994</v>
      </c>
      <c r="R112" s="84">
        <f t="shared" si="43"/>
        <v>33.510018000000002</v>
      </c>
      <c r="S112" s="84">
        <f t="shared" si="43"/>
        <v>16.470017999999982</v>
      </c>
      <c r="T112" s="220">
        <f t="shared" si="43"/>
        <v>0.56998199999998178</v>
      </c>
      <c r="U112" s="221">
        <f t="shared" si="42"/>
        <v>17.609982000000002</v>
      </c>
      <c r="V112" s="84">
        <f t="shared" si="44"/>
        <v>34.649982000000023</v>
      </c>
      <c r="W112" s="84">
        <f t="shared" si="44"/>
        <v>51.689981999999986</v>
      </c>
      <c r="X112" s="84">
        <f t="shared" si="44"/>
        <v>68.729982000000007</v>
      </c>
      <c r="Y112" s="84">
        <f t="shared" si="44"/>
        <v>85.769982000000027</v>
      </c>
      <c r="Z112" s="381">
        <f t="shared" si="44"/>
        <v>102.80998199999999</v>
      </c>
      <c r="AA112" s="381">
        <f t="shared" si="44"/>
        <v>119.84998200000001</v>
      </c>
      <c r="AB112" s="381">
        <f t="shared" si="44"/>
        <v>136.88998199999997</v>
      </c>
      <c r="AC112" s="84">
        <f t="shared" si="44"/>
        <v>153.929982</v>
      </c>
      <c r="AD112" s="84">
        <f t="shared" si="44"/>
        <v>170.96998200000002</v>
      </c>
      <c r="AE112" s="84">
        <f t="shared" si="44"/>
        <v>188.00998199999998</v>
      </c>
      <c r="AF112" s="144">
        <f t="shared" si="44"/>
        <v>283.234982</v>
      </c>
      <c r="AI112" s="112" t="s">
        <v>108</v>
      </c>
      <c r="AJ112" s="147" t="str">
        <f t="shared" si="35"/>
        <v>HBL-120ROW:PBI-FE-212901</v>
      </c>
      <c r="AK112" s="157" t="str">
        <f t="shared" si="36"/>
        <v>HBL-120ROW:PBI-MTCA-212900</v>
      </c>
      <c r="AL112" s="112" t="s">
        <v>584</v>
      </c>
      <c r="AM112" s="114" t="str">
        <f t="shared" si="37"/>
        <v>HBL-120ROW</v>
      </c>
      <c r="AN112" s="46" t="s">
        <v>1315</v>
      </c>
      <c r="AP112" s="112">
        <v>9</v>
      </c>
      <c r="AQ112" s="156">
        <f>'Electronics naming convention'!$C$15+AP112-1</f>
        <v>2129</v>
      </c>
      <c r="AR112" s="114">
        <v>1</v>
      </c>
      <c r="AS112" s="112" t="str">
        <f t="shared" si="38"/>
        <v>BPM</v>
      </c>
      <c r="AT112" s="191">
        <f t="shared" si="39"/>
        <v>45.569981999999982</v>
      </c>
      <c r="AU112" s="114" t="s">
        <v>165</v>
      </c>
      <c r="AV112" s="515">
        <v>1</v>
      </c>
      <c r="AW112" s="46" t="str">
        <f>VLOOKUP(TEXT(AX112,"000"),'List - PRL names'!$C$4:$D$61,2,FALSE)</f>
        <v>HBL-120PRL:RFS-PRLTAP-034</v>
      </c>
      <c r="AX112" s="47">
        <v>34</v>
      </c>
      <c r="BC112" s="85"/>
      <c r="BD112" s="70"/>
    </row>
    <row r="113" spans="2:56" ht="15.75" thickBot="1" x14ac:dyDescent="0.3">
      <c r="B113" s="13" t="s">
        <v>109</v>
      </c>
      <c r="C113" s="211">
        <v>285.93501800000001</v>
      </c>
      <c r="D113" s="84">
        <f t="shared" si="43"/>
        <v>285.93501800000001</v>
      </c>
      <c r="E113" s="363">
        <f t="shared" si="31"/>
        <v>267.48501800000003</v>
      </c>
      <c r="F113" s="84">
        <f t="shared" si="43"/>
        <v>248.320018</v>
      </c>
      <c r="G113" s="84">
        <f t="shared" si="43"/>
        <v>226.54501800000003</v>
      </c>
      <c r="H113" s="84">
        <f t="shared" si="43"/>
        <v>209.50501800000001</v>
      </c>
      <c r="I113" s="84">
        <f t="shared" si="43"/>
        <v>192.46501800000001</v>
      </c>
      <c r="J113" s="84">
        <f t="shared" si="43"/>
        <v>179.00001800000001</v>
      </c>
      <c r="K113" s="84">
        <f t="shared" si="43"/>
        <v>161.96001800000002</v>
      </c>
      <c r="L113" s="84">
        <f t="shared" si="43"/>
        <v>144.92001800000003</v>
      </c>
      <c r="M113" s="84">
        <f t="shared" si="43"/>
        <v>127.88001800000001</v>
      </c>
      <c r="N113" s="84">
        <f t="shared" si="43"/>
        <v>110.84001800000001</v>
      </c>
      <c r="O113" s="84">
        <f t="shared" si="43"/>
        <v>93.800018000000023</v>
      </c>
      <c r="P113" s="84">
        <f t="shared" si="43"/>
        <v>76.760018000000002</v>
      </c>
      <c r="Q113" s="84">
        <f t="shared" si="43"/>
        <v>59.72001800000001</v>
      </c>
      <c r="R113" s="84">
        <f t="shared" si="43"/>
        <v>42.680018000000018</v>
      </c>
      <c r="S113" s="84">
        <f t="shared" si="43"/>
        <v>25.640017999999998</v>
      </c>
      <c r="T113" s="224">
        <f t="shared" si="43"/>
        <v>8.6000180000000341</v>
      </c>
      <c r="U113" s="225">
        <f t="shared" si="42"/>
        <v>8.4399819999999863</v>
      </c>
      <c r="V113" s="84">
        <f t="shared" si="44"/>
        <v>25.479982000000007</v>
      </c>
      <c r="W113" s="84">
        <f t="shared" si="44"/>
        <v>42.51998199999997</v>
      </c>
      <c r="X113" s="84">
        <f t="shared" si="44"/>
        <v>59.559981999999991</v>
      </c>
      <c r="Y113" s="84">
        <f t="shared" si="44"/>
        <v>76.599982000000011</v>
      </c>
      <c r="Z113" s="381">
        <f t="shared" si="44"/>
        <v>93.639981999999975</v>
      </c>
      <c r="AA113" s="381">
        <f t="shared" si="44"/>
        <v>110.679982</v>
      </c>
      <c r="AB113" s="381">
        <f t="shared" si="44"/>
        <v>127.71998199999996</v>
      </c>
      <c r="AC113" s="84">
        <f t="shared" si="44"/>
        <v>144.75998199999998</v>
      </c>
      <c r="AD113" s="84">
        <f t="shared" si="44"/>
        <v>161.799982</v>
      </c>
      <c r="AE113" s="84">
        <f t="shared" si="44"/>
        <v>178.83998199999996</v>
      </c>
      <c r="AF113" s="144">
        <f t="shared" si="44"/>
        <v>274.06498199999999</v>
      </c>
      <c r="AI113" s="112" t="s">
        <v>109</v>
      </c>
      <c r="AJ113" s="147" t="str">
        <f t="shared" si="35"/>
        <v>HBL-120ROW:PBI-FE-212901</v>
      </c>
      <c r="AK113" s="157" t="str">
        <f t="shared" si="36"/>
        <v>HBL-120ROW:PBI-MTCA-212900</v>
      </c>
      <c r="AL113" s="112" t="s">
        <v>584</v>
      </c>
      <c r="AM113" s="114" t="str">
        <f t="shared" si="37"/>
        <v>HBL-120ROW</v>
      </c>
      <c r="AN113" s="46" t="s">
        <v>1315</v>
      </c>
      <c r="AP113" s="112">
        <v>9</v>
      </c>
      <c r="AQ113" s="156">
        <f>'Electronics naming convention'!$C$15+AP113-1</f>
        <v>2129</v>
      </c>
      <c r="AR113" s="114">
        <v>1</v>
      </c>
      <c r="AS113" s="112" t="str">
        <f t="shared" si="38"/>
        <v>BPM</v>
      </c>
      <c r="AT113" s="191">
        <f t="shared" si="39"/>
        <v>53.600018000000034</v>
      </c>
      <c r="AU113" s="114" t="s">
        <v>165</v>
      </c>
      <c r="AV113" s="515">
        <v>2</v>
      </c>
      <c r="AW113" s="46" t="str">
        <f>VLOOKUP(TEXT(AX113,"000"),'List - PRL names'!$C$4:$D$61,2,FALSE)</f>
        <v>HBL-120PRL:RFS-PRLTAP-034</v>
      </c>
      <c r="AX113" s="47">
        <v>34</v>
      </c>
      <c r="BC113" s="85"/>
      <c r="BD113" s="70"/>
    </row>
    <row r="114" spans="2:56" x14ac:dyDescent="0.25">
      <c r="B114" s="13" t="s">
        <v>110</v>
      </c>
      <c r="C114" s="211">
        <v>293.80501800000002</v>
      </c>
      <c r="D114" s="84">
        <f t="shared" si="43"/>
        <v>293.80501800000002</v>
      </c>
      <c r="E114" s="363">
        <f t="shared" si="31"/>
        <v>275.35501800000003</v>
      </c>
      <c r="F114" s="84">
        <f t="shared" si="43"/>
        <v>256.19001800000001</v>
      </c>
      <c r="G114" s="84">
        <f t="shared" si="43"/>
        <v>234.41501800000003</v>
      </c>
      <c r="H114" s="84">
        <f t="shared" si="43"/>
        <v>217.37501800000001</v>
      </c>
      <c r="I114" s="84">
        <f t="shared" si="43"/>
        <v>200.33501800000002</v>
      </c>
      <c r="J114" s="84">
        <f t="shared" si="43"/>
        <v>186.87001800000002</v>
      </c>
      <c r="K114" s="84">
        <f t="shared" si="43"/>
        <v>169.83001800000002</v>
      </c>
      <c r="L114" s="84">
        <f t="shared" si="43"/>
        <v>152.79001800000003</v>
      </c>
      <c r="M114" s="84">
        <f t="shared" si="43"/>
        <v>135.75001800000001</v>
      </c>
      <c r="N114" s="84">
        <f t="shared" si="43"/>
        <v>118.71001800000002</v>
      </c>
      <c r="O114" s="84">
        <f t="shared" si="43"/>
        <v>101.67001800000003</v>
      </c>
      <c r="P114" s="84">
        <f t="shared" si="43"/>
        <v>84.630018000000007</v>
      </c>
      <c r="Q114" s="84">
        <f t="shared" si="43"/>
        <v>67.590018000000015</v>
      </c>
      <c r="R114" s="84">
        <f t="shared" si="43"/>
        <v>50.550018000000023</v>
      </c>
      <c r="S114" s="84">
        <f t="shared" si="43"/>
        <v>33.510018000000002</v>
      </c>
      <c r="T114" s="220">
        <f t="shared" si="43"/>
        <v>16.470018000000039</v>
      </c>
      <c r="U114" s="221">
        <f t="shared" si="42"/>
        <v>0.56998199999998178</v>
      </c>
      <c r="V114" s="84">
        <f t="shared" si="44"/>
        <v>17.609982000000002</v>
      </c>
      <c r="W114" s="84">
        <f t="shared" si="44"/>
        <v>34.649981999999966</v>
      </c>
      <c r="X114" s="84">
        <f t="shared" si="44"/>
        <v>51.689981999999986</v>
      </c>
      <c r="Y114" s="84">
        <f t="shared" si="44"/>
        <v>68.729982000000007</v>
      </c>
      <c r="Z114" s="381">
        <f t="shared" si="44"/>
        <v>85.76998199999997</v>
      </c>
      <c r="AA114" s="381">
        <f t="shared" si="44"/>
        <v>102.80998199999999</v>
      </c>
      <c r="AB114" s="381">
        <f t="shared" si="44"/>
        <v>119.84998199999995</v>
      </c>
      <c r="AC114" s="84">
        <f t="shared" si="44"/>
        <v>136.88998199999997</v>
      </c>
      <c r="AD114" s="84">
        <f t="shared" si="44"/>
        <v>153.929982</v>
      </c>
      <c r="AE114" s="84">
        <f t="shared" si="44"/>
        <v>170.96998199999996</v>
      </c>
      <c r="AF114" s="144">
        <f t="shared" si="44"/>
        <v>266.19498199999998</v>
      </c>
      <c r="AI114" s="112" t="s">
        <v>110</v>
      </c>
      <c r="AJ114" s="147" t="str">
        <f t="shared" si="35"/>
        <v>HBL-120ROW:PBI-FE-212902</v>
      </c>
      <c r="AK114" s="157" t="str">
        <f t="shared" si="36"/>
        <v>HBL-120ROW:PBI-MTCA-212900</v>
      </c>
      <c r="AL114" s="112" t="s">
        <v>584</v>
      </c>
      <c r="AM114" s="114" t="str">
        <f t="shared" si="37"/>
        <v>HBL-120ROW</v>
      </c>
      <c r="AN114" s="46" t="s">
        <v>1315</v>
      </c>
      <c r="AP114" s="112">
        <v>9</v>
      </c>
      <c r="AQ114" s="156">
        <f>'Electronics naming convention'!$C$15+AP114-1</f>
        <v>2129</v>
      </c>
      <c r="AR114" s="114">
        <v>2</v>
      </c>
      <c r="AS114" s="112" t="str">
        <f t="shared" si="38"/>
        <v>BPM</v>
      </c>
      <c r="AT114" s="191">
        <f t="shared" si="39"/>
        <v>45.569981999999982</v>
      </c>
      <c r="AU114" s="114" t="s">
        <v>166</v>
      </c>
      <c r="AV114" s="515">
        <v>1</v>
      </c>
      <c r="AW114" s="46" t="str">
        <f>VLOOKUP(TEXT(AX114,"000"),'List - PRL names'!$C$4:$D$61,2,FALSE)</f>
        <v>HBL-140PRL:RFS-PRLTAP-036</v>
      </c>
      <c r="AX114" s="47">
        <v>36</v>
      </c>
      <c r="BC114" s="85"/>
      <c r="BD114" s="70"/>
    </row>
    <row r="115" spans="2:56" ht="15" customHeight="1" thickBot="1" x14ac:dyDescent="0.3">
      <c r="B115" s="13" t="s">
        <v>115</v>
      </c>
      <c r="C115" s="211">
        <v>302.97501799999998</v>
      </c>
      <c r="D115" s="84">
        <f t="shared" si="43"/>
        <v>302.97501799999998</v>
      </c>
      <c r="E115" s="363">
        <f t="shared" si="31"/>
        <v>284.52501799999999</v>
      </c>
      <c r="F115" s="84">
        <f t="shared" si="43"/>
        <v>265.36001799999997</v>
      </c>
      <c r="G115" s="84">
        <f t="shared" si="43"/>
        <v>243.58501799999999</v>
      </c>
      <c r="H115" s="84">
        <f t="shared" si="43"/>
        <v>226.54501799999997</v>
      </c>
      <c r="I115" s="84">
        <f t="shared" si="43"/>
        <v>209.50501799999998</v>
      </c>
      <c r="J115" s="84">
        <f t="shared" si="43"/>
        <v>196.04001799999998</v>
      </c>
      <c r="K115" s="84">
        <f t="shared" si="43"/>
        <v>179.00001799999998</v>
      </c>
      <c r="L115" s="84">
        <f t="shared" si="43"/>
        <v>161.96001799999999</v>
      </c>
      <c r="M115" s="84">
        <f t="shared" si="43"/>
        <v>144.92001799999997</v>
      </c>
      <c r="N115" s="84">
        <f t="shared" si="43"/>
        <v>127.88001799999998</v>
      </c>
      <c r="O115" s="84">
        <f t="shared" si="43"/>
        <v>110.84001799999999</v>
      </c>
      <c r="P115" s="84">
        <f t="shared" si="43"/>
        <v>93.800017999999966</v>
      </c>
      <c r="Q115" s="84">
        <f t="shared" si="43"/>
        <v>76.760017999999974</v>
      </c>
      <c r="R115" s="84">
        <f t="shared" si="43"/>
        <v>59.720017999999982</v>
      </c>
      <c r="S115" s="84">
        <f t="shared" si="43"/>
        <v>42.680017999999961</v>
      </c>
      <c r="T115" s="224">
        <f t="shared" si="43"/>
        <v>25.640017999999998</v>
      </c>
      <c r="U115" s="225">
        <f t="shared" si="42"/>
        <v>8.6000179999999773</v>
      </c>
      <c r="V115" s="84">
        <f t="shared" si="44"/>
        <v>8.4399820000000432</v>
      </c>
      <c r="W115" s="84">
        <f t="shared" si="44"/>
        <v>25.479982000000007</v>
      </c>
      <c r="X115" s="84">
        <f t="shared" si="44"/>
        <v>42.519982000000027</v>
      </c>
      <c r="Y115" s="84">
        <f t="shared" si="44"/>
        <v>59.559982000000048</v>
      </c>
      <c r="Z115" s="381">
        <f t="shared" si="44"/>
        <v>76.599982000000011</v>
      </c>
      <c r="AA115" s="381">
        <f t="shared" si="44"/>
        <v>93.639982000000032</v>
      </c>
      <c r="AB115" s="381">
        <f t="shared" si="44"/>
        <v>110.679982</v>
      </c>
      <c r="AC115" s="84">
        <f t="shared" si="44"/>
        <v>127.71998200000002</v>
      </c>
      <c r="AD115" s="84">
        <f t="shared" si="44"/>
        <v>144.75998200000004</v>
      </c>
      <c r="AE115" s="84">
        <f t="shared" si="44"/>
        <v>161.799982</v>
      </c>
      <c r="AF115" s="144">
        <f t="shared" si="44"/>
        <v>257.02498200000002</v>
      </c>
      <c r="AI115" s="112" t="s">
        <v>115</v>
      </c>
      <c r="AJ115" s="147" t="str">
        <f t="shared" si="35"/>
        <v>HBL-120ROW:PBI-FE-212902</v>
      </c>
      <c r="AK115" s="157" t="str">
        <f t="shared" si="36"/>
        <v>HBL-120ROW:PBI-MTCA-212900</v>
      </c>
      <c r="AL115" s="112" t="s">
        <v>584</v>
      </c>
      <c r="AM115" s="114" t="str">
        <f t="shared" si="37"/>
        <v>HBL-120ROW</v>
      </c>
      <c r="AN115" s="46" t="s">
        <v>1315</v>
      </c>
      <c r="AP115" s="112">
        <v>9</v>
      </c>
      <c r="AQ115" s="156">
        <f>'Electronics naming convention'!$C$15+AP115-1</f>
        <v>2129</v>
      </c>
      <c r="AR115" s="114">
        <v>2</v>
      </c>
      <c r="AS115" s="112" t="str">
        <f t="shared" si="38"/>
        <v>BPM</v>
      </c>
      <c r="AT115" s="191">
        <f t="shared" si="39"/>
        <v>53.600017999999977</v>
      </c>
      <c r="AU115" s="114" t="s">
        <v>166</v>
      </c>
      <c r="AV115" s="515">
        <v>2</v>
      </c>
      <c r="AW115" s="46" t="str">
        <f>VLOOKUP(TEXT(AX115,"000"),'List - PRL names'!$C$4:$D$61,2,FALSE)</f>
        <v>HBL-140PRL:RFS-PRLTAP-036</v>
      </c>
      <c r="AX115" s="47">
        <v>36</v>
      </c>
      <c r="BC115" s="85"/>
      <c r="BD115" s="70"/>
    </row>
    <row r="116" spans="2:56" x14ac:dyDescent="0.25">
      <c r="B116" s="13" t="s">
        <v>116</v>
      </c>
      <c r="C116" s="211">
        <v>310.84501799999998</v>
      </c>
      <c r="D116" s="84">
        <f t="shared" si="43"/>
        <v>310.84501799999998</v>
      </c>
      <c r="E116" s="363">
        <f t="shared" si="31"/>
        <v>292.39501799999999</v>
      </c>
      <c r="F116" s="84">
        <f t="shared" si="43"/>
        <v>273.23001799999997</v>
      </c>
      <c r="G116" s="84">
        <f t="shared" si="43"/>
        <v>251.455018</v>
      </c>
      <c r="H116" s="84">
        <f t="shared" si="43"/>
        <v>234.41501799999998</v>
      </c>
      <c r="I116" s="84">
        <f t="shared" si="43"/>
        <v>217.37501799999998</v>
      </c>
      <c r="J116" s="84">
        <f t="shared" si="43"/>
        <v>203.91001799999998</v>
      </c>
      <c r="K116" s="84">
        <f t="shared" si="43"/>
        <v>186.87001799999999</v>
      </c>
      <c r="L116" s="84">
        <f t="shared" si="43"/>
        <v>169.830018</v>
      </c>
      <c r="M116" s="84">
        <f t="shared" si="43"/>
        <v>152.79001799999998</v>
      </c>
      <c r="N116" s="84">
        <f t="shared" si="43"/>
        <v>135.75001799999998</v>
      </c>
      <c r="O116" s="84">
        <f t="shared" si="43"/>
        <v>118.71001799999999</v>
      </c>
      <c r="P116" s="84">
        <f t="shared" si="43"/>
        <v>101.67001799999997</v>
      </c>
      <c r="Q116" s="84">
        <f t="shared" si="43"/>
        <v>84.630017999999978</v>
      </c>
      <c r="R116" s="84">
        <f t="shared" si="43"/>
        <v>67.590017999999986</v>
      </c>
      <c r="S116" s="84">
        <f t="shared" si="43"/>
        <v>50.550017999999966</v>
      </c>
      <c r="T116" s="84">
        <f t="shared" si="43"/>
        <v>33.510018000000002</v>
      </c>
      <c r="U116" s="84">
        <f t="shared" si="42"/>
        <v>16.470017999999982</v>
      </c>
      <c r="V116" s="220">
        <f t="shared" ref="V116:AF131" si="45">ABS($C116-V$55)</f>
        <v>0.56998200000003862</v>
      </c>
      <c r="W116" s="221">
        <f t="shared" si="45"/>
        <v>17.609982000000002</v>
      </c>
      <c r="X116" s="84">
        <f t="shared" si="45"/>
        <v>34.649982000000023</v>
      </c>
      <c r="Y116" s="84">
        <f t="shared" si="45"/>
        <v>51.689982000000043</v>
      </c>
      <c r="Z116" s="381">
        <f t="shared" si="45"/>
        <v>68.729982000000007</v>
      </c>
      <c r="AA116" s="381">
        <f t="shared" si="45"/>
        <v>85.769982000000027</v>
      </c>
      <c r="AB116" s="381">
        <f t="shared" si="44"/>
        <v>102.80998199999999</v>
      </c>
      <c r="AC116" s="84">
        <f t="shared" si="45"/>
        <v>119.84998200000001</v>
      </c>
      <c r="AD116" s="84">
        <f t="shared" si="45"/>
        <v>136.88998200000003</v>
      </c>
      <c r="AE116" s="84">
        <f t="shared" si="45"/>
        <v>153.929982</v>
      </c>
      <c r="AF116" s="144">
        <f t="shared" si="45"/>
        <v>249.15498200000002</v>
      </c>
      <c r="AI116" s="112" t="s">
        <v>116</v>
      </c>
      <c r="AJ116" s="147" t="str">
        <f t="shared" si="35"/>
        <v>HBL-160ROW:PBI-FE-213001</v>
      </c>
      <c r="AK116" s="157" t="str">
        <f t="shared" si="36"/>
        <v>HBL-160ROW:PBI-MTCA-213000</v>
      </c>
      <c r="AL116" s="112" t="s">
        <v>585</v>
      </c>
      <c r="AM116" s="114" t="str">
        <f t="shared" si="37"/>
        <v>HBL-160ROW</v>
      </c>
      <c r="AN116" s="46" t="s">
        <v>1315</v>
      </c>
      <c r="AP116" s="112">
        <v>10</v>
      </c>
      <c r="AQ116" s="156">
        <f>'Electronics naming convention'!$C$15+AP116-1</f>
        <v>2130</v>
      </c>
      <c r="AR116" s="114">
        <v>1</v>
      </c>
      <c r="AS116" s="112" t="str">
        <f t="shared" si="38"/>
        <v>BPM</v>
      </c>
      <c r="AT116" s="191">
        <f t="shared" si="39"/>
        <v>45.569982000000039</v>
      </c>
      <c r="AU116" s="114" t="s">
        <v>167</v>
      </c>
      <c r="AV116" s="515">
        <v>1</v>
      </c>
      <c r="AW116" s="46" t="str">
        <f>VLOOKUP(TEXT(AX116,"000"),'List - PRL names'!$C$4:$D$61,2,FALSE)</f>
        <v>HBL-160PRL:RFS-PRLTAP-038</v>
      </c>
      <c r="AX116" s="47">
        <v>38</v>
      </c>
      <c r="BC116" s="85"/>
      <c r="BD116" s="70"/>
    </row>
    <row r="117" spans="2:56" ht="15.75" thickBot="1" x14ac:dyDescent="0.3">
      <c r="B117" s="13" t="s">
        <v>117</v>
      </c>
      <c r="C117" s="211">
        <v>320.015018</v>
      </c>
      <c r="D117" s="84">
        <f t="shared" si="43"/>
        <v>320.015018</v>
      </c>
      <c r="E117" s="363">
        <f t="shared" si="31"/>
        <v>301.56501800000001</v>
      </c>
      <c r="F117" s="84">
        <f t="shared" si="43"/>
        <v>282.40001799999999</v>
      </c>
      <c r="G117" s="84">
        <f t="shared" si="43"/>
        <v>260.62501800000001</v>
      </c>
      <c r="H117" s="84">
        <f t="shared" si="43"/>
        <v>243.58501799999999</v>
      </c>
      <c r="I117" s="84">
        <f t="shared" si="43"/>
        <v>226.545018</v>
      </c>
      <c r="J117" s="84">
        <f t="shared" si="43"/>
        <v>213.080018</v>
      </c>
      <c r="K117" s="84">
        <f t="shared" si="43"/>
        <v>196.040018</v>
      </c>
      <c r="L117" s="84">
        <f t="shared" si="43"/>
        <v>179.00001800000001</v>
      </c>
      <c r="M117" s="84">
        <f t="shared" si="43"/>
        <v>161.96001799999999</v>
      </c>
      <c r="N117" s="84">
        <f t="shared" si="43"/>
        <v>144.920018</v>
      </c>
      <c r="O117" s="84">
        <f t="shared" si="43"/>
        <v>127.88001800000001</v>
      </c>
      <c r="P117" s="84">
        <f t="shared" si="43"/>
        <v>110.84001799999999</v>
      </c>
      <c r="Q117" s="84">
        <f t="shared" si="43"/>
        <v>93.800017999999994</v>
      </c>
      <c r="R117" s="84">
        <f t="shared" si="43"/>
        <v>76.760018000000002</v>
      </c>
      <c r="S117" s="84">
        <f t="shared" si="43"/>
        <v>59.720017999999982</v>
      </c>
      <c r="T117" s="84">
        <f t="shared" si="43"/>
        <v>42.680018000000018</v>
      </c>
      <c r="U117" s="84">
        <f t="shared" si="42"/>
        <v>25.640017999999998</v>
      </c>
      <c r="V117" s="224">
        <f t="shared" si="45"/>
        <v>8.6000179999999773</v>
      </c>
      <c r="W117" s="225">
        <f t="shared" si="45"/>
        <v>8.4399819999999863</v>
      </c>
      <c r="X117" s="84">
        <f t="shared" si="45"/>
        <v>25.479982000000007</v>
      </c>
      <c r="Y117" s="84">
        <f t="shared" si="45"/>
        <v>42.519982000000027</v>
      </c>
      <c r="Z117" s="381">
        <f t="shared" si="45"/>
        <v>59.559981999999991</v>
      </c>
      <c r="AA117" s="381">
        <f t="shared" si="45"/>
        <v>76.599982000000011</v>
      </c>
      <c r="AB117" s="381">
        <f t="shared" si="44"/>
        <v>93.639981999999975</v>
      </c>
      <c r="AC117" s="84">
        <f t="shared" si="45"/>
        <v>110.679982</v>
      </c>
      <c r="AD117" s="84">
        <f t="shared" si="45"/>
        <v>127.71998200000002</v>
      </c>
      <c r="AE117" s="84">
        <f t="shared" si="45"/>
        <v>144.75998199999998</v>
      </c>
      <c r="AF117" s="144">
        <f t="shared" si="45"/>
        <v>239.984982</v>
      </c>
      <c r="AI117" s="112" t="s">
        <v>117</v>
      </c>
      <c r="AJ117" s="147" t="str">
        <f t="shared" si="35"/>
        <v>HBL-160ROW:PBI-FE-213001</v>
      </c>
      <c r="AK117" s="157" t="str">
        <f t="shared" si="36"/>
        <v>HBL-160ROW:PBI-MTCA-213000</v>
      </c>
      <c r="AL117" s="112" t="s">
        <v>585</v>
      </c>
      <c r="AM117" s="114" t="str">
        <f t="shared" si="37"/>
        <v>HBL-160ROW</v>
      </c>
      <c r="AN117" s="46" t="s">
        <v>1315</v>
      </c>
      <c r="AP117" s="112">
        <v>10</v>
      </c>
      <c r="AQ117" s="156">
        <f>'Electronics naming convention'!$C$15+AP117-1</f>
        <v>2130</v>
      </c>
      <c r="AR117" s="114">
        <v>1</v>
      </c>
      <c r="AS117" s="112" t="str">
        <f t="shared" si="38"/>
        <v>BPM</v>
      </c>
      <c r="AT117" s="191">
        <f t="shared" si="39"/>
        <v>53.600017999999977</v>
      </c>
      <c r="AU117" s="114" t="s">
        <v>167</v>
      </c>
      <c r="AV117" s="515">
        <v>2</v>
      </c>
      <c r="AW117" s="46" t="str">
        <f>VLOOKUP(TEXT(AX117,"000"),'List - PRL names'!$C$4:$D$61,2,FALSE)</f>
        <v>HBL-160PRL:RFS-PRLTAP-038</v>
      </c>
      <c r="AX117" s="47">
        <v>38</v>
      </c>
      <c r="BC117" s="85"/>
      <c r="BD117" s="70"/>
    </row>
    <row r="118" spans="2:56" x14ac:dyDescent="0.25">
      <c r="B118" s="13" t="s">
        <v>118</v>
      </c>
      <c r="C118" s="211">
        <v>327.885018</v>
      </c>
      <c r="D118" s="84">
        <f t="shared" si="43"/>
        <v>327.885018</v>
      </c>
      <c r="E118" s="363">
        <f t="shared" si="31"/>
        <v>309.43501800000001</v>
      </c>
      <c r="F118" s="84">
        <f t="shared" si="43"/>
        <v>290.27001799999999</v>
      </c>
      <c r="G118" s="84">
        <f t="shared" si="43"/>
        <v>268.49501800000002</v>
      </c>
      <c r="H118" s="84">
        <f t="shared" si="43"/>
        <v>251.455018</v>
      </c>
      <c r="I118" s="84">
        <f t="shared" si="43"/>
        <v>234.415018</v>
      </c>
      <c r="J118" s="84">
        <f t="shared" si="43"/>
        <v>220.950018</v>
      </c>
      <c r="K118" s="84">
        <f t="shared" si="43"/>
        <v>203.91001800000001</v>
      </c>
      <c r="L118" s="84">
        <f t="shared" si="43"/>
        <v>186.87001800000002</v>
      </c>
      <c r="M118" s="84">
        <f t="shared" si="43"/>
        <v>169.830018</v>
      </c>
      <c r="N118" s="84">
        <f t="shared" si="43"/>
        <v>152.790018</v>
      </c>
      <c r="O118" s="84">
        <f t="shared" si="43"/>
        <v>135.75001800000001</v>
      </c>
      <c r="P118" s="84">
        <f t="shared" si="43"/>
        <v>118.71001799999999</v>
      </c>
      <c r="Q118" s="84">
        <f t="shared" si="43"/>
        <v>101.670018</v>
      </c>
      <c r="R118" s="84">
        <f t="shared" si="43"/>
        <v>84.630018000000007</v>
      </c>
      <c r="S118" s="84">
        <f t="shared" si="43"/>
        <v>67.590017999999986</v>
      </c>
      <c r="T118" s="84">
        <f t="shared" si="43"/>
        <v>50.550018000000023</v>
      </c>
      <c r="U118" s="84">
        <f t="shared" si="42"/>
        <v>33.510018000000002</v>
      </c>
      <c r="V118" s="220">
        <f t="shared" si="45"/>
        <v>16.470017999999982</v>
      </c>
      <c r="W118" s="221">
        <f t="shared" si="45"/>
        <v>0.56998199999998178</v>
      </c>
      <c r="X118" s="84">
        <f t="shared" si="45"/>
        <v>17.609982000000002</v>
      </c>
      <c r="Y118" s="84">
        <f t="shared" si="45"/>
        <v>34.649982000000023</v>
      </c>
      <c r="Z118" s="381">
        <f t="shared" si="45"/>
        <v>51.689981999999986</v>
      </c>
      <c r="AA118" s="381">
        <f t="shared" si="45"/>
        <v>68.729982000000007</v>
      </c>
      <c r="AB118" s="381">
        <f t="shared" si="44"/>
        <v>85.76998199999997</v>
      </c>
      <c r="AC118" s="84">
        <f t="shared" si="45"/>
        <v>102.80998199999999</v>
      </c>
      <c r="AD118" s="84">
        <f t="shared" si="45"/>
        <v>119.84998200000001</v>
      </c>
      <c r="AE118" s="84">
        <f t="shared" si="45"/>
        <v>136.88998199999997</v>
      </c>
      <c r="AF118" s="144">
        <f t="shared" si="45"/>
        <v>232.114982</v>
      </c>
      <c r="AI118" s="112" t="s">
        <v>118</v>
      </c>
      <c r="AJ118" s="147" t="str">
        <f t="shared" si="35"/>
        <v>HBL-160ROW:PBI-FE-213002</v>
      </c>
      <c r="AK118" s="157" t="str">
        <f t="shared" si="36"/>
        <v>HBL-160ROW:PBI-MTCA-213000</v>
      </c>
      <c r="AL118" s="112" t="s">
        <v>585</v>
      </c>
      <c r="AM118" s="114" t="str">
        <f t="shared" si="37"/>
        <v>HBL-160ROW</v>
      </c>
      <c r="AN118" s="46" t="s">
        <v>1315</v>
      </c>
      <c r="AP118" s="112">
        <v>10</v>
      </c>
      <c r="AQ118" s="156">
        <f>'Electronics naming convention'!$C$15+AP118-1</f>
        <v>2130</v>
      </c>
      <c r="AR118" s="114">
        <v>2</v>
      </c>
      <c r="AS118" s="112" t="str">
        <f t="shared" si="38"/>
        <v>BPM</v>
      </c>
      <c r="AT118" s="191">
        <f t="shared" si="39"/>
        <v>45.569981999999982</v>
      </c>
      <c r="AU118" s="114" t="s">
        <v>168</v>
      </c>
      <c r="AV118" s="515">
        <v>1</v>
      </c>
      <c r="AW118" s="46" t="str">
        <f>VLOOKUP(TEXT(AX118,"000"),'List - PRL names'!$C$4:$D$61,2,FALSE)</f>
        <v>HBL-180PRL:RFS-PRLTAP-040</v>
      </c>
      <c r="AX118" s="47">
        <v>40</v>
      </c>
      <c r="BC118" s="85"/>
      <c r="BD118" s="70"/>
    </row>
    <row r="119" spans="2:56" ht="15.75" thickBot="1" x14ac:dyDescent="0.3">
      <c r="B119" s="13" t="s">
        <v>119</v>
      </c>
      <c r="C119" s="212">
        <v>337.05501800000002</v>
      </c>
      <c r="D119" s="84">
        <f t="shared" si="43"/>
        <v>337.05501800000002</v>
      </c>
      <c r="E119" s="363">
        <f t="shared" si="31"/>
        <v>318.60501800000003</v>
      </c>
      <c r="F119" s="84">
        <f t="shared" si="43"/>
        <v>299.44001800000001</v>
      </c>
      <c r="G119" s="84">
        <f t="shared" si="43"/>
        <v>277.66501800000003</v>
      </c>
      <c r="H119" s="84">
        <f t="shared" si="43"/>
        <v>260.62501800000001</v>
      </c>
      <c r="I119" s="84">
        <f t="shared" si="43"/>
        <v>243.58501800000002</v>
      </c>
      <c r="J119" s="84">
        <f t="shared" si="43"/>
        <v>230.12001800000002</v>
      </c>
      <c r="K119" s="84">
        <f t="shared" si="43"/>
        <v>213.08001800000002</v>
      </c>
      <c r="L119" s="84">
        <f t="shared" si="43"/>
        <v>196.04001800000003</v>
      </c>
      <c r="M119" s="84">
        <f t="shared" si="43"/>
        <v>179.00001800000001</v>
      </c>
      <c r="N119" s="84">
        <f t="shared" si="43"/>
        <v>161.96001800000002</v>
      </c>
      <c r="O119" s="84">
        <f t="shared" si="43"/>
        <v>144.92001800000003</v>
      </c>
      <c r="P119" s="84">
        <f t="shared" si="43"/>
        <v>127.88001800000001</v>
      </c>
      <c r="Q119" s="84">
        <f t="shared" si="43"/>
        <v>110.84001800000001</v>
      </c>
      <c r="R119" s="84">
        <f t="shared" si="43"/>
        <v>93.800018000000023</v>
      </c>
      <c r="S119" s="84">
        <f t="shared" si="43"/>
        <v>76.760018000000002</v>
      </c>
      <c r="T119" s="84">
        <f t="shared" si="43"/>
        <v>59.720018000000039</v>
      </c>
      <c r="U119" s="84">
        <f t="shared" si="42"/>
        <v>42.680018000000018</v>
      </c>
      <c r="V119" s="224">
        <f t="shared" si="45"/>
        <v>25.640017999999998</v>
      </c>
      <c r="W119" s="225">
        <f t="shared" si="45"/>
        <v>8.6000180000000341</v>
      </c>
      <c r="X119" s="84">
        <f t="shared" si="45"/>
        <v>8.4399819999999863</v>
      </c>
      <c r="Y119" s="84">
        <f t="shared" si="45"/>
        <v>25.479982000000007</v>
      </c>
      <c r="Z119" s="381">
        <f t="shared" si="45"/>
        <v>42.51998199999997</v>
      </c>
      <c r="AA119" s="381">
        <f t="shared" si="45"/>
        <v>59.559981999999991</v>
      </c>
      <c r="AB119" s="381">
        <f t="shared" si="44"/>
        <v>76.599981999999954</v>
      </c>
      <c r="AC119" s="84">
        <f t="shared" si="45"/>
        <v>93.639981999999975</v>
      </c>
      <c r="AD119" s="84">
        <f t="shared" si="45"/>
        <v>110.679982</v>
      </c>
      <c r="AE119" s="84">
        <f t="shared" si="45"/>
        <v>127.71998199999996</v>
      </c>
      <c r="AF119" s="144">
        <f t="shared" si="45"/>
        <v>222.94498199999998</v>
      </c>
      <c r="AI119" s="112" t="s">
        <v>119</v>
      </c>
      <c r="AJ119" s="147" t="str">
        <f t="shared" si="35"/>
        <v>HBL-160ROW:PBI-FE-213002</v>
      </c>
      <c r="AK119" s="157" t="str">
        <f t="shared" si="36"/>
        <v>HBL-160ROW:PBI-MTCA-213000</v>
      </c>
      <c r="AL119" s="112" t="s">
        <v>585</v>
      </c>
      <c r="AM119" s="114" t="str">
        <f t="shared" si="37"/>
        <v>HBL-160ROW</v>
      </c>
      <c r="AN119" s="46" t="s">
        <v>1315</v>
      </c>
      <c r="AP119" s="112">
        <v>10</v>
      </c>
      <c r="AQ119" s="156">
        <f>'Electronics naming convention'!$C$15+AP119-1</f>
        <v>2130</v>
      </c>
      <c r="AR119" s="114">
        <v>2</v>
      </c>
      <c r="AS119" s="112" t="str">
        <f t="shared" si="38"/>
        <v>BPM</v>
      </c>
      <c r="AT119" s="191">
        <f t="shared" si="39"/>
        <v>53.600018000000034</v>
      </c>
      <c r="AU119" s="114" t="s">
        <v>168</v>
      </c>
      <c r="AV119" s="515">
        <v>2</v>
      </c>
      <c r="AW119" s="46" t="str">
        <f>VLOOKUP(TEXT(AX119,"000"),'List - PRL names'!$C$4:$D$61,2,FALSE)</f>
        <v>HBL-180PRL:RFS-PRLTAP-040</v>
      </c>
      <c r="AX119" s="47">
        <v>40</v>
      </c>
      <c r="BC119" s="85"/>
      <c r="BD119" s="70"/>
    </row>
    <row r="120" spans="2:56" x14ac:dyDescent="0.25">
      <c r="B120" s="47" t="s">
        <v>120</v>
      </c>
      <c r="C120" s="212">
        <v>344.92501800000002</v>
      </c>
      <c r="D120" s="84">
        <f t="shared" si="43"/>
        <v>344.92501800000002</v>
      </c>
      <c r="E120" s="363">
        <f t="shared" si="31"/>
        <v>326.47501800000003</v>
      </c>
      <c r="F120" s="84">
        <f t="shared" si="43"/>
        <v>307.31001800000001</v>
      </c>
      <c r="G120" s="84">
        <f t="shared" si="43"/>
        <v>285.53501800000004</v>
      </c>
      <c r="H120" s="84">
        <f t="shared" si="43"/>
        <v>268.49501800000002</v>
      </c>
      <c r="I120" s="84">
        <f t="shared" si="43"/>
        <v>251.45501800000002</v>
      </c>
      <c r="J120" s="84">
        <f t="shared" si="43"/>
        <v>237.99001800000002</v>
      </c>
      <c r="K120" s="84">
        <f t="shared" si="43"/>
        <v>220.95001800000003</v>
      </c>
      <c r="L120" s="84">
        <f t="shared" si="43"/>
        <v>203.91001800000004</v>
      </c>
      <c r="M120" s="84">
        <f t="shared" si="43"/>
        <v>186.87001800000002</v>
      </c>
      <c r="N120" s="84">
        <f t="shared" si="43"/>
        <v>169.83001800000002</v>
      </c>
      <c r="O120" s="84">
        <f t="shared" si="43"/>
        <v>152.79001800000003</v>
      </c>
      <c r="P120" s="84">
        <f t="shared" si="43"/>
        <v>135.75001800000001</v>
      </c>
      <c r="Q120" s="84">
        <f t="shared" si="43"/>
        <v>118.71001800000002</v>
      </c>
      <c r="R120" s="84">
        <f t="shared" si="43"/>
        <v>101.67001800000003</v>
      </c>
      <c r="S120" s="84">
        <f t="shared" si="43"/>
        <v>84.630018000000007</v>
      </c>
      <c r="T120" s="84">
        <f t="shared" ref="T120:T135" si="46">ABS($C120-T$55)</f>
        <v>67.590018000000043</v>
      </c>
      <c r="U120" s="84">
        <f t="shared" si="42"/>
        <v>50.550018000000023</v>
      </c>
      <c r="V120" s="84">
        <f t="shared" si="45"/>
        <v>33.510018000000002</v>
      </c>
      <c r="W120" s="84">
        <f t="shared" si="45"/>
        <v>16.470018000000039</v>
      </c>
      <c r="X120" s="220">
        <f t="shared" si="45"/>
        <v>0.56998199999998178</v>
      </c>
      <c r="Y120" s="221">
        <f t="shared" si="45"/>
        <v>17.609982000000002</v>
      </c>
      <c r="Z120" s="381">
        <f t="shared" si="45"/>
        <v>34.649981999999966</v>
      </c>
      <c r="AA120" s="381">
        <f t="shared" si="45"/>
        <v>51.689981999999986</v>
      </c>
      <c r="AB120" s="381">
        <f t="shared" si="44"/>
        <v>68.72998199999995</v>
      </c>
      <c r="AC120" s="84">
        <f t="shared" si="45"/>
        <v>85.76998199999997</v>
      </c>
      <c r="AD120" s="84">
        <f t="shared" si="45"/>
        <v>102.80998199999999</v>
      </c>
      <c r="AE120" s="84">
        <f t="shared" si="45"/>
        <v>119.84998199999995</v>
      </c>
      <c r="AF120" s="144">
        <f t="shared" si="45"/>
        <v>215.07498199999998</v>
      </c>
      <c r="AI120" s="114" t="s">
        <v>120</v>
      </c>
      <c r="AJ120" s="147" t="str">
        <f t="shared" ref="AJ120:AJ153" si="47">CONCATENATE(AM120,":PBI-FE-",TEXT(AQ120,"00"),TEXT(AR120,"00"))</f>
        <v>HBL-210ROW:PBI-FE-213101</v>
      </c>
      <c r="AK120" s="157" t="str">
        <f t="shared" ref="AK120:AK153" si="48">CONCATENATE(AM120,":",$AI$3,"-",TEXT(AQ120,"00"),"00")</f>
        <v>HBL-210ROW:PBI-MTCA-213100</v>
      </c>
      <c r="AL120" s="112" t="s">
        <v>574</v>
      </c>
      <c r="AM120" s="114" t="str">
        <f t="shared" ref="AM120:AM150" si="49">LEFT(AL120,FIND(":",AL120)-1)</f>
        <v>HBL-210ROW</v>
      </c>
      <c r="AN120" s="46" t="s">
        <v>1315</v>
      </c>
      <c r="AP120" s="112">
        <v>11</v>
      </c>
      <c r="AQ120" s="156">
        <f>'Electronics naming convention'!$C$15+AP120-1</f>
        <v>2131</v>
      </c>
      <c r="AR120" s="114">
        <v>1</v>
      </c>
      <c r="AS120" s="112" t="str">
        <f t="shared" ref="AS120:AS153" si="50">MID(AI120,FIND("PBI",AI120)+4,FIND("-",AI120,FIND(":",AI120)+5)-FIND("-",AI120,FIND(":",AI120))-1)</f>
        <v>BPM</v>
      </c>
      <c r="AT120" s="191">
        <f t="shared" ref="AT120:AT151" si="51">VLOOKUP(AI120,$B$19:$AF$546,HLOOKUP(AU120,$D$15:$AF$16,2,FALSE)+2,FALSE)+IF(AU120="FEB",$AT$3,$AT$2)</f>
        <v>45.569981999999982</v>
      </c>
      <c r="AU120" s="114" t="s">
        <v>169</v>
      </c>
      <c r="AV120" s="515">
        <v>1</v>
      </c>
      <c r="AW120" s="46" t="str">
        <f>VLOOKUP(TEXT(AX120,"000"),'List - PRL names'!$C$4:$D$61,2,FALSE)</f>
        <v>HBL-200PRL:RFS-PRLTAP-042</v>
      </c>
      <c r="AX120" s="47">
        <v>42</v>
      </c>
      <c r="BC120" s="85"/>
      <c r="BD120" s="70"/>
    </row>
    <row r="121" spans="2:56" ht="15.75" thickBot="1" x14ac:dyDescent="0.3">
      <c r="B121" s="47" t="s">
        <v>121</v>
      </c>
      <c r="C121" s="212">
        <v>354.09501799999998</v>
      </c>
      <c r="D121" s="84">
        <f t="shared" ref="D121:T136" si="52">ABS($C121-D$55)</f>
        <v>354.09501799999998</v>
      </c>
      <c r="E121" s="363">
        <f t="shared" si="31"/>
        <v>335.64501799999999</v>
      </c>
      <c r="F121" s="84">
        <f t="shared" si="52"/>
        <v>316.48001799999997</v>
      </c>
      <c r="G121" s="84">
        <f t="shared" si="52"/>
        <v>294.705018</v>
      </c>
      <c r="H121" s="84">
        <f t="shared" si="52"/>
        <v>277.66501799999998</v>
      </c>
      <c r="I121" s="84">
        <f t="shared" si="52"/>
        <v>260.62501799999995</v>
      </c>
      <c r="J121" s="84">
        <f t="shared" si="52"/>
        <v>247.16001799999998</v>
      </c>
      <c r="K121" s="84">
        <f t="shared" si="52"/>
        <v>230.12001799999999</v>
      </c>
      <c r="L121" s="84">
        <f t="shared" si="52"/>
        <v>213.080018</v>
      </c>
      <c r="M121" s="84">
        <f t="shared" si="52"/>
        <v>196.04001799999998</v>
      </c>
      <c r="N121" s="84">
        <f t="shared" si="52"/>
        <v>179.00001799999998</v>
      </c>
      <c r="O121" s="84">
        <f t="shared" si="52"/>
        <v>161.96001799999999</v>
      </c>
      <c r="P121" s="84">
        <f t="shared" si="52"/>
        <v>144.92001799999997</v>
      </c>
      <c r="Q121" s="84">
        <f t="shared" si="52"/>
        <v>127.88001799999998</v>
      </c>
      <c r="R121" s="84">
        <f t="shared" si="52"/>
        <v>110.84001799999999</v>
      </c>
      <c r="S121" s="84">
        <f t="shared" si="52"/>
        <v>93.800017999999966</v>
      </c>
      <c r="T121" s="84">
        <f t="shared" si="46"/>
        <v>76.760018000000002</v>
      </c>
      <c r="U121" s="84">
        <f t="shared" si="42"/>
        <v>59.720017999999982</v>
      </c>
      <c r="V121" s="84">
        <f t="shared" si="45"/>
        <v>42.680017999999961</v>
      </c>
      <c r="W121" s="84">
        <f t="shared" si="45"/>
        <v>25.640017999999998</v>
      </c>
      <c r="X121" s="224">
        <f t="shared" si="45"/>
        <v>8.6000179999999773</v>
      </c>
      <c r="Y121" s="225">
        <f t="shared" si="45"/>
        <v>8.4399820000000432</v>
      </c>
      <c r="Z121" s="381">
        <f t="shared" si="45"/>
        <v>25.479982000000007</v>
      </c>
      <c r="AA121" s="381">
        <f t="shared" si="45"/>
        <v>42.519982000000027</v>
      </c>
      <c r="AB121" s="381">
        <f t="shared" si="44"/>
        <v>59.559981999999991</v>
      </c>
      <c r="AC121" s="84">
        <f t="shared" si="45"/>
        <v>76.599982000000011</v>
      </c>
      <c r="AD121" s="84">
        <f t="shared" si="45"/>
        <v>93.639982000000032</v>
      </c>
      <c r="AE121" s="84">
        <f t="shared" si="45"/>
        <v>110.679982</v>
      </c>
      <c r="AF121" s="144">
        <f t="shared" si="45"/>
        <v>205.90498200000002</v>
      </c>
      <c r="AI121" s="114" t="s">
        <v>121</v>
      </c>
      <c r="AJ121" s="147" t="str">
        <f t="shared" si="47"/>
        <v>HBL-210ROW:PBI-FE-213101</v>
      </c>
      <c r="AK121" s="157" t="str">
        <f t="shared" si="48"/>
        <v>HBL-210ROW:PBI-MTCA-213100</v>
      </c>
      <c r="AL121" s="112" t="s">
        <v>574</v>
      </c>
      <c r="AM121" s="114" t="str">
        <f t="shared" si="49"/>
        <v>HBL-210ROW</v>
      </c>
      <c r="AN121" s="46" t="s">
        <v>1315</v>
      </c>
      <c r="AP121" s="112">
        <v>11</v>
      </c>
      <c r="AQ121" s="156">
        <f>'Electronics naming convention'!$C$15+AP121-1</f>
        <v>2131</v>
      </c>
      <c r="AR121" s="114">
        <v>1</v>
      </c>
      <c r="AS121" s="112" t="str">
        <f t="shared" si="50"/>
        <v>BPM</v>
      </c>
      <c r="AT121" s="191">
        <f t="shared" si="51"/>
        <v>53.600017999999977</v>
      </c>
      <c r="AU121" s="114" t="s">
        <v>169</v>
      </c>
      <c r="AV121" s="515">
        <v>2</v>
      </c>
      <c r="AW121" s="46" t="str">
        <f>VLOOKUP(TEXT(AX121,"000"),'List - PRL names'!$C$4:$D$61,2,FALSE)</f>
        <v>HBL-200PRL:RFS-PRLTAP-042</v>
      </c>
      <c r="AX121" s="47">
        <v>42</v>
      </c>
      <c r="BC121" s="85"/>
      <c r="BD121" s="70"/>
    </row>
    <row r="122" spans="2:56" x14ac:dyDescent="0.25">
      <c r="B122" s="13" t="s">
        <v>142</v>
      </c>
      <c r="C122" s="212">
        <v>361.96501799999999</v>
      </c>
      <c r="D122" s="84">
        <f t="shared" si="52"/>
        <v>361.96501799999999</v>
      </c>
      <c r="E122" s="363">
        <f t="shared" si="31"/>
        <v>343.515018</v>
      </c>
      <c r="F122" s="84">
        <f t="shared" si="52"/>
        <v>324.35001799999998</v>
      </c>
      <c r="G122" s="84">
        <f t="shared" si="52"/>
        <v>302.575018</v>
      </c>
      <c r="H122" s="84">
        <f t="shared" si="52"/>
        <v>285.53501799999998</v>
      </c>
      <c r="I122" s="84">
        <f t="shared" si="52"/>
        <v>268.49501799999996</v>
      </c>
      <c r="J122" s="84">
        <f t="shared" si="52"/>
        <v>255.03001799999998</v>
      </c>
      <c r="K122" s="84">
        <f t="shared" si="52"/>
        <v>237.99001799999999</v>
      </c>
      <c r="L122" s="84">
        <f t="shared" si="52"/>
        <v>220.950018</v>
      </c>
      <c r="M122" s="84">
        <f t="shared" si="52"/>
        <v>203.91001799999998</v>
      </c>
      <c r="N122" s="84">
        <f t="shared" si="52"/>
        <v>186.87001799999999</v>
      </c>
      <c r="O122" s="84">
        <f t="shared" si="52"/>
        <v>169.830018</v>
      </c>
      <c r="P122" s="84">
        <f t="shared" si="52"/>
        <v>152.79001799999998</v>
      </c>
      <c r="Q122" s="84">
        <f t="shared" si="52"/>
        <v>135.75001799999998</v>
      </c>
      <c r="R122" s="84">
        <f t="shared" si="52"/>
        <v>118.71001799999999</v>
      </c>
      <c r="S122" s="84">
        <f t="shared" si="52"/>
        <v>101.67001799999997</v>
      </c>
      <c r="T122" s="84">
        <f t="shared" si="46"/>
        <v>84.630018000000007</v>
      </c>
      <c r="U122" s="84">
        <f t="shared" si="42"/>
        <v>67.590017999999986</v>
      </c>
      <c r="V122" s="84">
        <f t="shared" si="45"/>
        <v>50.550017999999966</v>
      </c>
      <c r="W122" s="84">
        <f t="shared" si="45"/>
        <v>33.510018000000002</v>
      </c>
      <c r="X122" s="222">
        <f t="shared" si="45"/>
        <v>16.470017999999982</v>
      </c>
      <c r="Y122" s="223">
        <f t="shared" si="45"/>
        <v>0.56998200000003862</v>
      </c>
      <c r="Z122" s="381">
        <f t="shared" si="45"/>
        <v>17.609982000000002</v>
      </c>
      <c r="AA122" s="381">
        <f t="shared" si="45"/>
        <v>34.649982000000023</v>
      </c>
      <c r="AB122" s="381">
        <f t="shared" si="45"/>
        <v>51.689981999999986</v>
      </c>
      <c r="AC122" s="84">
        <f t="shared" si="45"/>
        <v>68.729982000000007</v>
      </c>
      <c r="AD122" s="84">
        <f t="shared" si="45"/>
        <v>85.769982000000027</v>
      </c>
      <c r="AE122" s="84">
        <f t="shared" si="45"/>
        <v>102.80998199999999</v>
      </c>
      <c r="AF122" s="144">
        <f t="shared" si="45"/>
        <v>198.03498200000001</v>
      </c>
      <c r="AI122" s="112" t="s">
        <v>142</v>
      </c>
      <c r="AJ122" s="147" t="str">
        <f t="shared" si="47"/>
        <v>HBL-210ROW:PBI-FE-213102</v>
      </c>
      <c r="AK122" s="157" t="str">
        <f t="shared" si="48"/>
        <v>HBL-210ROW:PBI-MTCA-213100</v>
      </c>
      <c r="AL122" s="112" t="s">
        <v>574</v>
      </c>
      <c r="AM122" s="114" t="str">
        <f t="shared" si="49"/>
        <v>HBL-210ROW</v>
      </c>
      <c r="AN122" s="46" t="s">
        <v>1315</v>
      </c>
      <c r="AP122" s="112">
        <v>11</v>
      </c>
      <c r="AQ122" s="156">
        <f>'Electronics naming convention'!$C$15+AP122-1</f>
        <v>2131</v>
      </c>
      <c r="AR122" s="114">
        <v>2</v>
      </c>
      <c r="AS122" s="112" t="str">
        <f t="shared" si="50"/>
        <v>BPM</v>
      </c>
      <c r="AT122" s="191">
        <f t="shared" si="51"/>
        <v>45.569982000000039</v>
      </c>
      <c r="AU122" s="114" t="s">
        <v>170</v>
      </c>
      <c r="AV122" s="515">
        <v>1</v>
      </c>
      <c r="AW122" s="46" t="str">
        <f>VLOOKUP(TEXT(AX122,"000"),'List - PRL names'!$C$4:$D$61,2,FALSE)</f>
        <v>HEBT-010PRL:RFS-PRLTAP-044</v>
      </c>
      <c r="AX122" s="47">
        <v>44</v>
      </c>
      <c r="BC122" s="85"/>
      <c r="BD122" s="70">
        <v>1</v>
      </c>
    </row>
    <row r="123" spans="2:56" x14ac:dyDescent="0.25">
      <c r="B123" s="13" t="s">
        <v>143</v>
      </c>
      <c r="C123" s="212">
        <v>371.135018</v>
      </c>
      <c r="D123" s="84">
        <f t="shared" si="52"/>
        <v>371.135018</v>
      </c>
      <c r="E123" s="363">
        <f t="shared" si="31"/>
        <v>352.68501800000001</v>
      </c>
      <c r="F123" s="84">
        <f t="shared" si="52"/>
        <v>333.52001799999999</v>
      </c>
      <c r="G123" s="84">
        <f t="shared" si="52"/>
        <v>311.74501800000002</v>
      </c>
      <c r="H123" s="84">
        <f t="shared" si="52"/>
        <v>294.705018</v>
      </c>
      <c r="I123" s="84">
        <f t="shared" si="52"/>
        <v>277.66501800000003</v>
      </c>
      <c r="J123" s="84">
        <f t="shared" si="52"/>
        <v>264.200018</v>
      </c>
      <c r="K123" s="84">
        <f t="shared" si="52"/>
        <v>247.16001800000001</v>
      </c>
      <c r="L123" s="84">
        <f t="shared" si="52"/>
        <v>230.12001800000002</v>
      </c>
      <c r="M123" s="84">
        <f t="shared" si="52"/>
        <v>213.080018</v>
      </c>
      <c r="N123" s="84">
        <f t="shared" si="52"/>
        <v>196.040018</v>
      </c>
      <c r="O123" s="84">
        <f t="shared" si="52"/>
        <v>179.00001800000001</v>
      </c>
      <c r="P123" s="84">
        <f t="shared" si="52"/>
        <v>161.96001799999999</v>
      </c>
      <c r="Q123" s="84">
        <f t="shared" si="52"/>
        <v>144.920018</v>
      </c>
      <c r="R123" s="84">
        <f t="shared" si="52"/>
        <v>127.88001800000001</v>
      </c>
      <c r="S123" s="84">
        <f t="shared" si="52"/>
        <v>110.84001799999999</v>
      </c>
      <c r="T123" s="84">
        <f t="shared" si="46"/>
        <v>93.800018000000023</v>
      </c>
      <c r="U123" s="84">
        <f t="shared" si="42"/>
        <v>76.760018000000002</v>
      </c>
      <c r="V123" s="84">
        <f t="shared" si="45"/>
        <v>59.720017999999982</v>
      </c>
      <c r="W123" s="84">
        <f t="shared" si="45"/>
        <v>42.680018000000018</v>
      </c>
      <c r="X123" s="222">
        <f t="shared" si="45"/>
        <v>25.640017999999998</v>
      </c>
      <c r="Y123" s="223">
        <f t="shared" si="45"/>
        <v>8.6000179999999773</v>
      </c>
      <c r="Z123" s="381">
        <f t="shared" si="45"/>
        <v>8.4399819999999863</v>
      </c>
      <c r="AA123" s="381">
        <f t="shared" si="45"/>
        <v>25.479982000000007</v>
      </c>
      <c r="AB123" s="381">
        <f t="shared" si="45"/>
        <v>42.51998199999997</v>
      </c>
      <c r="AC123" s="84">
        <f t="shared" si="45"/>
        <v>59.559981999999991</v>
      </c>
      <c r="AD123" s="84">
        <f t="shared" si="45"/>
        <v>76.599982000000011</v>
      </c>
      <c r="AE123" s="84">
        <f t="shared" si="45"/>
        <v>93.639981999999975</v>
      </c>
      <c r="AF123" s="144">
        <f t="shared" si="45"/>
        <v>188.864982</v>
      </c>
      <c r="AI123" s="112" t="s">
        <v>143</v>
      </c>
      <c r="AJ123" s="147" t="str">
        <f t="shared" si="47"/>
        <v>HBL-210ROW:PBI-FE-213102</v>
      </c>
      <c r="AK123" s="157" t="str">
        <f t="shared" si="48"/>
        <v>HBL-210ROW:PBI-MTCA-213100</v>
      </c>
      <c r="AL123" s="112" t="s">
        <v>574</v>
      </c>
      <c r="AM123" s="114" t="str">
        <f t="shared" si="49"/>
        <v>HBL-210ROW</v>
      </c>
      <c r="AN123" s="46" t="s">
        <v>1315</v>
      </c>
      <c r="AP123" s="112">
        <v>11</v>
      </c>
      <c r="AQ123" s="156">
        <f>'Electronics naming convention'!$C$15+AP123-1</f>
        <v>2131</v>
      </c>
      <c r="AR123" s="114">
        <v>2</v>
      </c>
      <c r="AS123" s="112" t="str">
        <f t="shared" si="50"/>
        <v>BPM</v>
      </c>
      <c r="AT123" s="191">
        <f t="shared" si="51"/>
        <v>53.600017999999977</v>
      </c>
      <c r="AU123" s="114" t="s">
        <v>170</v>
      </c>
      <c r="AV123" s="515">
        <v>2</v>
      </c>
      <c r="AW123" s="46" t="str">
        <f>VLOOKUP(TEXT(AX123,"000"),'List - PRL names'!$C$4:$D$61,2,FALSE)</f>
        <v>HEBT-010PRL:RFS-PRLTAP-044</v>
      </c>
      <c r="AX123" s="47">
        <v>44</v>
      </c>
      <c r="BC123" s="85"/>
      <c r="BD123" s="70"/>
    </row>
    <row r="124" spans="2:56" x14ac:dyDescent="0.25">
      <c r="B124" s="13" t="s">
        <v>144</v>
      </c>
      <c r="C124" s="212">
        <v>379.00501800000001</v>
      </c>
      <c r="D124" s="84">
        <f t="shared" si="52"/>
        <v>379.00501800000001</v>
      </c>
      <c r="E124" s="363">
        <f t="shared" si="31"/>
        <v>360.55501800000002</v>
      </c>
      <c r="F124" s="84">
        <f t="shared" si="52"/>
        <v>341.390018</v>
      </c>
      <c r="G124" s="84">
        <f t="shared" si="52"/>
        <v>319.61501800000002</v>
      </c>
      <c r="H124" s="84">
        <f t="shared" si="52"/>
        <v>302.575018</v>
      </c>
      <c r="I124" s="84">
        <f t="shared" si="52"/>
        <v>285.53501800000004</v>
      </c>
      <c r="J124" s="84">
        <f t="shared" si="52"/>
        <v>272.070018</v>
      </c>
      <c r="K124" s="84">
        <f t="shared" si="52"/>
        <v>255.03001800000001</v>
      </c>
      <c r="L124" s="84">
        <f t="shared" si="52"/>
        <v>237.99001800000002</v>
      </c>
      <c r="M124" s="84">
        <f t="shared" si="52"/>
        <v>220.950018</v>
      </c>
      <c r="N124" s="84">
        <f t="shared" si="52"/>
        <v>203.91001800000001</v>
      </c>
      <c r="O124" s="84">
        <f t="shared" si="52"/>
        <v>186.87001800000002</v>
      </c>
      <c r="P124" s="84">
        <f t="shared" si="52"/>
        <v>169.830018</v>
      </c>
      <c r="Q124" s="84">
        <f t="shared" si="52"/>
        <v>152.790018</v>
      </c>
      <c r="R124" s="84">
        <f t="shared" si="52"/>
        <v>135.75001800000001</v>
      </c>
      <c r="S124" s="84">
        <f t="shared" si="52"/>
        <v>118.71001799999999</v>
      </c>
      <c r="T124" s="84">
        <f t="shared" si="46"/>
        <v>101.67001800000003</v>
      </c>
      <c r="U124" s="84">
        <f t="shared" si="42"/>
        <v>84.630018000000007</v>
      </c>
      <c r="V124" s="84">
        <f t="shared" si="45"/>
        <v>67.590017999999986</v>
      </c>
      <c r="W124" s="84">
        <f t="shared" si="45"/>
        <v>50.550018000000023</v>
      </c>
      <c r="X124" s="222">
        <f t="shared" si="45"/>
        <v>33.510018000000002</v>
      </c>
      <c r="Y124" s="223">
        <f t="shared" si="45"/>
        <v>16.470017999999982</v>
      </c>
      <c r="Z124" s="381">
        <f t="shared" si="45"/>
        <v>0.56998199999998178</v>
      </c>
      <c r="AA124" s="381">
        <f t="shared" si="45"/>
        <v>17.609982000000002</v>
      </c>
      <c r="AB124" s="381">
        <f t="shared" si="45"/>
        <v>34.649981999999966</v>
      </c>
      <c r="AC124" s="84">
        <f t="shared" si="45"/>
        <v>51.689981999999986</v>
      </c>
      <c r="AD124" s="84">
        <f t="shared" si="45"/>
        <v>68.729982000000007</v>
      </c>
      <c r="AE124" s="84">
        <f t="shared" si="45"/>
        <v>85.76998199999997</v>
      </c>
      <c r="AF124" s="144">
        <f t="shared" si="45"/>
        <v>180.99498199999999</v>
      </c>
      <c r="AI124" s="112" t="s">
        <v>144</v>
      </c>
      <c r="AJ124" s="147" t="str">
        <f t="shared" si="47"/>
        <v>HBL-210ROW:PBI-FE-213103</v>
      </c>
      <c r="AK124" s="157" t="str">
        <f t="shared" si="48"/>
        <v>HBL-210ROW:PBI-MTCA-213100</v>
      </c>
      <c r="AL124" s="112" t="s">
        <v>574</v>
      </c>
      <c r="AM124" s="114" t="str">
        <f t="shared" si="49"/>
        <v>HBL-210ROW</v>
      </c>
      <c r="AN124" s="46" t="s">
        <v>1315</v>
      </c>
      <c r="AP124" s="112">
        <v>11</v>
      </c>
      <c r="AQ124" s="156">
        <f>'Electronics naming convention'!$C$15+AP124-1</f>
        <v>2131</v>
      </c>
      <c r="AR124" s="114">
        <v>3</v>
      </c>
      <c r="AS124" s="112" t="str">
        <f t="shared" si="50"/>
        <v>BPM</v>
      </c>
      <c r="AT124" s="191">
        <f t="shared" si="51"/>
        <v>61.470017999999982</v>
      </c>
      <c r="AU124" s="114" t="s">
        <v>170</v>
      </c>
      <c r="AV124" s="515">
        <v>1</v>
      </c>
      <c r="AW124" s="46" t="str">
        <f>VLOOKUP(TEXT(AX124,"000"),'List - PRL names'!$C$4:$D$61,2,FALSE)</f>
        <v>HEBT-030PRL:RFS-PRLTAP-045</v>
      </c>
      <c r="AX124" s="47">
        <v>45</v>
      </c>
      <c r="BC124" s="85"/>
      <c r="BD124" s="70"/>
    </row>
    <row r="125" spans="2:56" ht="15.75" thickBot="1" x14ac:dyDescent="0.3">
      <c r="B125" s="13" t="s">
        <v>141</v>
      </c>
      <c r="C125" s="212">
        <v>388.17501800000002</v>
      </c>
      <c r="D125" s="84">
        <f t="shared" si="52"/>
        <v>388.17501800000002</v>
      </c>
      <c r="E125" s="363">
        <f t="shared" si="31"/>
        <v>369.72501800000003</v>
      </c>
      <c r="F125" s="84">
        <f t="shared" si="52"/>
        <v>350.56001800000001</v>
      </c>
      <c r="G125" s="84">
        <f t="shared" si="52"/>
        <v>328.78501800000004</v>
      </c>
      <c r="H125" s="84">
        <f t="shared" si="52"/>
        <v>311.74501800000002</v>
      </c>
      <c r="I125" s="84">
        <f t="shared" si="52"/>
        <v>294.705018</v>
      </c>
      <c r="J125" s="84">
        <f t="shared" si="52"/>
        <v>281.24001800000002</v>
      </c>
      <c r="K125" s="84">
        <f t="shared" si="52"/>
        <v>264.200018</v>
      </c>
      <c r="L125" s="84">
        <f t="shared" si="52"/>
        <v>247.16001800000004</v>
      </c>
      <c r="M125" s="84">
        <f t="shared" si="52"/>
        <v>230.12001800000002</v>
      </c>
      <c r="N125" s="84">
        <f t="shared" si="52"/>
        <v>213.08001800000002</v>
      </c>
      <c r="O125" s="84">
        <f t="shared" si="52"/>
        <v>196.04001800000003</v>
      </c>
      <c r="P125" s="84">
        <f t="shared" si="52"/>
        <v>179.00001800000001</v>
      </c>
      <c r="Q125" s="84">
        <f t="shared" si="52"/>
        <v>161.96001800000002</v>
      </c>
      <c r="R125" s="84">
        <f t="shared" si="52"/>
        <v>144.92001800000003</v>
      </c>
      <c r="S125" s="84">
        <f t="shared" si="52"/>
        <v>127.88001800000001</v>
      </c>
      <c r="T125" s="84">
        <f t="shared" si="46"/>
        <v>110.84001800000004</v>
      </c>
      <c r="U125" s="84">
        <f t="shared" si="42"/>
        <v>93.800018000000023</v>
      </c>
      <c r="V125" s="84">
        <f t="shared" si="45"/>
        <v>76.760018000000002</v>
      </c>
      <c r="W125" s="84">
        <f t="shared" si="45"/>
        <v>59.720018000000039</v>
      </c>
      <c r="X125" s="224">
        <f t="shared" si="45"/>
        <v>42.680018000000018</v>
      </c>
      <c r="Y125" s="225">
        <f t="shared" si="45"/>
        <v>25.640017999999998</v>
      </c>
      <c r="Z125" s="381">
        <f t="shared" si="45"/>
        <v>8.6000180000000341</v>
      </c>
      <c r="AA125" s="381">
        <f t="shared" si="45"/>
        <v>8.4399819999999863</v>
      </c>
      <c r="AB125" s="381">
        <f t="shared" si="45"/>
        <v>25.47998199999995</v>
      </c>
      <c r="AC125" s="84">
        <f t="shared" si="45"/>
        <v>42.51998199999997</v>
      </c>
      <c r="AD125" s="84">
        <f t="shared" si="45"/>
        <v>59.559981999999991</v>
      </c>
      <c r="AE125" s="84">
        <f t="shared" si="45"/>
        <v>76.599981999999954</v>
      </c>
      <c r="AF125" s="144">
        <f t="shared" si="45"/>
        <v>171.82498199999998</v>
      </c>
      <c r="AI125" s="112" t="s">
        <v>141</v>
      </c>
      <c r="AJ125" s="147" t="str">
        <f t="shared" si="47"/>
        <v>HBL-210ROW:PBI-FE-213103</v>
      </c>
      <c r="AK125" s="157" t="str">
        <f t="shared" si="48"/>
        <v>HBL-210ROW:PBI-MTCA-213100</v>
      </c>
      <c r="AL125" s="112" t="s">
        <v>574</v>
      </c>
      <c r="AM125" s="114" t="str">
        <f t="shared" si="49"/>
        <v>HBL-210ROW</v>
      </c>
      <c r="AN125" s="46" t="s">
        <v>1315</v>
      </c>
      <c r="AP125" s="112">
        <v>11</v>
      </c>
      <c r="AQ125" s="156">
        <f>'Electronics naming convention'!$C$15+AP125-1</f>
        <v>2131</v>
      </c>
      <c r="AR125" s="114">
        <v>3</v>
      </c>
      <c r="AS125" s="112" t="str">
        <f t="shared" si="50"/>
        <v>BPM</v>
      </c>
      <c r="AT125" s="191">
        <f t="shared" si="51"/>
        <v>70.640017999999998</v>
      </c>
      <c r="AU125" s="114" t="s">
        <v>170</v>
      </c>
      <c r="AV125" s="515">
        <v>2</v>
      </c>
      <c r="AW125" s="46" t="str">
        <f>VLOOKUP(TEXT(AX125,"000"),'List - PRL names'!$C$4:$D$61,2,FALSE)</f>
        <v>HEBT-030PRL:RFS-PRLTAP-045</v>
      </c>
      <c r="AX125" s="47">
        <v>45</v>
      </c>
      <c r="BC125" s="85"/>
      <c r="BD125" s="70"/>
    </row>
    <row r="126" spans="2:56" x14ac:dyDescent="0.25">
      <c r="B126" s="13" t="s">
        <v>111</v>
      </c>
      <c r="C126" s="212">
        <v>396.04501800000003</v>
      </c>
      <c r="D126" s="84">
        <f t="shared" si="52"/>
        <v>396.04501800000003</v>
      </c>
      <c r="E126" s="363">
        <f t="shared" si="31"/>
        <v>377.59501800000004</v>
      </c>
      <c r="F126" s="84">
        <f t="shared" si="52"/>
        <v>358.43001800000002</v>
      </c>
      <c r="G126" s="84">
        <f t="shared" si="52"/>
        <v>336.65501800000004</v>
      </c>
      <c r="H126" s="84">
        <f t="shared" si="52"/>
        <v>319.61501800000002</v>
      </c>
      <c r="I126" s="84">
        <f t="shared" si="52"/>
        <v>302.575018</v>
      </c>
      <c r="J126" s="84">
        <f t="shared" si="52"/>
        <v>289.11001800000003</v>
      </c>
      <c r="K126" s="84">
        <f t="shared" si="52"/>
        <v>272.070018</v>
      </c>
      <c r="L126" s="84">
        <f t="shared" si="52"/>
        <v>255.03001800000004</v>
      </c>
      <c r="M126" s="84">
        <f t="shared" si="52"/>
        <v>237.99001800000002</v>
      </c>
      <c r="N126" s="84">
        <f t="shared" si="52"/>
        <v>220.95001800000003</v>
      </c>
      <c r="O126" s="84">
        <f t="shared" si="52"/>
        <v>203.91001800000004</v>
      </c>
      <c r="P126" s="84">
        <f t="shared" si="52"/>
        <v>186.87001800000002</v>
      </c>
      <c r="Q126" s="84">
        <f t="shared" si="52"/>
        <v>169.83001800000002</v>
      </c>
      <c r="R126" s="84">
        <f t="shared" si="52"/>
        <v>152.79001800000003</v>
      </c>
      <c r="S126" s="84">
        <f t="shared" si="52"/>
        <v>135.75001800000001</v>
      </c>
      <c r="T126" s="84">
        <f t="shared" si="46"/>
        <v>118.71001800000005</v>
      </c>
      <c r="U126" s="84">
        <f t="shared" si="42"/>
        <v>101.67001800000003</v>
      </c>
      <c r="V126" s="84">
        <f t="shared" ref="V126:AF141" si="53">ABS($C126-V$55)</f>
        <v>84.630018000000007</v>
      </c>
      <c r="W126" s="84">
        <f t="shared" si="53"/>
        <v>67.590018000000043</v>
      </c>
      <c r="X126" s="84">
        <f t="shared" si="53"/>
        <v>50.550018000000023</v>
      </c>
      <c r="Y126" s="84">
        <f t="shared" si="53"/>
        <v>33.510018000000002</v>
      </c>
      <c r="Z126" s="381">
        <f t="shared" si="53"/>
        <v>16.470018000000039</v>
      </c>
      <c r="AA126" s="381">
        <f t="shared" si="53"/>
        <v>0.56998199999998178</v>
      </c>
      <c r="AB126" s="381">
        <f t="shared" si="45"/>
        <v>17.609981999999945</v>
      </c>
      <c r="AC126" s="226">
        <f t="shared" si="53"/>
        <v>34.649981999999966</v>
      </c>
      <c r="AD126" s="84">
        <f t="shared" si="53"/>
        <v>51.689981999999986</v>
      </c>
      <c r="AE126" s="84">
        <f t="shared" si="53"/>
        <v>68.72998199999995</v>
      </c>
      <c r="AF126" s="144">
        <f t="shared" si="53"/>
        <v>163.95498199999997</v>
      </c>
      <c r="AI126" s="112" t="s">
        <v>111</v>
      </c>
      <c r="AJ126" s="147" t="str">
        <f t="shared" si="47"/>
        <v>HEBT-010ROW:PBI-FE-213201</v>
      </c>
      <c r="AK126" s="157" t="str">
        <f t="shared" si="48"/>
        <v>HEBT-010ROW:PBI-MTCA-213200</v>
      </c>
      <c r="AL126" s="112" t="s">
        <v>1559</v>
      </c>
      <c r="AM126" s="114" t="str">
        <f t="shared" si="49"/>
        <v>HEBT-010ROW</v>
      </c>
      <c r="AN126" s="46" t="s">
        <v>1315</v>
      </c>
      <c r="AP126" s="112">
        <v>12</v>
      </c>
      <c r="AQ126" s="156">
        <f>'Electronics naming convention'!$C$15+AP126-1</f>
        <v>2132</v>
      </c>
      <c r="AR126" s="114">
        <v>1</v>
      </c>
      <c r="AS126" s="112" t="str">
        <f t="shared" si="50"/>
        <v>BPM</v>
      </c>
      <c r="AT126" s="191">
        <f t="shared" si="51"/>
        <v>79.649981999999966</v>
      </c>
      <c r="AU126" s="114" t="s">
        <v>171</v>
      </c>
      <c r="AV126" s="515">
        <v>1</v>
      </c>
      <c r="AW126" s="46" t="str">
        <f>VLOOKUP(TEXT(AX126,"000"),'List - PRL names'!$C$4:$D$61,2,FALSE)</f>
        <v>HEBT-050PRL:RFS-PRLTAP-046</v>
      </c>
      <c r="AX126" s="47">
        <v>46</v>
      </c>
      <c r="BC126" s="85"/>
      <c r="BD126" s="70"/>
    </row>
    <row r="127" spans="2:56" x14ac:dyDescent="0.25">
      <c r="B127" s="13" t="s">
        <v>132</v>
      </c>
      <c r="C127" s="212">
        <v>405.21501799999999</v>
      </c>
      <c r="D127" s="84">
        <f t="shared" si="52"/>
        <v>405.21501799999999</v>
      </c>
      <c r="E127" s="363">
        <f t="shared" si="31"/>
        <v>386.765018</v>
      </c>
      <c r="F127" s="84">
        <f t="shared" si="52"/>
        <v>367.60001799999998</v>
      </c>
      <c r="G127" s="84">
        <f t="shared" si="52"/>
        <v>345.825018</v>
      </c>
      <c r="H127" s="84">
        <f t="shared" si="52"/>
        <v>328.78501799999998</v>
      </c>
      <c r="I127" s="84">
        <f t="shared" si="52"/>
        <v>311.74501799999996</v>
      </c>
      <c r="J127" s="84">
        <f t="shared" si="52"/>
        <v>298.28001799999998</v>
      </c>
      <c r="K127" s="84">
        <f t="shared" si="52"/>
        <v>281.24001799999996</v>
      </c>
      <c r="L127" s="84">
        <f t="shared" si="52"/>
        <v>264.200018</v>
      </c>
      <c r="M127" s="84">
        <f t="shared" si="52"/>
        <v>247.16001799999998</v>
      </c>
      <c r="N127" s="84">
        <f t="shared" si="52"/>
        <v>230.12001799999999</v>
      </c>
      <c r="O127" s="84">
        <f t="shared" si="52"/>
        <v>213.080018</v>
      </c>
      <c r="P127" s="84">
        <f t="shared" si="52"/>
        <v>196.04001799999998</v>
      </c>
      <c r="Q127" s="84">
        <f t="shared" si="52"/>
        <v>179.00001799999998</v>
      </c>
      <c r="R127" s="84">
        <f t="shared" si="52"/>
        <v>161.96001799999999</v>
      </c>
      <c r="S127" s="84">
        <f t="shared" si="52"/>
        <v>144.92001799999997</v>
      </c>
      <c r="T127" s="84">
        <f t="shared" si="46"/>
        <v>127.88001800000001</v>
      </c>
      <c r="U127" s="84">
        <f t="shared" si="42"/>
        <v>110.84001799999999</v>
      </c>
      <c r="V127" s="84">
        <f t="shared" si="53"/>
        <v>93.800017999999966</v>
      </c>
      <c r="W127" s="84">
        <f t="shared" si="53"/>
        <v>76.760018000000002</v>
      </c>
      <c r="X127" s="84">
        <f t="shared" si="53"/>
        <v>59.720017999999982</v>
      </c>
      <c r="Y127" s="84">
        <f t="shared" si="53"/>
        <v>42.680017999999961</v>
      </c>
      <c r="Z127" s="381">
        <f t="shared" si="53"/>
        <v>25.640017999999998</v>
      </c>
      <c r="AA127" s="381">
        <f t="shared" si="53"/>
        <v>8.6000179999999773</v>
      </c>
      <c r="AB127" s="381">
        <f t="shared" si="45"/>
        <v>8.4399819999999863</v>
      </c>
      <c r="AC127" s="227">
        <f t="shared" si="53"/>
        <v>25.479982000000007</v>
      </c>
      <c r="AD127" s="84">
        <f t="shared" si="53"/>
        <v>42.519982000000027</v>
      </c>
      <c r="AE127" s="84">
        <f t="shared" si="53"/>
        <v>59.559981999999991</v>
      </c>
      <c r="AF127" s="144">
        <f t="shared" si="53"/>
        <v>154.78498200000001</v>
      </c>
      <c r="AI127" s="112" t="s">
        <v>132</v>
      </c>
      <c r="AJ127" s="147" t="str">
        <f t="shared" si="47"/>
        <v>HEBT-010ROW:PBI-FE-213201</v>
      </c>
      <c r="AK127" s="157" t="str">
        <f t="shared" si="48"/>
        <v>HEBT-010ROW:PBI-MTCA-213200</v>
      </c>
      <c r="AL127" s="112" t="s">
        <v>1559</v>
      </c>
      <c r="AM127" s="114" t="str">
        <f t="shared" si="49"/>
        <v>HEBT-010ROW</v>
      </c>
      <c r="AN127" s="46" t="s">
        <v>1315</v>
      </c>
      <c r="AP127" s="112">
        <v>12</v>
      </c>
      <c r="AQ127" s="156">
        <f>'Electronics naming convention'!$C$15+AP127-1</f>
        <v>2132</v>
      </c>
      <c r="AR127" s="114">
        <v>1</v>
      </c>
      <c r="AS127" s="112" t="str">
        <f t="shared" si="50"/>
        <v>BPM</v>
      </c>
      <c r="AT127" s="191">
        <f t="shared" si="51"/>
        <v>70.479982000000007</v>
      </c>
      <c r="AU127" s="114" t="s">
        <v>171</v>
      </c>
      <c r="AV127" s="515">
        <v>2</v>
      </c>
      <c r="AW127" s="46" t="str">
        <f>VLOOKUP(TEXT(AX127,"000"),'List - PRL names'!$C$4:$D$61,2,FALSE)</f>
        <v>HEBT-050PRL:RFS-PRLTAP-046</v>
      </c>
      <c r="AX127" s="47">
        <v>46</v>
      </c>
      <c r="BC127" s="85"/>
      <c r="BD127" s="70"/>
    </row>
    <row r="128" spans="2:56" x14ac:dyDescent="0.25">
      <c r="B128" s="13" t="s">
        <v>133</v>
      </c>
      <c r="C128" s="212">
        <v>413.08501799999999</v>
      </c>
      <c r="D128" s="84">
        <f t="shared" si="52"/>
        <v>413.08501799999999</v>
      </c>
      <c r="E128" s="363">
        <f t="shared" si="31"/>
        <v>394.635018</v>
      </c>
      <c r="F128" s="84">
        <f t="shared" si="52"/>
        <v>375.47001799999998</v>
      </c>
      <c r="G128" s="84">
        <f t="shared" si="52"/>
        <v>353.695018</v>
      </c>
      <c r="H128" s="84">
        <f t="shared" si="52"/>
        <v>336.65501799999998</v>
      </c>
      <c r="I128" s="84">
        <f t="shared" si="52"/>
        <v>319.61501799999996</v>
      </c>
      <c r="J128" s="84">
        <f t="shared" si="52"/>
        <v>306.15001799999999</v>
      </c>
      <c r="K128" s="84">
        <f t="shared" si="52"/>
        <v>289.11001799999997</v>
      </c>
      <c r="L128" s="84">
        <f t="shared" si="52"/>
        <v>272.070018</v>
      </c>
      <c r="M128" s="84">
        <f t="shared" si="52"/>
        <v>255.03001799999998</v>
      </c>
      <c r="N128" s="84">
        <f t="shared" si="52"/>
        <v>237.99001799999999</v>
      </c>
      <c r="O128" s="84">
        <f t="shared" si="52"/>
        <v>220.950018</v>
      </c>
      <c r="P128" s="84">
        <f t="shared" si="52"/>
        <v>203.91001799999998</v>
      </c>
      <c r="Q128" s="84">
        <f t="shared" si="52"/>
        <v>186.87001799999999</v>
      </c>
      <c r="R128" s="84">
        <f t="shared" si="52"/>
        <v>169.830018</v>
      </c>
      <c r="S128" s="84">
        <f t="shared" si="52"/>
        <v>152.79001799999998</v>
      </c>
      <c r="T128" s="84">
        <f t="shared" si="46"/>
        <v>135.75001800000001</v>
      </c>
      <c r="U128" s="84">
        <f t="shared" si="42"/>
        <v>118.71001799999999</v>
      </c>
      <c r="V128" s="84">
        <f t="shared" si="53"/>
        <v>101.67001799999997</v>
      </c>
      <c r="W128" s="84">
        <f t="shared" si="53"/>
        <v>84.630018000000007</v>
      </c>
      <c r="X128" s="84">
        <f t="shared" si="53"/>
        <v>67.590017999999986</v>
      </c>
      <c r="Y128" s="84">
        <f t="shared" si="53"/>
        <v>50.550017999999966</v>
      </c>
      <c r="Z128" s="381">
        <f t="shared" si="53"/>
        <v>33.510018000000002</v>
      </c>
      <c r="AA128" s="381">
        <f t="shared" si="53"/>
        <v>16.470017999999982</v>
      </c>
      <c r="AB128" s="381">
        <f t="shared" si="45"/>
        <v>0.56998199999998178</v>
      </c>
      <c r="AC128" s="227">
        <f t="shared" si="53"/>
        <v>17.609982000000002</v>
      </c>
      <c r="AD128" s="84">
        <f t="shared" si="53"/>
        <v>34.649982000000023</v>
      </c>
      <c r="AE128" s="84">
        <f t="shared" si="53"/>
        <v>51.689981999999986</v>
      </c>
      <c r="AF128" s="144">
        <f t="shared" si="53"/>
        <v>146.91498200000001</v>
      </c>
      <c r="AI128" s="112" t="s">
        <v>133</v>
      </c>
      <c r="AJ128" s="147" t="str">
        <f t="shared" si="47"/>
        <v>HEBT-010ROW:PBI-FE-213202</v>
      </c>
      <c r="AK128" s="157" t="str">
        <f t="shared" si="48"/>
        <v>HEBT-010ROW:PBI-MTCA-213200</v>
      </c>
      <c r="AL128" s="112" t="s">
        <v>1559</v>
      </c>
      <c r="AM128" s="114" t="str">
        <f t="shared" si="49"/>
        <v>HEBT-010ROW</v>
      </c>
      <c r="AN128" s="46" t="s">
        <v>1315</v>
      </c>
      <c r="AP128" s="112">
        <v>12</v>
      </c>
      <c r="AQ128" s="156">
        <f>'Electronics naming convention'!$C$15+AP128-1</f>
        <v>2132</v>
      </c>
      <c r="AR128" s="114">
        <v>2</v>
      </c>
      <c r="AS128" s="112" t="str">
        <f t="shared" si="50"/>
        <v>BPM</v>
      </c>
      <c r="AT128" s="191">
        <f t="shared" si="51"/>
        <v>62.609982000000002</v>
      </c>
      <c r="AU128" s="114" t="s">
        <v>171</v>
      </c>
      <c r="AV128" s="515">
        <v>1</v>
      </c>
      <c r="AW128" s="46" t="str">
        <f>VLOOKUP(TEXT(AX128,"000"),'List - PRL names'!$C$4:$D$61,2,FALSE)</f>
        <v>HEBT-070PRL:RFS-PRLTAP-047</v>
      </c>
      <c r="AX128" s="47">
        <v>47</v>
      </c>
      <c r="BC128" s="85"/>
      <c r="BD128" s="70"/>
    </row>
    <row r="129" spans="1:56" x14ac:dyDescent="0.25">
      <c r="B129" s="13" t="s">
        <v>135</v>
      </c>
      <c r="C129" s="212">
        <v>422.25501800000001</v>
      </c>
      <c r="D129" s="84">
        <f t="shared" si="52"/>
        <v>422.25501800000001</v>
      </c>
      <c r="E129" s="363">
        <f t="shared" si="31"/>
        <v>403.80501800000002</v>
      </c>
      <c r="F129" s="84">
        <f t="shared" si="52"/>
        <v>384.640018</v>
      </c>
      <c r="G129" s="84">
        <f t="shared" si="52"/>
        <v>362.86501800000002</v>
      </c>
      <c r="H129" s="84">
        <f t="shared" si="52"/>
        <v>345.825018</v>
      </c>
      <c r="I129" s="84">
        <f t="shared" si="52"/>
        <v>328.78501800000004</v>
      </c>
      <c r="J129" s="84">
        <f t="shared" si="52"/>
        <v>315.320018</v>
      </c>
      <c r="K129" s="84">
        <f t="shared" si="52"/>
        <v>298.28001800000004</v>
      </c>
      <c r="L129" s="84">
        <f t="shared" si="52"/>
        <v>281.24001800000002</v>
      </c>
      <c r="M129" s="84">
        <f t="shared" si="52"/>
        <v>264.200018</v>
      </c>
      <c r="N129" s="84">
        <f t="shared" si="52"/>
        <v>247.16001800000001</v>
      </c>
      <c r="O129" s="84">
        <f t="shared" si="52"/>
        <v>230.12001800000002</v>
      </c>
      <c r="P129" s="84">
        <f t="shared" si="52"/>
        <v>213.080018</v>
      </c>
      <c r="Q129" s="84">
        <f t="shared" si="52"/>
        <v>196.040018</v>
      </c>
      <c r="R129" s="84">
        <f t="shared" si="52"/>
        <v>179.00001800000001</v>
      </c>
      <c r="S129" s="84">
        <f t="shared" si="52"/>
        <v>161.96001799999999</v>
      </c>
      <c r="T129" s="84">
        <f t="shared" si="46"/>
        <v>144.92001800000003</v>
      </c>
      <c r="U129" s="84">
        <f t="shared" si="42"/>
        <v>127.88001800000001</v>
      </c>
      <c r="V129" s="84">
        <f t="shared" si="53"/>
        <v>110.84001799999999</v>
      </c>
      <c r="W129" s="84">
        <f t="shared" si="53"/>
        <v>93.800018000000023</v>
      </c>
      <c r="X129" s="84">
        <f t="shared" si="53"/>
        <v>76.760018000000002</v>
      </c>
      <c r="Y129" s="84">
        <f t="shared" si="53"/>
        <v>59.720017999999982</v>
      </c>
      <c r="Z129" s="381">
        <f t="shared" si="53"/>
        <v>42.680018000000018</v>
      </c>
      <c r="AA129" s="381">
        <f t="shared" si="53"/>
        <v>25.640017999999998</v>
      </c>
      <c r="AB129" s="381">
        <f t="shared" si="45"/>
        <v>8.6000180000000341</v>
      </c>
      <c r="AC129" s="227">
        <f t="shared" si="53"/>
        <v>8.4399819999999863</v>
      </c>
      <c r="AD129" s="84">
        <f t="shared" si="53"/>
        <v>25.479982000000007</v>
      </c>
      <c r="AE129" s="84">
        <f t="shared" si="53"/>
        <v>42.51998199999997</v>
      </c>
      <c r="AF129" s="144">
        <f t="shared" si="53"/>
        <v>137.74498199999999</v>
      </c>
      <c r="AI129" s="112" t="s">
        <v>135</v>
      </c>
      <c r="AJ129" s="147" t="str">
        <f t="shared" si="47"/>
        <v>HEBT-010ROW:PBI-FE-213202</v>
      </c>
      <c r="AK129" s="157" t="str">
        <f t="shared" si="48"/>
        <v>HEBT-010ROW:PBI-MTCA-213200</v>
      </c>
      <c r="AL129" s="112" t="s">
        <v>1559</v>
      </c>
      <c r="AM129" s="114" t="str">
        <f t="shared" si="49"/>
        <v>HEBT-010ROW</v>
      </c>
      <c r="AN129" s="46" t="s">
        <v>1315</v>
      </c>
      <c r="AP129" s="112">
        <v>12</v>
      </c>
      <c r="AQ129" s="156">
        <f>'Electronics naming convention'!$C$15+AP129-1</f>
        <v>2132</v>
      </c>
      <c r="AR129" s="114">
        <v>2</v>
      </c>
      <c r="AS129" s="112" t="str">
        <f t="shared" si="50"/>
        <v>BPM</v>
      </c>
      <c r="AT129" s="191">
        <f t="shared" si="51"/>
        <v>53.439981999999986</v>
      </c>
      <c r="AU129" s="114" t="s">
        <v>171</v>
      </c>
      <c r="AV129" s="515">
        <v>2</v>
      </c>
      <c r="AW129" s="46" t="str">
        <f>VLOOKUP(TEXT(AX129,"000"),'List - PRL names'!$C$4:$D$61,2,FALSE)</f>
        <v>HEBT-070PRL:RFS-PRLTAP-047</v>
      </c>
      <c r="AX129" s="47">
        <v>47</v>
      </c>
      <c r="BC129" s="85"/>
      <c r="BD129" s="70"/>
    </row>
    <row r="130" spans="1:56" x14ac:dyDescent="0.25">
      <c r="B130" s="13" t="s">
        <v>137</v>
      </c>
      <c r="C130" s="212">
        <v>430.12501800000001</v>
      </c>
      <c r="D130" s="84">
        <f t="shared" si="52"/>
        <v>430.12501800000001</v>
      </c>
      <c r="E130" s="363">
        <f t="shared" si="31"/>
        <v>411.67501800000002</v>
      </c>
      <c r="F130" s="84">
        <f t="shared" si="52"/>
        <v>392.510018</v>
      </c>
      <c r="G130" s="84">
        <f t="shared" si="52"/>
        <v>370.73501800000003</v>
      </c>
      <c r="H130" s="84">
        <f t="shared" si="52"/>
        <v>353.695018</v>
      </c>
      <c r="I130" s="84">
        <f t="shared" si="52"/>
        <v>336.65501800000004</v>
      </c>
      <c r="J130" s="84">
        <f t="shared" si="52"/>
        <v>323.19001800000001</v>
      </c>
      <c r="K130" s="84">
        <f t="shared" si="52"/>
        <v>306.15001800000005</v>
      </c>
      <c r="L130" s="84">
        <f t="shared" si="52"/>
        <v>289.11001800000003</v>
      </c>
      <c r="M130" s="84">
        <f t="shared" si="52"/>
        <v>272.070018</v>
      </c>
      <c r="N130" s="84">
        <f t="shared" si="52"/>
        <v>255.03001800000001</v>
      </c>
      <c r="O130" s="84">
        <f t="shared" si="52"/>
        <v>237.99001800000002</v>
      </c>
      <c r="P130" s="84">
        <f t="shared" si="52"/>
        <v>220.950018</v>
      </c>
      <c r="Q130" s="84">
        <f t="shared" si="52"/>
        <v>203.91001800000001</v>
      </c>
      <c r="R130" s="84">
        <f t="shared" si="52"/>
        <v>186.87001800000002</v>
      </c>
      <c r="S130" s="84">
        <f t="shared" si="52"/>
        <v>169.830018</v>
      </c>
      <c r="T130" s="84">
        <f t="shared" si="46"/>
        <v>152.79001800000003</v>
      </c>
      <c r="U130" s="84">
        <f t="shared" si="42"/>
        <v>135.75001800000001</v>
      </c>
      <c r="V130" s="84">
        <f t="shared" si="53"/>
        <v>118.71001799999999</v>
      </c>
      <c r="W130" s="84">
        <f t="shared" si="53"/>
        <v>101.67001800000003</v>
      </c>
      <c r="X130" s="84">
        <f t="shared" si="53"/>
        <v>84.630018000000007</v>
      </c>
      <c r="Y130" s="84">
        <f t="shared" si="53"/>
        <v>67.590017999999986</v>
      </c>
      <c r="Z130" s="381">
        <f t="shared" si="53"/>
        <v>50.550018000000023</v>
      </c>
      <c r="AA130" s="381">
        <f t="shared" si="53"/>
        <v>33.510018000000002</v>
      </c>
      <c r="AB130" s="381">
        <f t="shared" si="45"/>
        <v>16.470018000000039</v>
      </c>
      <c r="AC130" s="227">
        <f t="shared" si="53"/>
        <v>0.56998199999998178</v>
      </c>
      <c r="AD130" s="84">
        <f t="shared" si="53"/>
        <v>17.609982000000002</v>
      </c>
      <c r="AE130" s="84">
        <f t="shared" si="53"/>
        <v>34.649981999999966</v>
      </c>
      <c r="AF130" s="144">
        <f t="shared" si="53"/>
        <v>129.87498199999999</v>
      </c>
      <c r="AI130" s="112" t="s">
        <v>137</v>
      </c>
      <c r="AJ130" s="147" t="str">
        <f t="shared" si="47"/>
        <v>HEBT-010ROW:PBI-FE-213203</v>
      </c>
      <c r="AK130" s="157" t="str">
        <f t="shared" si="48"/>
        <v>HEBT-010ROW:PBI-MTCA-213200</v>
      </c>
      <c r="AL130" s="112" t="s">
        <v>1559</v>
      </c>
      <c r="AM130" s="114" t="str">
        <f t="shared" si="49"/>
        <v>HEBT-010ROW</v>
      </c>
      <c r="AN130" s="46" t="s">
        <v>1315</v>
      </c>
      <c r="AP130" s="112">
        <v>12</v>
      </c>
      <c r="AQ130" s="156">
        <f>'Electronics naming convention'!$C$15+AP130-1</f>
        <v>2132</v>
      </c>
      <c r="AR130" s="114">
        <v>3</v>
      </c>
      <c r="AS130" s="112" t="str">
        <f t="shared" si="50"/>
        <v>BPM</v>
      </c>
      <c r="AT130" s="191">
        <f t="shared" si="51"/>
        <v>45.569981999999982</v>
      </c>
      <c r="AU130" s="114" t="s">
        <v>171</v>
      </c>
      <c r="AV130" s="515">
        <v>1</v>
      </c>
      <c r="AW130" s="46" t="str">
        <f>VLOOKUP(TEXT(AX130,"000"),'List - PRL names'!$C$4:$D$61,2,FALSE)</f>
        <v>HEBT-090PRL:RFS-PRLTAP-048</v>
      </c>
      <c r="AX130" s="47">
        <v>48</v>
      </c>
      <c r="BC130" s="85"/>
      <c r="BD130" s="70"/>
    </row>
    <row r="131" spans="1:56" ht="15.75" thickBot="1" x14ac:dyDescent="0.3">
      <c r="B131" s="13" t="s">
        <v>139</v>
      </c>
      <c r="C131" s="212">
        <v>439.29501800000003</v>
      </c>
      <c r="D131" s="84">
        <f t="shared" si="52"/>
        <v>439.29501800000003</v>
      </c>
      <c r="E131" s="363">
        <f t="shared" si="31"/>
        <v>420.84501800000004</v>
      </c>
      <c r="F131" s="84">
        <f t="shared" si="52"/>
        <v>401.68001800000002</v>
      </c>
      <c r="G131" s="84">
        <f t="shared" si="52"/>
        <v>379.90501800000004</v>
      </c>
      <c r="H131" s="84">
        <f t="shared" si="52"/>
        <v>362.86501800000002</v>
      </c>
      <c r="I131" s="84">
        <f t="shared" si="52"/>
        <v>345.825018</v>
      </c>
      <c r="J131" s="84">
        <f t="shared" si="52"/>
        <v>332.36001800000003</v>
      </c>
      <c r="K131" s="84">
        <f t="shared" si="52"/>
        <v>315.320018</v>
      </c>
      <c r="L131" s="84">
        <f t="shared" si="52"/>
        <v>298.28001800000004</v>
      </c>
      <c r="M131" s="84">
        <f t="shared" si="52"/>
        <v>281.24001800000002</v>
      </c>
      <c r="N131" s="84">
        <f t="shared" si="52"/>
        <v>264.200018</v>
      </c>
      <c r="O131" s="84">
        <f t="shared" si="52"/>
        <v>247.16001800000004</v>
      </c>
      <c r="P131" s="84">
        <f t="shared" si="52"/>
        <v>230.12001800000002</v>
      </c>
      <c r="Q131" s="84">
        <f t="shared" si="52"/>
        <v>213.08001800000002</v>
      </c>
      <c r="R131" s="84">
        <f t="shared" si="52"/>
        <v>196.04001800000003</v>
      </c>
      <c r="S131" s="84">
        <f t="shared" si="52"/>
        <v>179.00001800000001</v>
      </c>
      <c r="T131" s="84">
        <f t="shared" si="46"/>
        <v>161.96001800000005</v>
      </c>
      <c r="U131" s="84">
        <f t="shared" si="42"/>
        <v>144.92001800000003</v>
      </c>
      <c r="V131" s="84">
        <f t="shared" si="53"/>
        <v>127.88001800000001</v>
      </c>
      <c r="W131" s="84">
        <f t="shared" si="53"/>
        <v>110.84001800000004</v>
      </c>
      <c r="X131" s="84">
        <f t="shared" si="53"/>
        <v>93.800018000000023</v>
      </c>
      <c r="Y131" s="84">
        <f t="shared" si="53"/>
        <v>76.760018000000002</v>
      </c>
      <c r="Z131" s="381">
        <f t="shared" si="53"/>
        <v>59.720018000000039</v>
      </c>
      <c r="AA131" s="381">
        <f t="shared" si="53"/>
        <v>42.680018000000018</v>
      </c>
      <c r="AB131" s="381">
        <f t="shared" si="45"/>
        <v>25.640018000000055</v>
      </c>
      <c r="AC131" s="228">
        <f t="shared" si="53"/>
        <v>8.6000180000000341</v>
      </c>
      <c r="AD131" s="84">
        <f t="shared" si="53"/>
        <v>8.4399819999999863</v>
      </c>
      <c r="AE131" s="84">
        <f t="shared" si="53"/>
        <v>25.47998199999995</v>
      </c>
      <c r="AF131" s="144">
        <f t="shared" si="53"/>
        <v>120.70498199999997</v>
      </c>
      <c r="AI131" s="112" t="s">
        <v>139</v>
      </c>
      <c r="AJ131" s="147" t="str">
        <f t="shared" si="47"/>
        <v>HEBT-010ROW:PBI-FE-213203</v>
      </c>
      <c r="AK131" s="157" t="str">
        <f t="shared" si="48"/>
        <v>HEBT-010ROW:PBI-MTCA-213200</v>
      </c>
      <c r="AL131" s="112" t="s">
        <v>1559</v>
      </c>
      <c r="AM131" s="114" t="str">
        <f t="shared" si="49"/>
        <v>HEBT-010ROW</v>
      </c>
      <c r="AN131" s="46" t="s">
        <v>1315</v>
      </c>
      <c r="AP131" s="112">
        <v>12</v>
      </c>
      <c r="AQ131" s="156">
        <f>'Electronics naming convention'!$C$15+AP131-1</f>
        <v>2132</v>
      </c>
      <c r="AR131" s="114">
        <v>3</v>
      </c>
      <c r="AS131" s="112" t="str">
        <f t="shared" si="50"/>
        <v>BPM</v>
      </c>
      <c r="AT131" s="191">
        <f t="shared" si="51"/>
        <v>53.600018000000034</v>
      </c>
      <c r="AU131" s="114" t="s">
        <v>171</v>
      </c>
      <c r="AV131" s="515">
        <v>2</v>
      </c>
      <c r="AW131" s="46" t="str">
        <f>VLOOKUP(TEXT(AX131,"000"),'List - PRL names'!$C$4:$D$61,2,FALSE)</f>
        <v>HEBT-090PRL:RFS-PRLTAP-048</v>
      </c>
      <c r="AX131" s="47">
        <v>48</v>
      </c>
      <c r="BC131" s="85"/>
      <c r="BD131" s="70"/>
    </row>
    <row r="132" spans="1:56" ht="15" customHeight="1" x14ac:dyDescent="0.25">
      <c r="B132" s="13" t="s">
        <v>131</v>
      </c>
      <c r="C132" s="212">
        <v>447.16501799999998</v>
      </c>
      <c r="D132" s="84">
        <f t="shared" si="52"/>
        <v>447.16501799999998</v>
      </c>
      <c r="E132" s="363">
        <f t="shared" si="31"/>
        <v>428.71501799999999</v>
      </c>
      <c r="F132" s="84">
        <f t="shared" si="52"/>
        <v>409.55001799999997</v>
      </c>
      <c r="G132" s="84">
        <f t="shared" si="52"/>
        <v>387.77501799999999</v>
      </c>
      <c r="H132" s="84">
        <f t="shared" si="52"/>
        <v>370.73501799999997</v>
      </c>
      <c r="I132" s="84">
        <f t="shared" si="52"/>
        <v>353.695018</v>
      </c>
      <c r="J132" s="84">
        <f t="shared" si="52"/>
        <v>340.23001799999997</v>
      </c>
      <c r="K132" s="84">
        <f t="shared" si="52"/>
        <v>323.19001800000001</v>
      </c>
      <c r="L132" s="84">
        <f t="shared" si="52"/>
        <v>306.15001799999999</v>
      </c>
      <c r="M132" s="84">
        <f t="shared" si="52"/>
        <v>289.11001799999997</v>
      </c>
      <c r="N132" s="84">
        <f t="shared" si="52"/>
        <v>272.070018</v>
      </c>
      <c r="O132" s="84">
        <f t="shared" si="52"/>
        <v>255.03001799999998</v>
      </c>
      <c r="P132" s="84">
        <f t="shared" si="52"/>
        <v>237.99001799999996</v>
      </c>
      <c r="Q132" s="84">
        <f t="shared" si="52"/>
        <v>220.95001799999997</v>
      </c>
      <c r="R132" s="84">
        <f t="shared" si="52"/>
        <v>203.91001799999998</v>
      </c>
      <c r="S132" s="84">
        <f t="shared" si="52"/>
        <v>186.87001799999996</v>
      </c>
      <c r="T132" s="84">
        <f t="shared" si="46"/>
        <v>169.830018</v>
      </c>
      <c r="U132" s="84">
        <f t="shared" si="42"/>
        <v>152.79001799999998</v>
      </c>
      <c r="V132" s="84">
        <f t="shared" si="53"/>
        <v>135.75001799999995</v>
      </c>
      <c r="W132" s="84">
        <f t="shared" si="53"/>
        <v>118.71001799999999</v>
      </c>
      <c r="X132" s="84">
        <f t="shared" si="53"/>
        <v>101.67001799999997</v>
      </c>
      <c r="Y132" s="84">
        <f t="shared" si="53"/>
        <v>84.63001799999995</v>
      </c>
      <c r="Z132" s="381">
        <f t="shared" si="53"/>
        <v>67.590017999999986</v>
      </c>
      <c r="AA132" s="381">
        <f t="shared" si="53"/>
        <v>50.550017999999966</v>
      </c>
      <c r="AB132" s="381">
        <f t="shared" si="53"/>
        <v>33.510018000000002</v>
      </c>
      <c r="AC132" s="84">
        <f t="shared" si="53"/>
        <v>16.470017999999982</v>
      </c>
      <c r="AD132" s="214">
        <f t="shared" si="53"/>
        <v>0.56998200000003862</v>
      </c>
      <c r="AE132" s="464">
        <f t="shared" si="53"/>
        <v>17.609982000000002</v>
      </c>
      <c r="AF132" s="144">
        <f t="shared" si="53"/>
        <v>112.83498200000002</v>
      </c>
      <c r="AI132" s="112" t="s">
        <v>131</v>
      </c>
      <c r="AJ132" s="147" t="str">
        <f t="shared" si="47"/>
        <v>HEBT-030ROW:PBI-FE-213301</v>
      </c>
      <c r="AK132" s="157" t="str">
        <f t="shared" si="48"/>
        <v>HEBT-030ROW:PBI-MTCA-213300</v>
      </c>
      <c r="AL132" s="112" t="s">
        <v>1564</v>
      </c>
      <c r="AM132" s="114" t="str">
        <f t="shared" si="49"/>
        <v>HEBT-030ROW</v>
      </c>
      <c r="AN132" s="46" t="s">
        <v>1315</v>
      </c>
      <c r="AP132" s="112">
        <v>13</v>
      </c>
      <c r="AQ132" s="156">
        <f>'Electronics naming convention'!$C$15+AP132-1</f>
        <v>2133</v>
      </c>
      <c r="AR132" s="114">
        <v>1</v>
      </c>
      <c r="AS132" s="112" t="str">
        <f t="shared" si="50"/>
        <v>BPM</v>
      </c>
      <c r="AT132" s="191">
        <f t="shared" si="51"/>
        <v>62.609982000000002</v>
      </c>
      <c r="AU132" s="114" t="s">
        <v>173</v>
      </c>
      <c r="AV132" s="515">
        <v>1</v>
      </c>
      <c r="AW132" s="46" t="str">
        <f>VLOOKUP(TEXT(AX132,"000"),'List - PRL names'!$C$4:$D$61,2,FALSE)</f>
        <v>HEBT-110PRL:RFS-PRLTAP-049</v>
      </c>
      <c r="AX132" s="47">
        <v>49</v>
      </c>
      <c r="BC132" s="85"/>
      <c r="BD132" s="70"/>
    </row>
    <row r="133" spans="1:56" ht="15" customHeight="1" x14ac:dyDescent="0.25">
      <c r="B133" s="13" t="s">
        <v>114</v>
      </c>
      <c r="C133" s="212">
        <v>456.33501799999999</v>
      </c>
      <c r="D133" s="84">
        <f t="shared" si="52"/>
        <v>456.33501799999999</v>
      </c>
      <c r="E133" s="363">
        <f t="shared" si="31"/>
        <v>437.885018</v>
      </c>
      <c r="F133" s="84">
        <f t="shared" si="52"/>
        <v>418.72001799999998</v>
      </c>
      <c r="G133" s="84">
        <f t="shared" si="52"/>
        <v>396.945018</v>
      </c>
      <c r="H133" s="84">
        <f t="shared" si="52"/>
        <v>379.90501799999998</v>
      </c>
      <c r="I133" s="84">
        <f t="shared" si="52"/>
        <v>362.86501799999996</v>
      </c>
      <c r="J133" s="84">
        <f t="shared" si="52"/>
        <v>349.40001799999999</v>
      </c>
      <c r="K133" s="84">
        <f t="shared" si="52"/>
        <v>332.36001799999997</v>
      </c>
      <c r="L133" s="84">
        <f t="shared" si="52"/>
        <v>315.320018</v>
      </c>
      <c r="M133" s="84">
        <f t="shared" si="52"/>
        <v>298.28001799999998</v>
      </c>
      <c r="N133" s="84">
        <f t="shared" si="52"/>
        <v>281.24001799999996</v>
      </c>
      <c r="O133" s="84">
        <f t="shared" si="52"/>
        <v>264.200018</v>
      </c>
      <c r="P133" s="84">
        <f t="shared" si="52"/>
        <v>247.16001799999998</v>
      </c>
      <c r="Q133" s="84">
        <f t="shared" si="52"/>
        <v>230.12001799999999</v>
      </c>
      <c r="R133" s="84">
        <f t="shared" si="52"/>
        <v>213.080018</v>
      </c>
      <c r="S133" s="84">
        <f t="shared" si="52"/>
        <v>196.04001799999998</v>
      </c>
      <c r="T133" s="84">
        <f t="shared" si="46"/>
        <v>179.00001800000001</v>
      </c>
      <c r="U133" s="84">
        <f t="shared" si="42"/>
        <v>161.96001799999999</v>
      </c>
      <c r="V133" s="84">
        <f t="shared" si="53"/>
        <v>144.92001799999997</v>
      </c>
      <c r="W133" s="84">
        <f t="shared" si="53"/>
        <v>127.88001800000001</v>
      </c>
      <c r="X133" s="84">
        <f t="shared" si="53"/>
        <v>110.84001799999999</v>
      </c>
      <c r="Y133" s="84">
        <f t="shared" si="53"/>
        <v>93.800017999999966</v>
      </c>
      <c r="Z133" s="381">
        <f t="shared" si="53"/>
        <v>76.760018000000002</v>
      </c>
      <c r="AA133" s="381">
        <f t="shared" si="53"/>
        <v>59.720017999999982</v>
      </c>
      <c r="AB133" s="381">
        <f t="shared" si="53"/>
        <v>42.680018000000018</v>
      </c>
      <c r="AC133" s="84">
        <f t="shared" si="53"/>
        <v>25.640017999999998</v>
      </c>
      <c r="AD133" s="214">
        <f t="shared" si="53"/>
        <v>8.6000179999999773</v>
      </c>
      <c r="AE133" s="465">
        <f t="shared" si="53"/>
        <v>8.4399819999999863</v>
      </c>
      <c r="AF133" s="144">
        <f t="shared" si="53"/>
        <v>103.66498200000001</v>
      </c>
      <c r="AI133" s="112" t="s">
        <v>114</v>
      </c>
      <c r="AJ133" s="147" t="str">
        <f t="shared" si="47"/>
        <v>HEBT-030ROW:PBI-FE-213301</v>
      </c>
      <c r="AK133" s="157" t="str">
        <f t="shared" si="48"/>
        <v>HEBT-030ROW:PBI-MTCA-213300</v>
      </c>
      <c r="AL133" s="112" t="s">
        <v>1564</v>
      </c>
      <c r="AM133" s="114" t="str">
        <f t="shared" si="49"/>
        <v>HEBT-030ROW</v>
      </c>
      <c r="AN133" s="46" t="s">
        <v>1315</v>
      </c>
      <c r="AP133" s="112">
        <v>13</v>
      </c>
      <c r="AQ133" s="156">
        <f>'Electronics naming convention'!$C$15+AP133-1</f>
        <v>2133</v>
      </c>
      <c r="AR133" s="114">
        <v>1</v>
      </c>
      <c r="AS133" s="112" t="str">
        <f t="shared" si="50"/>
        <v>BPM</v>
      </c>
      <c r="AT133" s="191">
        <f t="shared" si="51"/>
        <v>53.439981999999986</v>
      </c>
      <c r="AU133" s="114" t="s">
        <v>173</v>
      </c>
      <c r="AV133" s="515">
        <v>2</v>
      </c>
      <c r="AW133" s="46" t="str">
        <f>VLOOKUP(TEXT(AX133,"000"),'List - PRL names'!$C$4:$D$61,2,FALSE)</f>
        <v>HEBT-110PRL:RFS-PRLTAP-049</v>
      </c>
      <c r="AX133" s="47">
        <v>49</v>
      </c>
      <c r="BC133" s="85"/>
      <c r="BD133" s="70"/>
    </row>
    <row r="134" spans="1:56" x14ac:dyDescent="0.25">
      <c r="A134" s="364"/>
      <c r="B134" s="13" t="s">
        <v>134</v>
      </c>
      <c r="C134" s="212">
        <v>464.205018</v>
      </c>
      <c r="D134" s="84">
        <f t="shared" si="52"/>
        <v>464.205018</v>
      </c>
      <c r="E134" s="363">
        <f t="shared" si="31"/>
        <v>445.75501800000001</v>
      </c>
      <c r="F134" s="84">
        <f t="shared" si="52"/>
        <v>426.59001799999999</v>
      </c>
      <c r="G134" s="84">
        <f t="shared" si="52"/>
        <v>404.81501800000001</v>
      </c>
      <c r="H134" s="84">
        <f t="shared" si="52"/>
        <v>387.77501799999999</v>
      </c>
      <c r="I134" s="84">
        <f t="shared" si="52"/>
        <v>370.73501799999997</v>
      </c>
      <c r="J134" s="84">
        <f t="shared" si="52"/>
        <v>357.27001799999999</v>
      </c>
      <c r="K134" s="84">
        <f t="shared" si="52"/>
        <v>340.23001799999997</v>
      </c>
      <c r="L134" s="84">
        <f t="shared" si="52"/>
        <v>323.19001800000001</v>
      </c>
      <c r="M134" s="84">
        <f t="shared" si="52"/>
        <v>306.15001799999999</v>
      </c>
      <c r="N134" s="84">
        <f t="shared" si="52"/>
        <v>289.11001799999997</v>
      </c>
      <c r="O134" s="84">
        <f t="shared" si="52"/>
        <v>272.070018</v>
      </c>
      <c r="P134" s="84">
        <f t="shared" si="52"/>
        <v>255.03001799999998</v>
      </c>
      <c r="Q134" s="84">
        <f t="shared" si="52"/>
        <v>237.99001799999999</v>
      </c>
      <c r="R134" s="84">
        <f t="shared" si="52"/>
        <v>220.950018</v>
      </c>
      <c r="S134" s="84">
        <f t="shared" si="52"/>
        <v>203.91001799999998</v>
      </c>
      <c r="T134" s="84">
        <f t="shared" si="46"/>
        <v>186.87001800000002</v>
      </c>
      <c r="U134" s="84">
        <f t="shared" si="42"/>
        <v>169.830018</v>
      </c>
      <c r="V134" s="84">
        <f t="shared" si="53"/>
        <v>152.79001799999998</v>
      </c>
      <c r="W134" s="84">
        <f t="shared" si="53"/>
        <v>135.75001800000001</v>
      </c>
      <c r="X134" s="84">
        <f t="shared" si="53"/>
        <v>118.71001799999999</v>
      </c>
      <c r="Y134" s="84">
        <f t="shared" si="53"/>
        <v>101.67001799999997</v>
      </c>
      <c r="Z134" s="381">
        <f t="shared" si="53"/>
        <v>84.630018000000007</v>
      </c>
      <c r="AA134" s="381">
        <f t="shared" si="53"/>
        <v>67.590017999999986</v>
      </c>
      <c r="AB134" s="381">
        <f t="shared" si="53"/>
        <v>50.550018000000023</v>
      </c>
      <c r="AC134" s="84">
        <f t="shared" si="53"/>
        <v>33.510018000000002</v>
      </c>
      <c r="AD134" s="84">
        <f t="shared" si="53"/>
        <v>16.470017999999982</v>
      </c>
      <c r="AE134" s="229">
        <f t="shared" si="53"/>
        <v>0.56998199999998178</v>
      </c>
      <c r="AF134" s="144">
        <f t="shared" si="53"/>
        <v>95.794982000000005</v>
      </c>
      <c r="AI134" s="112" t="s">
        <v>134</v>
      </c>
      <c r="AJ134" s="147" t="str">
        <f t="shared" si="47"/>
        <v>HEBT-030ROW:PBI-FE-213302</v>
      </c>
      <c r="AK134" s="157" t="str">
        <f t="shared" si="48"/>
        <v>HEBT-030ROW:PBI-MTCA-213300</v>
      </c>
      <c r="AL134" s="112" t="s">
        <v>1564</v>
      </c>
      <c r="AM134" s="114" t="str">
        <f t="shared" si="49"/>
        <v>HEBT-030ROW</v>
      </c>
      <c r="AN134" s="46" t="s">
        <v>1315</v>
      </c>
      <c r="AP134" s="112">
        <v>13</v>
      </c>
      <c r="AQ134" s="156">
        <f>'Electronics naming convention'!$C$15+AP134-1</f>
        <v>2133</v>
      </c>
      <c r="AR134" s="114">
        <v>2</v>
      </c>
      <c r="AS134" s="112" t="str">
        <f t="shared" si="50"/>
        <v>BPM</v>
      </c>
      <c r="AT134" s="191">
        <f t="shared" si="51"/>
        <v>45.569981999999982</v>
      </c>
      <c r="AU134" s="114" t="s">
        <v>173</v>
      </c>
      <c r="AV134" s="515">
        <v>1</v>
      </c>
      <c r="AW134" s="46" t="str">
        <f>VLOOKUP(TEXT(AX134,"000"),'List - PRL names'!$C$4:$D$61,2,FALSE)</f>
        <v>HEBT-130PRL:RFS-PRLTAP-050</v>
      </c>
      <c r="AX134" s="47">
        <v>50</v>
      </c>
      <c r="BC134" s="85"/>
      <c r="BD134" s="70"/>
    </row>
    <row r="135" spans="1:56" x14ac:dyDescent="0.25">
      <c r="A135" s="364"/>
      <c r="B135" s="13" t="s">
        <v>136</v>
      </c>
      <c r="C135" s="212">
        <v>473.37501800000001</v>
      </c>
      <c r="D135" s="84">
        <f t="shared" si="52"/>
        <v>473.37501800000001</v>
      </c>
      <c r="E135" s="363">
        <f t="shared" si="31"/>
        <v>454.92501800000002</v>
      </c>
      <c r="F135" s="84">
        <f t="shared" si="52"/>
        <v>435.760018</v>
      </c>
      <c r="G135" s="84">
        <f t="shared" si="52"/>
        <v>413.98501800000003</v>
      </c>
      <c r="H135" s="84">
        <f t="shared" si="52"/>
        <v>396.945018</v>
      </c>
      <c r="I135" s="84">
        <f t="shared" si="52"/>
        <v>379.90501800000004</v>
      </c>
      <c r="J135" s="84">
        <f t="shared" si="52"/>
        <v>366.44001800000001</v>
      </c>
      <c r="K135" s="84">
        <f t="shared" si="52"/>
        <v>349.40001800000005</v>
      </c>
      <c r="L135" s="84">
        <f t="shared" si="52"/>
        <v>332.36001800000003</v>
      </c>
      <c r="M135" s="84">
        <f t="shared" si="52"/>
        <v>315.320018</v>
      </c>
      <c r="N135" s="84">
        <f t="shared" si="52"/>
        <v>298.28001800000004</v>
      </c>
      <c r="O135" s="84">
        <f t="shared" si="52"/>
        <v>281.24001800000002</v>
      </c>
      <c r="P135" s="84">
        <f t="shared" si="52"/>
        <v>264.200018</v>
      </c>
      <c r="Q135" s="84">
        <f t="shared" si="52"/>
        <v>247.16001800000001</v>
      </c>
      <c r="R135" s="84">
        <f t="shared" si="52"/>
        <v>230.12001800000002</v>
      </c>
      <c r="S135" s="84">
        <f t="shared" si="52"/>
        <v>213.080018</v>
      </c>
      <c r="T135" s="84">
        <f t="shared" si="46"/>
        <v>196.04001800000003</v>
      </c>
      <c r="U135" s="84">
        <f t="shared" ref="U135:U153" si="54">ABS($C135-U$55)</f>
        <v>179.00001800000001</v>
      </c>
      <c r="V135" s="84">
        <f t="shared" si="53"/>
        <v>161.96001799999999</v>
      </c>
      <c r="W135" s="84">
        <f t="shared" si="53"/>
        <v>144.92001800000003</v>
      </c>
      <c r="X135" s="84">
        <f t="shared" si="53"/>
        <v>127.88001800000001</v>
      </c>
      <c r="Y135" s="84">
        <f t="shared" si="53"/>
        <v>110.84001799999999</v>
      </c>
      <c r="Z135" s="381">
        <f t="shared" si="53"/>
        <v>93.800018000000023</v>
      </c>
      <c r="AA135" s="381">
        <f t="shared" si="53"/>
        <v>76.760018000000002</v>
      </c>
      <c r="AB135" s="381">
        <f t="shared" si="53"/>
        <v>59.720018000000039</v>
      </c>
      <c r="AC135" s="84">
        <f t="shared" si="53"/>
        <v>42.680018000000018</v>
      </c>
      <c r="AD135" s="84">
        <f t="shared" si="53"/>
        <v>25.640017999999998</v>
      </c>
      <c r="AE135" s="229">
        <f t="shared" si="53"/>
        <v>8.6000180000000341</v>
      </c>
      <c r="AF135" s="144">
        <f t="shared" si="53"/>
        <v>86.624981999999989</v>
      </c>
      <c r="AI135" s="112" t="s">
        <v>136</v>
      </c>
      <c r="AJ135" s="147" t="str">
        <f t="shared" si="47"/>
        <v>HEBT-030ROW:PBI-FE-213302</v>
      </c>
      <c r="AK135" s="157" t="str">
        <f t="shared" si="48"/>
        <v>HEBT-030ROW:PBI-MTCA-213300</v>
      </c>
      <c r="AL135" s="112" t="s">
        <v>1564</v>
      </c>
      <c r="AM135" s="114" t="str">
        <f t="shared" si="49"/>
        <v>HEBT-030ROW</v>
      </c>
      <c r="AN135" s="46" t="s">
        <v>1315</v>
      </c>
      <c r="AP135" s="112">
        <v>13</v>
      </c>
      <c r="AQ135" s="156">
        <f>'Electronics naming convention'!$C$15+AP135-1</f>
        <v>2133</v>
      </c>
      <c r="AR135" s="114">
        <v>2</v>
      </c>
      <c r="AS135" s="112" t="str">
        <f t="shared" si="50"/>
        <v>BPM</v>
      </c>
      <c r="AT135" s="191">
        <f t="shared" si="51"/>
        <v>53.600018000000034</v>
      </c>
      <c r="AU135" s="114" t="s">
        <v>173</v>
      </c>
      <c r="AV135" s="515">
        <v>2</v>
      </c>
      <c r="AW135" s="46" t="str">
        <f>VLOOKUP(TEXT(AX135,"000"),'List - PRL names'!$C$4:$D$61,2,FALSE)</f>
        <v>HEBT-130PRL:RFS-PRLTAP-050</v>
      </c>
      <c r="AX135" s="47">
        <v>50</v>
      </c>
      <c r="BC135" s="85"/>
      <c r="BD135" s="70"/>
    </row>
    <row r="136" spans="1:56" x14ac:dyDescent="0.25">
      <c r="A136" s="364"/>
      <c r="B136" s="13" t="s">
        <v>138</v>
      </c>
      <c r="C136" s="212">
        <v>481.24501800000002</v>
      </c>
      <c r="D136" s="84">
        <f t="shared" si="52"/>
        <v>481.24501800000002</v>
      </c>
      <c r="E136" s="363">
        <f t="shared" si="31"/>
        <v>462.79501800000003</v>
      </c>
      <c r="F136" s="84">
        <f t="shared" si="52"/>
        <v>443.63001800000001</v>
      </c>
      <c r="G136" s="84">
        <f t="shared" si="52"/>
        <v>421.85501800000003</v>
      </c>
      <c r="H136" s="84">
        <f t="shared" si="52"/>
        <v>404.81501800000001</v>
      </c>
      <c r="I136" s="84">
        <f t="shared" si="52"/>
        <v>387.77501800000005</v>
      </c>
      <c r="J136" s="84">
        <f t="shared" si="52"/>
        <v>374.31001800000001</v>
      </c>
      <c r="K136" s="84">
        <f t="shared" si="52"/>
        <v>357.27001800000005</v>
      </c>
      <c r="L136" s="84">
        <f t="shared" si="52"/>
        <v>340.23001800000003</v>
      </c>
      <c r="M136" s="84">
        <f t="shared" si="52"/>
        <v>323.19001800000001</v>
      </c>
      <c r="N136" s="84">
        <f t="shared" si="52"/>
        <v>306.15001800000005</v>
      </c>
      <c r="O136" s="84">
        <f t="shared" si="52"/>
        <v>289.11001800000003</v>
      </c>
      <c r="P136" s="84">
        <f t="shared" si="52"/>
        <v>272.070018</v>
      </c>
      <c r="Q136" s="84">
        <f t="shared" si="52"/>
        <v>255.03001800000001</v>
      </c>
      <c r="R136" s="84">
        <f t="shared" si="52"/>
        <v>237.99001800000002</v>
      </c>
      <c r="S136" s="84">
        <f t="shared" si="52"/>
        <v>220.950018</v>
      </c>
      <c r="T136" s="84">
        <f t="shared" si="52"/>
        <v>203.91001800000004</v>
      </c>
      <c r="U136" s="84">
        <f t="shared" si="54"/>
        <v>186.87001800000002</v>
      </c>
      <c r="V136" s="84">
        <f t="shared" ref="V136:AF153" si="55">ABS($C136-V$55)</f>
        <v>169.830018</v>
      </c>
      <c r="W136" s="84">
        <f t="shared" si="55"/>
        <v>152.79001800000003</v>
      </c>
      <c r="X136" s="84">
        <f t="shared" si="55"/>
        <v>135.75001800000001</v>
      </c>
      <c r="Y136" s="84">
        <f t="shared" si="55"/>
        <v>118.71001799999999</v>
      </c>
      <c r="Z136" s="381">
        <f t="shared" si="55"/>
        <v>101.67001800000003</v>
      </c>
      <c r="AA136" s="381">
        <f t="shared" si="55"/>
        <v>84.630018000000007</v>
      </c>
      <c r="AB136" s="381">
        <f t="shared" si="53"/>
        <v>67.590018000000043</v>
      </c>
      <c r="AC136" s="84">
        <f t="shared" si="55"/>
        <v>50.550018000000023</v>
      </c>
      <c r="AD136" s="84">
        <f t="shared" si="55"/>
        <v>33.510018000000002</v>
      </c>
      <c r="AE136" s="229">
        <f t="shared" si="55"/>
        <v>16.470018000000039</v>
      </c>
      <c r="AF136" s="144">
        <f t="shared" si="55"/>
        <v>78.754981999999984</v>
      </c>
      <c r="AI136" s="112" t="s">
        <v>138</v>
      </c>
      <c r="AJ136" s="147" t="str">
        <f t="shared" si="47"/>
        <v>HEBT-030ROW:PBI-FE-213303</v>
      </c>
      <c r="AK136" s="157" t="str">
        <f t="shared" si="48"/>
        <v>HEBT-030ROW:PBI-MTCA-213300</v>
      </c>
      <c r="AL136" s="112" t="s">
        <v>1564</v>
      </c>
      <c r="AM136" s="114" t="str">
        <f t="shared" si="49"/>
        <v>HEBT-030ROW</v>
      </c>
      <c r="AN136" s="46" t="s">
        <v>1315</v>
      </c>
      <c r="AP136" s="112">
        <v>13</v>
      </c>
      <c r="AQ136" s="156">
        <f>'Electronics naming convention'!$C$15+AP136-1</f>
        <v>2133</v>
      </c>
      <c r="AR136" s="114">
        <v>3</v>
      </c>
      <c r="AS136" s="112" t="str">
        <f t="shared" si="50"/>
        <v>BPM</v>
      </c>
      <c r="AT136" s="191">
        <f t="shared" si="51"/>
        <v>61.470018000000039</v>
      </c>
      <c r="AU136" s="114" t="s">
        <v>173</v>
      </c>
      <c r="AV136" s="515">
        <v>1</v>
      </c>
      <c r="AW136" s="46" t="str">
        <f>VLOOKUP(TEXT(AX136,"000"),'List - PRL names'!$C$4:$D$61,2,FALSE)</f>
        <v>HEBT-150PRL:RFS-PRLTAP-051</v>
      </c>
      <c r="AX136" s="47">
        <v>51</v>
      </c>
      <c r="BC136" s="85"/>
      <c r="BD136" s="70"/>
    </row>
    <row r="137" spans="1:56" x14ac:dyDescent="0.25">
      <c r="A137" s="364"/>
      <c r="B137" s="13" t="s">
        <v>140</v>
      </c>
      <c r="C137" s="212">
        <v>490.41501799999998</v>
      </c>
      <c r="D137" s="84">
        <f t="shared" ref="D137:T150" si="56">ABS($C137-D$55)</f>
        <v>490.41501799999998</v>
      </c>
      <c r="E137" s="363">
        <f t="shared" si="56"/>
        <v>471.96501799999999</v>
      </c>
      <c r="F137" s="84">
        <f t="shared" si="56"/>
        <v>452.80001799999997</v>
      </c>
      <c r="G137" s="84">
        <f t="shared" si="56"/>
        <v>431.02501799999999</v>
      </c>
      <c r="H137" s="84">
        <f t="shared" si="56"/>
        <v>413.98501799999997</v>
      </c>
      <c r="I137" s="84">
        <f t="shared" si="56"/>
        <v>396.945018</v>
      </c>
      <c r="J137" s="84">
        <f t="shared" si="56"/>
        <v>383.48001799999997</v>
      </c>
      <c r="K137" s="84">
        <f t="shared" si="56"/>
        <v>366.44001800000001</v>
      </c>
      <c r="L137" s="84">
        <f t="shared" si="56"/>
        <v>349.40001799999999</v>
      </c>
      <c r="M137" s="84">
        <f t="shared" si="56"/>
        <v>332.36001799999997</v>
      </c>
      <c r="N137" s="84">
        <f t="shared" si="56"/>
        <v>315.320018</v>
      </c>
      <c r="O137" s="84">
        <f t="shared" si="56"/>
        <v>298.28001799999998</v>
      </c>
      <c r="P137" s="84">
        <f t="shared" si="56"/>
        <v>281.24001799999996</v>
      </c>
      <c r="Q137" s="84">
        <f t="shared" si="56"/>
        <v>264.200018</v>
      </c>
      <c r="R137" s="84">
        <f t="shared" si="56"/>
        <v>247.16001799999998</v>
      </c>
      <c r="S137" s="84">
        <f t="shared" si="56"/>
        <v>230.12001799999996</v>
      </c>
      <c r="T137" s="84">
        <f t="shared" si="56"/>
        <v>213.080018</v>
      </c>
      <c r="U137" s="84">
        <f t="shared" si="54"/>
        <v>196.04001799999998</v>
      </c>
      <c r="V137" s="84">
        <f t="shared" si="55"/>
        <v>179.00001799999995</v>
      </c>
      <c r="W137" s="84">
        <f t="shared" si="55"/>
        <v>161.96001799999999</v>
      </c>
      <c r="X137" s="84">
        <f t="shared" si="55"/>
        <v>144.92001799999997</v>
      </c>
      <c r="Y137" s="84">
        <f t="shared" si="55"/>
        <v>127.88001799999995</v>
      </c>
      <c r="Z137" s="381">
        <f t="shared" si="55"/>
        <v>110.84001799999999</v>
      </c>
      <c r="AA137" s="381">
        <f t="shared" si="55"/>
        <v>93.800017999999966</v>
      </c>
      <c r="AB137" s="381">
        <f t="shared" si="53"/>
        <v>76.760018000000002</v>
      </c>
      <c r="AC137" s="84">
        <f t="shared" si="55"/>
        <v>59.720017999999982</v>
      </c>
      <c r="AD137" s="84">
        <f t="shared" si="55"/>
        <v>42.680017999999961</v>
      </c>
      <c r="AE137" s="229">
        <f t="shared" si="55"/>
        <v>25.640017999999998</v>
      </c>
      <c r="AF137" s="144">
        <f t="shared" si="55"/>
        <v>69.584982000000025</v>
      </c>
      <c r="AI137" s="112" t="s">
        <v>140</v>
      </c>
      <c r="AJ137" s="147" t="str">
        <f t="shared" si="47"/>
        <v>HEBT-030ROW:PBI-FE-213303</v>
      </c>
      <c r="AK137" s="157" t="str">
        <f t="shared" si="48"/>
        <v>HEBT-030ROW:PBI-MTCA-213300</v>
      </c>
      <c r="AL137" s="112" t="s">
        <v>1564</v>
      </c>
      <c r="AM137" s="114" t="str">
        <f t="shared" si="49"/>
        <v>HEBT-030ROW</v>
      </c>
      <c r="AN137" s="46" t="s">
        <v>1315</v>
      </c>
      <c r="AP137" s="112">
        <v>13</v>
      </c>
      <c r="AQ137" s="156">
        <f>'Electronics naming convention'!$C$15+AP137-1</f>
        <v>2133</v>
      </c>
      <c r="AR137" s="114">
        <v>3</v>
      </c>
      <c r="AS137" s="112" t="str">
        <f t="shared" si="50"/>
        <v>BPM</v>
      </c>
      <c r="AT137" s="191">
        <f t="shared" si="51"/>
        <v>70.640017999999998</v>
      </c>
      <c r="AU137" s="114" t="s">
        <v>173</v>
      </c>
      <c r="AV137" s="515">
        <v>2</v>
      </c>
      <c r="AW137" s="46" t="str">
        <f>VLOOKUP(TEXT(AX137,"000"),'List - PRL names'!$C$4:$D$61,2,FALSE)</f>
        <v>HEBT-150PRL:RFS-PRLTAP-051</v>
      </c>
      <c r="AX137" s="47">
        <v>51</v>
      </c>
      <c r="BC137" s="85"/>
      <c r="BD137" s="70"/>
    </row>
    <row r="138" spans="1:56" x14ac:dyDescent="0.25">
      <c r="A138" s="210"/>
      <c r="B138" s="67" t="s">
        <v>112</v>
      </c>
      <c r="C138" s="211">
        <v>504.07730700000002</v>
      </c>
      <c r="D138" s="144">
        <f t="shared" si="56"/>
        <v>504.07730700000002</v>
      </c>
      <c r="E138" s="381">
        <f t="shared" si="56"/>
        <v>485.62730700000003</v>
      </c>
      <c r="F138" s="84">
        <f t="shared" si="56"/>
        <v>466.46230700000001</v>
      </c>
      <c r="G138" s="84">
        <f t="shared" si="56"/>
        <v>444.68730700000003</v>
      </c>
      <c r="H138" s="84">
        <f t="shared" si="56"/>
        <v>427.64730700000001</v>
      </c>
      <c r="I138" s="84">
        <f t="shared" si="56"/>
        <v>410.60730699999999</v>
      </c>
      <c r="J138" s="84">
        <f t="shared" si="56"/>
        <v>397.14230700000002</v>
      </c>
      <c r="K138" s="84">
        <f t="shared" si="56"/>
        <v>380.102307</v>
      </c>
      <c r="L138" s="84">
        <f t="shared" si="56"/>
        <v>363.06230700000003</v>
      </c>
      <c r="M138" s="84">
        <f t="shared" si="56"/>
        <v>346.02230700000001</v>
      </c>
      <c r="N138" s="84">
        <f t="shared" si="56"/>
        <v>328.98230699999999</v>
      </c>
      <c r="O138" s="84">
        <f t="shared" si="56"/>
        <v>311.94230700000003</v>
      </c>
      <c r="P138" s="84">
        <f t="shared" si="56"/>
        <v>294.90230700000001</v>
      </c>
      <c r="Q138" s="84">
        <f t="shared" si="56"/>
        <v>277.86230699999999</v>
      </c>
      <c r="R138" s="84">
        <f t="shared" si="56"/>
        <v>260.82230700000002</v>
      </c>
      <c r="S138" s="84">
        <f t="shared" si="56"/>
        <v>243.782307</v>
      </c>
      <c r="T138" s="84">
        <f t="shared" si="56"/>
        <v>226.74230700000004</v>
      </c>
      <c r="U138" s="84">
        <f t="shared" si="54"/>
        <v>209.70230700000002</v>
      </c>
      <c r="V138" s="84">
        <f t="shared" si="55"/>
        <v>192.662307</v>
      </c>
      <c r="W138" s="84">
        <f t="shared" si="55"/>
        <v>175.62230700000003</v>
      </c>
      <c r="X138" s="84">
        <f t="shared" si="55"/>
        <v>158.58230700000001</v>
      </c>
      <c r="Y138" s="84">
        <f t="shared" si="55"/>
        <v>141.54230699999999</v>
      </c>
      <c r="Z138" s="381">
        <f t="shared" si="55"/>
        <v>124.50230700000003</v>
      </c>
      <c r="AA138" s="381">
        <f t="shared" si="55"/>
        <v>107.46230700000001</v>
      </c>
      <c r="AB138" s="381">
        <f t="shared" si="53"/>
        <v>90.422307000000046</v>
      </c>
      <c r="AC138" s="84">
        <f t="shared" si="55"/>
        <v>73.382307000000026</v>
      </c>
      <c r="AD138" s="84">
        <f t="shared" si="55"/>
        <v>56.342307000000005</v>
      </c>
      <c r="AE138" s="229">
        <f t="shared" si="55"/>
        <v>39.302307000000042</v>
      </c>
      <c r="AF138" s="144">
        <f t="shared" si="55"/>
        <v>55.922692999999981</v>
      </c>
      <c r="AI138" s="112" t="s">
        <v>112</v>
      </c>
      <c r="AJ138" s="147" t="str">
        <f t="shared" si="47"/>
        <v>HEBT-030ROW:PBI-FE-213304</v>
      </c>
      <c r="AK138" s="157" t="str">
        <f t="shared" si="48"/>
        <v>HEBT-030ROW:PBI-MTCA-213300</v>
      </c>
      <c r="AL138" s="112" t="s">
        <v>1564</v>
      </c>
      <c r="AM138" s="114" t="str">
        <f t="shared" si="49"/>
        <v>HEBT-030ROW</v>
      </c>
      <c r="AN138" s="46" t="s">
        <v>1315</v>
      </c>
      <c r="AP138" s="112">
        <v>13</v>
      </c>
      <c r="AQ138" s="156">
        <f>'Electronics naming convention'!$C$15+AP138-1</f>
        <v>2133</v>
      </c>
      <c r="AR138" s="114">
        <v>4</v>
      </c>
      <c r="AS138" s="112" t="str">
        <f t="shared" si="50"/>
        <v>BPM</v>
      </c>
      <c r="AT138" s="191">
        <f t="shared" si="51"/>
        <v>84.302307000000042</v>
      </c>
      <c r="AU138" s="114" t="s">
        <v>173</v>
      </c>
      <c r="AV138" s="515">
        <v>1</v>
      </c>
      <c r="AW138" s="46" t="str">
        <f>VLOOKUP(TEXT(AX138,"000"),'List - PRL names'!$C$4:$D$61,2,FALSE)</f>
        <v>A2T-010PRL:RFS-PRLTAP-052</v>
      </c>
      <c r="AX138" s="47">
        <v>52</v>
      </c>
      <c r="BC138" s="85"/>
      <c r="BD138" s="70"/>
    </row>
    <row r="139" spans="1:56" ht="15.75" thickBot="1" x14ac:dyDescent="0.3">
      <c r="A139" s="210"/>
      <c r="B139" s="67" t="s">
        <v>113</v>
      </c>
      <c r="C139" s="211">
        <v>515.90087700000004</v>
      </c>
      <c r="D139" s="144">
        <f t="shared" si="56"/>
        <v>515.90087700000004</v>
      </c>
      <c r="E139" s="381">
        <f t="shared" si="56"/>
        <v>497.45087700000005</v>
      </c>
      <c r="F139" s="84">
        <f t="shared" si="56"/>
        <v>478.28587700000003</v>
      </c>
      <c r="G139" s="84">
        <f t="shared" si="56"/>
        <v>456.51087700000005</v>
      </c>
      <c r="H139" s="84">
        <f t="shared" si="56"/>
        <v>439.47087700000003</v>
      </c>
      <c r="I139" s="84">
        <f t="shared" si="56"/>
        <v>422.43087700000001</v>
      </c>
      <c r="J139" s="84">
        <f t="shared" si="56"/>
        <v>408.96587700000003</v>
      </c>
      <c r="K139" s="84">
        <f t="shared" si="56"/>
        <v>391.92587700000001</v>
      </c>
      <c r="L139" s="84">
        <f t="shared" si="56"/>
        <v>374.88587700000005</v>
      </c>
      <c r="M139" s="84">
        <f t="shared" si="56"/>
        <v>357.84587700000003</v>
      </c>
      <c r="N139" s="84">
        <f t="shared" si="56"/>
        <v>340.80587700000001</v>
      </c>
      <c r="O139" s="84">
        <f t="shared" si="56"/>
        <v>323.76587700000005</v>
      </c>
      <c r="P139" s="84">
        <f t="shared" si="56"/>
        <v>306.72587700000003</v>
      </c>
      <c r="Q139" s="84">
        <f t="shared" si="56"/>
        <v>289.685877</v>
      </c>
      <c r="R139" s="84">
        <f t="shared" si="56"/>
        <v>272.64587700000004</v>
      </c>
      <c r="S139" s="84">
        <f t="shared" si="56"/>
        <v>255.60587700000002</v>
      </c>
      <c r="T139" s="84">
        <f t="shared" si="56"/>
        <v>238.56587700000006</v>
      </c>
      <c r="U139" s="84">
        <f t="shared" si="54"/>
        <v>221.52587700000004</v>
      </c>
      <c r="V139" s="84">
        <f t="shared" si="55"/>
        <v>204.48587700000002</v>
      </c>
      <c r="W139" s="84">
        <f t="shared" si="55"/>
        <v>187.44587700000005</v>
      </c>
      <c r="X139" s="84">
        <f t="shared" si="55"/>
        <v>170.40587700000003</v>
      </c>
      <c r="Y139" s="84">
        <f t="shared" si="55"/>
        <v>153.36587700000001</v>
      </c>
      <c r="Z139" s="381">
        <f t="shared" si="55"/>
        <v>136.32587700000005</v>
      </c>
      <c r="AA139" s="381">
        <f t="shared" si="55"/>
        <v>119.28587700000003</v>
      </c>
      <c r="AB139" s="381">
        <f t="shared" si="53"/>
        <v>102.24587700000006</v>
      </c>
      <c r="AC139" s="84">
        <f t="shared" si="55"/>
        <v>85.205877000000044</v>
      </c>
      <c r="AD139" s="84">
        <f t="shared" si="55"/>
        <v>68.165877000000023</v>
      </c>
      <c r="AE139" s="230">
        <f t="shared" si="55"/>
        <v>51.12587700000006</v>
      </c>
      <c r="AF139" s="144">
        <f t="shared" si="55"/>
        <v>44.099122999999963</v>
      </c>
      <c r="AI139" s="112" t="s">
        <v>113</v>
      </c>
      <c r="AJ139" s="147" t="str">
        <f t="shared" si="47"/>
        <v>HEBT-030ROW:PBI-FE-213304</v>
      </c>
      <c r="AK139" s="157" t="str">
        <f t="shared" si="48"/>
        <v>HEBT-030ROW:PBI-MTCA-213300</v>
      </c>
      <c r="AL139" s="112" t="s">
        <v>1564</v>
      </c>
      <c r="AM139" s="114" t="str">
        <f t="shared" si="49"/>
        <v>HEBT-030ROW</v>
      </c>
      <c r="AN139" s="46" t="s">
        <v>1315</v>
      </c>
      <c r="AP139" s="112">
        <v>13</v>
      </c>
      <c r="AQ139" s="156">
        <f>'Electronics naming convention'!$C$15+AP139-1</f>
        <v>2133</v>
      </c>
      <c r="AR139" s="114">
        <v>4</v>
      </c>
      <c r="AS139" s="112" t="str">
        <f t="shared" si="50"/>
        <v>BPM</v>
      </c>
      <c r="AT139" s="191">
        <f t="shared" si="51"/>
        <v>96.12587700000006</v>
      </c>
      <c r="AU139" s="114" t="s">
        <v>173</v>
      </c>
      <c r="AV139" s="515">
        <v>2</v>
      </c>
      <c r="AW139" s="46" t="str">
        <f>VLOOKUP(TEXT(AX139,"000"),'List - PRL names'!$C$4:$D$61,2,FALSE)</f>
        <v>A2T-010PRL:RFS-PRLTAP-052</v>
      </c>
      <c r="AX139" s="47">
        <v>52</v>
      </c>
      <c r="BC139" s="85"/>
      <c r="BD139" s="70"/>
    </row>
    <row r="140" spans="1:56" x14ac:dyDescent="0.25">
      <c r="A140" s="210"/>
      <c r="B140" s="67" t="s">
        <v>122</v>
      </c>
      <c r="C140" s="211">
        <v>526.65244700000005</v>
      </c>
      <c r="D140" s="144">
        <f t="shared" si="56"/>
        <v>526.65244700000005</v>
      </c>
      <c r="E140" s="381">
        <f t="shared" si="56"/>
        <v>508.20244700000006</v>
      </c>
      <c r="F140" s="84">
        <f t="shared" si="56"/>
        <v>489.03744700000004</v>
      </c>
      <c r="G140" s="84">
        <f t="shared" si="56"/>
        <v>467.26244700000007</v>
      </c>
      <c r="H140" s="84">
        <f t="shared" si="56"/>
        <v>450.22244700000005</v>
      </c>
      <c r="I140" s="84">
        <f t="shared" si="56"/>
        <v>433.18244700000002</v>
      </c>
      <c r="J140" s="84">
        <f t="shared" si="56"/>
        <v>419.71744700000005</v>
      </c>
      <c r="K140" s="84">
        <f t="shared" si="56"/>
        <v>402.67744700000003</v>
      </c>
      <c r="L140" s="84">
        <f t="shared" si="56"/>
        <v>385.63744700000007</v>
      </c>
      <c r="M140" s="84">
        <f t="shared" si="56"/>
        <v>368.59744700000005</v>
      </c>
      <c r="N140" s="84">
        <f t="shared" si="56"/>
        <v>351.55744700000002</v>
      </c>
      <c r="O140" s="84">
        <f t="shared" si="56"/>
        <v>334.51744700000006</v>
      </c>
      <c r="P140" s="84">
        <f t="shared" si="56"/>
        <v>317.47744700000004</v>
      </c>
      <c r="Q140" s="84">
        <f t="shared" si="56"/>
        <v>300.43744700000002</v>
      </c>
      <c r="R140" s="84">
        <f t="shared" si="56"/>
        <v>283.39744700000006</v>
      </c>
      <c r="S140" s="84">
        <f t="shared" si="56"/>
        <v>266.35744700000004</v>
      </c>
      <c r="T140" s="84">
        <f t="shared" si="56"/>
        <v>249.31744700000007</v>
      </c>
      <c r="U140" s="84">
        <f t="shared" si="54"/>
        <v>232.27744700000005</v>
      </c>
      <c r="V140" s="84">
        <f t="shared" si="55"/>
        <v>215.23744700000003</v>
      </c>
      <c r="W140" s="84">
        <f t="shared" si="55"/>
        <v>198.19744700000007</v>
      </c>
      <c r="X140" s="84">
        <f t="shared" si="55"/>
        <v>181.15744700000005</v>
      </c>
      <c r="Y140" s="84">
        <f t="shared" si="55"/>
        <v>164.11744700000003</v>
      </c>
      <c r="Z140" s="381">
        <f t="shared" si="55"/>
        <v>147.07744700000006</v>
      </c>
      <c r="AA140" s="381">
        <f t="shared" si="55"/>
        <v>130.03744700000004</v>
      </c>
      <c r="AB140" s="381">
        <f t="shared" si="53"/>
        <v>112.99744700000008</v>
      </c>
      <c r="AC140" s="84">
        <f t="shared" si="55"/>
        <v>95.957447000000059</v>
      </c>
      <c r="AD140" s="84">
        <f t="shared" si="55"/>
        <v>78.917447000000038</v>
      </c>
      <c r="AE140" s="84">
        <f t="shared" si="55"/>
        <v>61.877447000000075</v>
      </c>
      <c r="AF140" s="410">
        <f t="shared" si="55"/>
        <v>33.347552999999948</v>
      </c>
      <c r="AI140" s="112" t="s">
        <v>122</v>
      </c>
      <c r="AJ140" s="147" t="str">
        <f t="shared" si="47"/>
        <v>A2T-010ROW:PBI-FE-213401</v>
      </c>
      <c r="AK140" s="157" t="str">
        <f t="shared" si="48"/>
        <v>A2T-010ROW:PBI-MTCA-213400</v>
      </c>
      <c r="AL140" s="112" t="s">
        <v>587</v>
      </c>
      <c r="AM140" s="114" t="str">
        <f t="shared" si="49"/>
        <v>A2T-010ROW</v>
      </c>
      <c r="AN140" s="46" t="s">
        <v>805</v>
      </c>
      <c r="AP140" s="112">
        <v>14</v>
      </c>
      <c r="AQ140" s="156">
        <f>'Electronics naming convention'!$C$15+AP140-1</f>
        <v>2134</v>
      </c>
      <c r="AR140" s="114">
        <v>1</v>
      </c>
      <c r="AS140" s="112" t="str">
        <f t="shared" si="50"/>
        <v>BPM</v>
      </c>
      <c r="AT140" s="191">
        <f t="shared" si="51"/>
        <v>78.347552999999948</v>
      </c>
      <c r="AU140" s="114" t="s">
        <v>174</v>
      </c>
      <c r="AV140" s="515">
        <v>1</v>
      </c>
      <c r="AW140" s="46" t="str">
        <f>VLOOKUP(TEXT(AX140,"000"),'List - PRL names'!$C$4:$D$61,2,FALSE)</f>
        <v>A2T-030PRL:RFS-PRLTAP-053</v>
      </c>
      <c r="AX140" s="47">
        <v>53</v>
      </c>
      <c r="BC140" s="85"/>
      <c r="BD140" s="70"/>
    </row>
    <row r="141" spans="1:56" x14ac:dyDescent="0.25">
      <c r="A141" s="210"/>
      <c r="B141" s="67" t="s">
        <v>123</v>
      </c>
      <c r="C141" s="211">
        <v>537.40401699999995</v>
      </c>
      <c r="D141" s="144">
        <f t="shared" si="56"/>
        <v>537.40401699999995</v>
      </c>
      <c r="E141" s="381">
        <f t="shared" si="56"/>
        <v>518.95401699999991</v>
      </c>
      <c r="F141" s="84">
        <f t="shared" si="56"/>
        <v>499.78901699999994</v>
      </c>
      <c r="G141" s="84">
        <f t="shared" si="56"/>
        <v>478.01401699999997</v>
      </c>
      <c r="H141" s="84">
        <f t="shared" si="56"/>
        <v>460.97401699999995</v>
      </c>
      <c r="I141" s="84">
        <f t="shared" si="56"/>
        <v>443.93401699999993</v>
      </c>
      <c r="J141" s="84">
        <f t="shared" si="56"/>
        <v>430.46901699999995</v>
      </c>
      <c r="K141" s="84">
        <f t="shared" si="56"/>
        <v>413.42901699999993</v>
      </c>
      <c r="L141" s="84">
        <f t="shared" si="56"/>
        <v>396.38901699999997</v>
      </c>
      <c r="M141" s="84">
        <f t="shared" si="56"/>
        <v>379.34901699999995</v>
      </c>
      <c r="N141" s="84">
        <f t="shared" si="56"/>
        <v>362.30901699999993</v>
      </c>
      <c r="O141" s="84">
        <f t="shared" si="56"/>
        <v>345.26901699999996</v>
      </c>
      <c r="P141" s="84">
        <f t="shared" si="56"/>
        <v>328.22901699999994</v>
      </c>
      <c r="Q141" s="84">
        <f t="shared" si="56"/>
        <v>311.18901699999992</v>
      </c>
      <c r="R141" s="84">
        <f t="shared" si="56"/>
        <v>294.14901699999996</v>
      </c>
      <c r="S141" s="84">
        <f t="shared" si="56"/>
        <v>277.10901699999994</v>
      </c>
      <c r="T141" s="84">
        <f t="shared" si="56"/>
        <v>260.06901699999997</v>
      </c>
      <c r="U141" s="84">
        <f t="shared" si="54"/>
        <v>243.02901699999995</v>
      </c>
      <c r="V141" s="84">
        <f t="shared" si="55"/>
        <v>225.98901699999993</v>
      </c>
      <c r="W141" s="84">
        <f t="shared" si="55"/>
        <v>208.94901699999997</v>
      </c>
      <c r="X141" s="84">
        <f t="shared" si="55"/>
        <v>191.90901699999995</v>
      </c>
      <c r="Y141" s="84">
        <f t="shared" si="55"/>
        <v>174.86901699999993</v>
      </c>
      <c r="Z141" s="381">
        <f t="shared" si="55"/>
        <v>157.82901699999996</v>
      </c>
      <c r="AA141" s="381">
        <f t="shared" si="55"/>
        <v>140.78901699999994</v>
      </c>
      <c r="AB141" s="381">
        <f t="shared" si="53"/>
        <v>123.74901699999998</v>
      </c>
      <c r="AC141" s="84">
        <f t="shared" si="55"/>
        <v>106.70901699999996</v>
      </c>
      <c r="AD141" s="84">
        <f t="shared" si="55"/>
        <v>89.66901699999994</v>
      </c>
      <c r="AE141" s="84">
        <f>ABS($C141-AE$55)</f>
        <v>72.629016999999976</v>
      </c>
      <c r="AF141" s="411">
        <f t="shared" si="55"/>
        <v>22.595983000000047</v>
      </c>
      <c r="AI141" s="112" t="s">
        <v>123</v>
      </c>
      <c r="AJ141" s="147" t="str">
        <f t="shared" si="47"/>
        <v>A2T-010ROW:PBI-FE-213401</v>
      </c>
      <c r="AK141" s="157" t="str">
        <f t="shared" si="48"/>
        <v>A2T-010ROW:PBI-MTCA-213400</v>
      </c>
      <c r="AL141" s="112" t="s">
        <v>587</v>
      </c>
      <c r="AM141" s="114" t="str">
        <f t="shared" si="49"/>
        <v>A2T-010ROW</v>
      </c>
      <c r="AN141" s="46" t="s">
        <v>805</v>
      </c>
      <c r="AP141" s="112">
        <v>14</v>
      </c>
      <c r="AQ141" s="156">
        <f>'Electronics naming convention'!$C$15+AP141-1</f>
        <v>2134</v>
      </c>
      <c r="AR141" s="114">
        <v>1</v>
      </c>
      <c r="AS141" s="112" t="str">
        <f t="shared" si="50"/>
        <v>BPM</v>
      </c>
      <c r="AT141" s="191">
        <f t="shared" si="51"/>
        <v>67.595983000000047</v>
      </c>
      <c r="AU141" s="114" t="s">
        <v>174</v>
      </c>
      <c r="AV141" s="515">
        <v>2</v>
      </c>
      <c r="AW141" s="46" t="str">
        <f>VLOOKUP(TEXT(AX141,"000"),'List - PRL names'!$C$4:$D$61,2,FALSE)</f>
        <v>A2T-030PRL:RFS-PRLTAP-053</v>
      </c>
      <c r="AX141" s="47">
        <v>53</v>
      </c>
      <c r="BC141" s="85"/>
      <c r="BD141" s="70"/>
    </row>
    <row r="142" spans="1:56" x14ac:dyDescent="0.25">
      <c r="A142" s="210"/>
      <c r="B142" s="67" t="s">
        <v>124</v>
      </c>
      <c r="C142" s="211">
        <v>548.15558700000008</v>
      </c>
      <c r="D142" s="144">
        <f t="shared" si="56"/>
        <v>548.15558700000008</v>
      </c>
      <c r="E142" s="381">
        <f t="shared" si="56"/>
        <v>529.70558700000004</v>
      </c>
      <c r="F142" s="84">
        <f t="shared" si="56"/>
        <v>510.54058700000007</v>
      </c>
      <c r="G142" s="84">
        <f t="shared" si="56"/>
        <v>488.7655870000001</v>
      </c>
      <c r="H142" s="84">
        <f t="shared" si="56"/>
        <v>471.72558700000008</v>
      </c>
      <c r="I142" s="84">
        <f t="shared" si="56"/>
        <v>454.68558700000006</v>
      </c>
      <c r="J142" s="84">
        <f t="shared" si="56"/>
        <v>441.22058700000008</v>
      </c>
      <c r="K142" s="84">
        <f t="shared" si="56"/>
        <v>424.18058700000006</v>
      </c>
      <c r="L142" s="84">
        <f t="shared" si="56"/>
        <v>407.1405870000001</v>
      </c>
      <c r="M142" s="84">
        <f t="shared" si="56"/>
        <v>390.10058700000008</v>
      </c>
      <c r="N142" s="84">
        <f t="shared" si="56"/>
        <v>373.06058700000006</v>
      </c>
      <c r="O142" s="84">
        <f t="shared" si="56"/>
        <v>356.02058700000009</v>
      </c>
      <c r="P142" s="84">
        <f t="shared" si="56"/>
        <v>338.98058700000007</v>
      </c>
      <c r="Q142" s="84">
        <f t="shared" si="56"/>
        <v>321.94058700000005</v>
      </c>
      <c r="R142" s="84">
        <f t="shared" si="56"/>
        <v>304.90058700000009</v>
      </c>
      <c r="S142" s="84">
        <f t="shared" si="56"/>
        <v>287.86058700000007</v>
      </c>
      <c r="T142" s="84">
        <f t="shared" si="56"/>
        <v>270.8205870000001</v>
      </c>
      <c r="U142" s="84">
        <f t="shared" si="54"/>
        <v>253.78058700000008</v>
      </c>
      <c r="V142" s="84">
        <f t="shared" si="55"/>
        <v>236.74058700000006</v>
      </c>
      <c r="W142" s="84">
        <f t="shared" si="55"/>
        <v>219.7005870000001</v>
      </c>
      <c r="X142" s="84">
        <f t="shared" si="55"/>
        <v>202.66058700000008</v>
      </c>
      <c r="Y142" s="84">
        <f t="shared" si="55"/>
        <v>185.62058700000006</v>
      </c>
      <c r="Z142" s="381">
        <f t="shared" si="55"/>
        <v>168.58058700000009</v>
      </c>
      <c r="AA142" s="381">
        <f t="shared" si="55"/>
        <v>151.54058700000007</v>
      </c>
      <c r="AB142" s="381">
        <f t="shared" si="55"/>
        <v>134.50058700000011</v>
      </c>
      <c r="AC142" s="84">
        <f t="shared" si="55"/>
        <v>117.46058700000009</v>
      </c>
      <c r="AD142" s="84">
        <f t="shared" si="55"/>
        <v>100.42058700000007</v>
      </c>
      <c r="AE142" s="84">
        <f t="shared" si="55"/>
        <v>83.380587000000105</v>
      </c>
      <c r="AF142" s="411">
        <f t="shared" si="55"/>
        <v>11.844412999999918</v>
      </c>
      <c r="AI142" s="112" t="s">
        <v>124</v>
      </c>
      <c r="AJ142" s="147" t="str">
        <f t="shared" si="47"/>
        <v>A2T-010ROW:PBI-FE-213402</v>
      </c>
      <c r="AK142" s="157" t="str">
        <f t="shared" si="48"/>
        <v>A2T-010ROW:PBI-MTCA-213400</v>
      </c>
      <c r="AL142" s="112" t="s">
        <v>587</v>
      </c>
      <c r="AM142" s="114" t="str">
        <f t="shared" si="49"/>
        <v>A2T-010ROW</v>
      </c>
      <c r="AN142" s="46" t="s">
        <v>805</v>
      </c>
      <c r="AP142" s="112">
        <v>14</v>
      </c>
      <c r="AQ142" s="156">
        <f>'Electronics naming convention'!$C$15+AP142-1</f>
        <v>2134</v>
      </c>
      <c r="AR142" s="114">
        <v>2</v>
      </c>
      <c r="AS142" s="112" t="str">
        <f t="shared" si="50"/>
        <v>BPM</v>
      </c>
      <c r="AT142" s="191">
        <f t="shared" si="51"/>
        <v>56.844412999999918</v>
      </c>
      <c r="AU142" s="114" t="s">
        <v>174</v>
      </c>
      <c r="AV142" s="515">
        <v>1</v>
      </c>
      <c r="AW142" s="46" t="str">
        <f>VLOOKUP(TEXT(AX142,"000"),'List - PRL names'!$C$4:$D$61,2,FALSE)</f>
        <v>A2T-050PRL:RFS-PRLTAP-054</v>
      </c>
      <c r="AX142" s="47">
        <v>54</v>
      </c>
      <c r="BC142" s="85"/>
      <c r="BD142" s="70"/>
    </row>
    <row r="143" spans="1:56" x14ac:dyDescent="0.25">
      <c r="A143" s="210"/>
      <c r="B143" s="67" t="s">
        <v>125</v>
      </c>
      <c r="C143" s="211">
        <v>558.90715699999998</v>
      </c>
      <c r="D143" s="144">
        <f t="shared" si="56"/>
        <v>558.90715699999998</v>
      </c>
      <c r="E143" s="381">
        <f t="shared" si="56"/>
        <v>540.45715699999994</v>
      </c>
      <c r="F143" s="84">
        <f t="shared" si="56"/>
        <v>521.29215699999997</v>
      </c>
      <c r="G143" s="84">
        <f t="shared" si="56"/>
        <v>499.517157</v>
      </c>
      <c r="H143" s="84">
        <f t="shared" si="56"/>
        <v>482.47715699999998</v>
      </c>
      <c r="I143" s="84">
        <f t="shared" si="56"/>
        <v>465.43715699999996</v>
      </c>
      <c r="J143" s="84">
        <f t="shared" si="56"/>
        <v>451.97215699999998</v>
      </c>
      <c r="K143" s="84">
        <f t="shared" si="56"/>
        <v>434.93215699999996</v>
      </c>
      <c r="L143" s="84">
        <f t="shared" si="56"/>
        <v>417.892157</v>
      </c>
      <c r="M143" s="84">
        <f t="shared" si="56"/>
        <v>400.85215699999998</v>
      </c>
      <c r="N143" s="84">
        <f t="shared" si="56"/>
        <v>383.81215699999996</v>
      </c>
      <c r="O143" s="84">
        <f t="shared" si="56"/>
        <v>366.77215699999999</v>
      </c>
      <c r="P143" s="84">
        <f t="shared" si="56"/>
        <v>349.73215699999997</v>
      </c>
      <c r="Q143" s="84">
        <f t="shared" si="56"/>
        <v>332.69215699999995</v>
      </c>
      <c r="R143" s="84">
        <f t="shared" si="56"/>
        <v>315.65215699999999</v>
      </c>
      <c r="S143" s="84">
        <f t="shared" si="56"/>
        <v>298.61215699999997</v>
      </c>
      <c r="T143" s="84">
        <f t="shared" si="56"/>
        <v>281.572157</v>
      </c>
      <c r="U143" s="84">
        <f t="shared" si="54"/>
        <v>264.53215699999998</v>
      </c>
      <c r="V143" s="84">
        <f t="shared" si="55"/>
        <v>247.49215699999996</v>
      </c>
      <c r="W143" s="84">
        <f t="shared" si="55"/>
        <v>230.452157</v>
      </c>
      <c r="X143" s="84">
        <f t="shared" si="55"/>
        <v>213.41215699999998</v>
      </c>
      <c r="Y143" s="84">
        <f t="shared" si="55"/>
        <v>196.37215699999996</v>
      </c>
      <c r="Z143" s="381">
        <f t="shared" si="55"/>
        <v>179.332157</v>
      </c>
      <c r="AA143" s="381">
        <f t="shared" si="55"/>
        <v>162.29215699999997</v>
      </c>
      <c r="AB143" s="381">
        <f t="shared" si="55"/>
        <v>145.25215700000001</v>
      </c>
      <c r="AC143" s="84">
        <f t="shared" si="55"/>
        <v>128.21215699999999</v>
      </c>
      <c r="AD143" s="84">
        <f t="shared" si="55"/>
        <v>111.17215699999997</v>
      </c>
      <c r="AE143" s="84">
        <f t="shared" si="55"/>
        <v>94.132157000000007</v>
      </c>
      <c r="AF143" s="411">
        <f t="shared" si="55"/>
        <v>1.0928430000000162</v>
      </c>
      <c r="AI143" s="112" t="s">
        <v>125</v>
      </c>
      <c r="AJ143" s="147" t="str">
        <f t="shared" si="47"/>
        <v>A2T-010ROW:PBI-FE-213402</v>
      </c>
      <c r="AK143" s="157" t="str">
        <f t="shared" si="48"/>
        <v>A2T-010ROW:PBI-MTCA-213400</v>
      </c>
      <c r="AL143" s="112" t="s">
        <v>587</v>
      </c>
      <c r="AM143" s="114" t="str">
        <f t="shared" si="49"/>
        <v>A2T-010ROW</v>
      </c>
      <c r="AN143" s="46" t="s">
        <v>805</v>
      </c>
      <c r="AP143" s="112">
        <v>14</v>
      </c>
      <c r="AQ143" s="156">
        <f>'Electronics naming convention'!$C$15+AP143-1</f>
        <v>2134</v>
      </c>
      <c r="AR143" s="114">
        <v>2</v>
      </c>
      <c r="AS143" s="112" t="str">
        <f t="shared" si="50"/>
        <v>BPM</v>
      </c>
      <c r="AT143" s="191">
        <f t="shared" si="51"/>
        <v>46.092843000000016</v>
      </c>
      <c r="AU143" s="114" t="s">
        <v>174</v>
      </c>
      <c r="AV143" s="515">
        <v>2</v>
      </c>
      <c r="AW143" s="46" t="str">
        <f>VLOOKUP(TEXT(AX143,"000"),'List - PRL names'!$C$4:$D$61,2,FALSE)</f>
        <v>A2T-050PRL:RFS-PRLTAP-054</v>
      </c>
      <c r="AX143" s="47">
        <v>54</v>
      </c>
      <c r="BC143" s="85"/>
      <c r="BD143" s="70"/>
    </row>
    <row r="144" spans="1:56" x14ac:dyDescent="0.25">
      <c r="A144" s="210"/>
      <c r="B144" s="102" t="s">
        <v>126</v>
      </c>
      <c r="C144" s="214">
        <v>571.20000000000005</v>
      </c>
      <c r="D144" s="144">
        <f t="shared" si="56"/>
        <v>571.20000000000005</v>
      </c>
      <c r="E144" s="381">
        <f t="shared" si="56"/>
        <v>552.75</v>
      </c>
      <c r="F144" s="84">
        <f t="shared" si="56"/>
        <v>533.58500000000004</v>
      </c>
      <c r="G144" s="84">
        <f t="shared" si="56"/>
        <v>511.81000000000006</v>
      </c>
      <c r="H144" s="84">
        <f t="shared" si="56"/>
        <v>494.77000000000004</v>
      </c>
      <c r="I144" s="84">
        <f t="shared" si="56"/>
        <v>477.73</v>
      </c>
      <c r="J144" s="84">
        <f t="shared" si="56"/>
        <v>464.26500000000004</v>
      </c>
      <c r="K144" s="84">
        <f t="shared" si="56"/>
        <v>447.22500000000002</v>
      </c>
      <c r="L144" s="84">
        <f t="shared" si="56"/>
        <v>430.18500000000006</v>
      </c>
      <c r="M144" s="84">
        <f t="shared" si="56"/>
        <v>413.14500000000004</v>
      </c>
      <c r="N144" s="84">
        <f t="shared" si="56"/>
        <v>396.10500000000002</v>
      </c>
      <c r="O144" s="84">
        <f t="shared" si="56"/>
        <v>379.06500000000005</v>
      </c>
      <c r="P144" s="84">
        <f t="shared" si="56"/>
        <v>362.02500000000003</v>
      </c>
      <c r="Q144" s="84">
        <f t="shared" si="56"/>
        <v>344.98500000000001</v>
      </c>
      <c r="R144" s="84">
        <f t="shared" si="56"/>
        <v>327.94500000000005</v>
      </c>
      <c r="S144" s="84">
        <f t="shared" si="56"/>
        <v>310.90500000000003</v>
      </c>
      <c r="T144" s="84">
        <f t="shared" si="56"/>
        <v>293.86500000000007</v>
      </c>
      <c r="U144" s="84">
        <f t="shared" si="54"/>
        <v>276.82500000000005</v>
      </c>
      <c r="V144" s="84">
        <f t="shared" si="55"/>
        <v>259.78500000000003</v>
      </c>
      <c r="W144" s="84">
        <f t="shared" si="55"/>
        <v>242.74500000000006</v>
      </c>
      <c r="X144" s="84">
        <f t="shared" si="55"/>
        <v>225.70500000000004</v>
      </c>
      <c r="Y144" s="84">
        <f t="shared" si="55"/>
        <v>208.66500000000002</v>
      </c>
      <c r="Z144" s="381">
        <f t="shared" si="55"/>
        <v>191.62500000000006</v>
      </c>
      <c r="AA144" s="381">
        <f t="shared" si="55"/>
        <v>174.58500000000004</v>
      </c>
      <c r="AB144" s="381">
        <f t="shared" si="55"/>
        <v>157.54500000000007</v>
      </c>
      <c r="AC144" s="84">
        <f t="shared" si="55"/>
        <v>140.50500000000005</v>
      </c>
      <c r="AD144" s="84">
        <f t="shared" si="55"/>
        <v>123.46500000000003</v>
      </c>
      <c r="AE144" s="84">
        <f t="shared" si="55"/>
        <v>106.42500000000007</v>
      </c>
      <c r="AF144" s="411">
        <f t="shared" si="55"/>
        <v>11.200000000000045</v>
      </c>
      <c r="AI144" s="112" t="s">
        <v>126</v>
      </c>
      <c r="AJ144" s="147" t="str">
        <f t="shared" si="47"/>
        <v>A2T-010ROW:PBI-FE-213403</v>
      </c>
      <c r="AK144" s="157" t="str">
        <f t="shared" si="48"/>
        <v>A2T-010ROW:PBI-MTCA-213400</v>
      </c>
      <c r="AL144" s="112" t="s">
        <v>587</v>
      </c>
      <c r="AM144" s="114" t="str">
        <f t="shared" si="49"/>
        <v>A2T-010ROW</v>
      </c>
      <c r="AN144" s="46" t="s">
        <v>805</v>
      </c>
      <c r="AP144" s="112">
        <v>14</v>
      </c>
      <c r="AQ144" s="156">
        <f>'Electronics naming convention'!$C$15+AP144-1</f>
        <v>2134</v>
      </c>
      <c r="AR144" s="114">
        <v>3</v>
      </c>
      <c r="AS144" s="112" t="str">
        <f t="shared" si="50"/>
        <v>BPM</v>
      </c>
      <c r="AT144" s="191">
        <f t="shared" si="51"/>
        <v>56.200000000000045</v>
      </c>
      <c r="AU144" s="114" t="s">
        <v>174</v>
      </c>
      <c r="AV144" s="515">
        <v>1</v>
      </c>
      <c r="AW144" s="46" t="str">
        <f>VLOOKUP(TEXT(AX144,"000"),'List - PRL names'!$C$4:$D$61,2,FALSE)</f>
        <v>A2T-070PRL:RFS-PRLTAP-055</v>
      </c>
      <c r="AX144" s="47">
        <v>55</v>
      </c>
      <c r="BC144" s="85"/>
      <c r="BD144" s="70"/>
    </row>
    <row r="145" spans="1:61" x14ac:dyDescent="0.25">
      <c r="A145" s="210"/>
      <c r="B145" s="103" t="s">
        <v>127</v>
      </c>
      <c r="C145" s="214">
        <v>575.79999999999995</v>
      </c>
      <c r="D145" s="144">
        <f t="shared" si="56"/>
        <v>575.79999999999995</v>
      </c>
      <c r="E145" s="381">
        <f t="shared" si="56"/>
        <v>557.34999999999991</v>
      </c>
      <c r="F145" s="84">
        <f t="shared" si="56"/>
        <v>538.18499999999995</v>
      </c>
      <c r="G145" s="84">
        <f t="shared" si="56"/>
        <v>516.41</v>
      </c>
      <c r="H145" s="84">
        <f t="shared" si="56"/>
        <v>499.36999999999995</v>
      </c>
      <c r="I145" s="84">
        <f t="shared" si="56"/>
        <v>482.32999999999993</v>
      </c>
      <c r="J145" s="84">
        <f t="shared" si="56"/>
        <v>468.86499999999995</v>
      </c>
      <c r="K145" s="84">
        <f t="shared" si="56"/>
        <v>451.82499999999993</v>
      </c>
      <c r="L145" s="84">
        <f t="shared" si="56"/>
        <v>434.78499999999997</v>
      </c>
      <c r="M145" s="84">
        <f t="shared" si="56"/>
        <v>417.74499999999995</v>
      </c>
      <c r="N145" s="84">
        <f t="shared" si="56"/>
        <v>400.70499999999993</v>
      </c>
      <c r="O145" s="84">
        <f t="shared" si="56"/>
        <v>383.66499999999996</v>
      </c>
      <c r="P145" s="84">
        <f t="shared" si="56"/>
        <v>366.62499999999994</v>
      </c>
      <c r="Q145" s="84">
        <f t="shared" si="56"/>
        <v>349.58499999999992</v>
      </c>
      <c r="R145" s="84">
        <f t="shared" si="56"/>
        <v>332.54499999999996</v>
      </c>
      <c r="S145" s="84">
        <f t="shared" si="56"/>
        <v>315.50499999999994</v>
      </c>
      <c r="T145" s="84">
        <f t="shared" si="56"/>
        <v>298.46499999999997</v>
      </c>
      <c r="U145" s="84">
        <f t="shared" si="54"/>
        <v>281.42499999999995</v>
      </c>
      <c r="V145" s="84">
        <f t="shared" si="55"/>
        <v>264.38499999999993</v>
      </c>
      <c r="W145" s="84">
        <f t="shared" si="55"/>
        <v>247.34499999999997</v>
      </c>
      <c r="X145" s="84">
        <f t="shared" si="55"/>
        <v>230.30499999999995</v>
      </c>
      <c r="Y145" s="84">
        <f t="shared" si="55"/>
        <v>213.26499999999993</v>
      </c>
      <c r="Z145" s="381">
        <f t="shared" si="55"/>
        <v>196.22499999999997</v>
      </c>
      <c r="AA145" s="381">
        <f t="shared" si="55"/>
        <v>179.18499999999995</v>
      </c>
      <c r="AB145" s="381">
        <f t="shared" si="55"/>
        <v>162.14499999999998</v>
      </c>
      <c r="AC145" s="84">
        <f t="shared" si="55"/>
        <v>145.10499999999996</v>
      </c>
      <c r="AD145" s="84">
        <f t="shared" si="55"/>
        <v>128.06499999999994</v>
      </c>
      <c r="AE145" s="84">
        <f t="shared" si="55"/>
        <v>111.02499999999998</v>
      </c>
      <c r="AF145" s="411">
        <f t="shared" si="55"/>
        <v>15.799999999999955</v>
      </c>
      <c r="AI145" s="116" t="s">
        <v>127</v>
      </c>
      <c r="AJ145" s="147" t="str">
        <f t="shared" si="47"/>
        <v>A2T-010ROW:PBI-FE-213403</v>
      </c>
      <c r="AK145" s="157" t="str">
        <f t="shared" si="48"/>
        <v>A2T-010ROW:PBI-MTCA-213400</v>
      </c>
      <c r="AL145" s="112" t="s">
        <v>587</v>
      </c>
      <c r="AM145" s="114" t="str">
        <f t="shared" si="49"/>
        <v>A2T-010ROW</v>
      </c>
      <c r="AN145" s="46" t="s">
        <v>805</v>
      </c>
      <c r="AP145" s="112">
        <v>14</v>
      </c>
      <c r="AQ145" s="156">
        <f>'Electronics naming convention'!$C$15+AP145-1</f>
        <v>2134</v>
      </c>
      <c r="AR145" s="114">
        <v>3</v>
      </c>
      <c r="AS145" s="112" t="str">
        <f t="shared" si="50"/>
        <v>BPM</v>
      </c>
      <c r="AT145" s="191">
        <f t="shared" si="51"/>
        <v>60.799999999999955</v>
      </c>
      <c r="AU145" s="114" t="s">
        <v>174</v>
      </c>
      <c r="AV145" s="515">
        <v>1</v>
      </c>
      <c r="AW145" s="46" t="str">
        <f>VLOOKUP(TEXT(AX145,"000"),'List - PRL names'!$C$4:$D$61,2,FALSE)</f>
        <v>A2T-070PRL:RFS-PRLTAP-056</v>
      </c>
      <c r="AX145" s="47">
        <v>56</v>
      </c>
      <c r="BC145" s="85"/>
      <c r="BD145" s="70"/>
    </row>
    <row r="146" spans="1:61" x14ac:dyDescent="0.25">
      <c r="A146" s="210"/>
      <c r="B146" s="103" t="s">
        <v>1639</v>
      </c>
      <c r="C146" s="214">
        <v>579.6</v>
      </c>
      <c r="D146" s="144">
        <f t="shared" si="56"/>
        <v>579.6</v>
      </c>
      <c r="E146" s="381">
        <f t="shared" si="56"/>
        <v>561.15</v>
      </c>
      <c r="F146" s="84">
        <f t="shared" si="56"/>
        <v>541.98500000000001</v>
      </c>
      <c r="G146" s="84">
        <f t="shared" si="56"/>
        <v>520.21</v>
      </c>
      <c r="H146" s="84">
        <f t="shared" si="56"/>
        <v>503.17</v>
      </c>
      <c r="I146" s="84">
        <f t="shared" si="56"/>
        <v>486.13</v>
      </c>
      <c r="J146" s="84">
        <f t="shared" si="56"/>
        <v>472.66500000000002</v>
      </c>
      <c r="K146" s="84">
        <f t="shared" si="56"/>
        <v>455.625</v>
      </c>
      <c r="L146" s="84">
        <f t="shared" si="56"/>
        <v>438.58500000000004</v>
      </c>
      <c r="M146" s="84">
        <f t="shared" si="56"/>
        <v>421.54500000000002</v>
      </c>
      <c r="N146" s="84">
        <f t="shared" si="56"/>
        <v>404.505</v>
      </c>
      <c r="O146" s="84">
        <f t="shared" si="56"/>
        <v>387.46500000000003</v>
      </c>
      <c r="P146" s="84">
        <f t="shared" si="56"/>
        <v>370.42500000000001</v>
      </c>
      <c r="Q146" s="84">
        <f t="shared" si="56"/>
        <v>353.38499999999999</v>
      </c>
      <c r="R146" s="84">
        <f t="shared" si="56"/>
        <v>336.34500000000003</v>
      </c>
      <c r="S146" s="84">
        <f t="shared" si="56"/>
        <v>319.30500000000001</v>
      </c>
      <c r="T146" s="84">
        <f t="shared" si="56"/>
        <v>302.26500000000004</v>
      </c>
      <c r="U146" s="84">
        <f t="shared" si="54"/>
        <v>285.22500000000002</v>
      </c>
      <c r="V146" s="84">
        <f t="shared" si="55"/>
        <v>268.185</v>
      </c>
      <c r="W146" s="84">
        <f t="shared" si="55"/>
        <v>251.14500000000004</v>
      </c>
      <c r="X146" s="84">
        <f t="shared" si="55"/>
        <v>234.10500000000002</v>
      </c>
      <c r="Y146" s="84">
        <f t="shared" si="55"/>
        <v>217.065</v>
      </c>
      <c r="Z146" s="381">
        <f t="shared" si="55"/>
        <v>200.02500000000003</v>
      </c>
      <c r="AA146" s="381">
        <f t="shared" si="55"/>
        <v>182.98500000000001</v>
      </c>
      <c r="AB146" s="381">
        <f t="shared" si="55"/>
        <v>165.94500000000005</v>
      </c>
      <c r="AC146" s="84">
        <f t="shared" si="55"/>
        <v>148.90500000000003</v>
      </c>
      <c r="AD146" s="84">
        <f t="shared" si="55"/>
        <v>131.86500000000001</v>
      </c>
      <c r="AE146" s="84">
        <f t="shared" si="55"/>
        <v>114.82500000000005</v>
      </c>
      <c r="AF146" s="411">
        <f t="shared" si="55"/>
        <v>19.600000000000023</v>
      </c>
      <c r="AI146" s="116" t="s">
        <v>1639</v>
      </c>
      <c r="AJ146" s="147" t="str">
        <f t="shared" si="47"/>
        <v>A2T-010ROW:PBI-FE-213404</v>
      </c>
      <c r="AK146" s="157" t="str">
        <f t="shared" si="48"/>
        <v>A2T-010ROW:PBI-MTCA-213400</v>
      </c>
      <c r="AL146" s="112" t="s">
        <v>587</v>
      </c>
      <c r="AM146" s="114" t="str">
        <f t="shared" si="49"/>
        <v>A2T-010ROW</v>
      </c>
      <c r="AN146" s="46" t="s">
        <v>805</v>
      </c>
      <c r="AP146" s="112">
        <v>14</v>
      </c>
      <c r="AQ146" s="156">
        <f>'Electronics naming convention'!$C$15+AP146-1</f>
        <v>2134</v>
      </c>
      <c r="AR146" s="114">
        <v>4</v>
      </c>
      <c r="AS146" s="112" t="str">
        <f t="shared" si="50"/>
        <v>BPM</v>
      </c>
      <c r="AT146" s="191">
        <f t="shared" si="51"/>
        <v>64.600000000000023</v>
      </c>
      <c r="AU146" s="114" t="s">
        <v>174</v>
      </c>
      <c r="AV146" s="515">
        <v>2</v>
      </c>
      <c r="AW146" s="46" t="str">
        <f>VLOOKUP(TEXT(AX146,"000"),'List - PRL names'!$C$4:$D$61,2,FALSE)</f>
        <v>A2T-070PRL:RFS-PRLTAP-056</v>
      </c>
      <c r="AX146" s="47">
        <v>56</v>
      </c>
      <c r="BC146" s="85"/>
      <c r="BD146" s="70"/>
    </row>
    <row r="147" spans="1:61" x14ac:dyDescent="0.25">
      <c r="A147" s="210"/>
      <c r="B147" s="103" t="s">
        <v>128</v>
      </c>
      <c r="C147" s="214">
        <v>584.38433700000007</v>
      </c>
      <c r="D147" s="144">
        <f t="shared" si="56"/>
        <v>584.38433700000007</v>
      </c>
      <c r="E147" s="381">
        <f t="shared" si="56"/>
        <v>565.93433700000003</v>
      </c>
      <c r="F147" s="84">
        <f t="shared" si="56"/>
        <v>546.76933700000006</v>
      </c>
      <c r="G147" s="84">
        <f t="shared" si="56"/>
        <v>524.99433700000009</v>
      </c>
      <c r="H147" s="84">
        <f t="shared" si="56"/>
        <v>507.95433700000007</v>
      </c>
      <c r="I147" s="84">
        <f t="shared" si="56"/>
        <v>490.91433700000005</v>
      </c>
      <c r="J147" s="84">
        <f t="shared" si="56"/>
        <v>477.44933700000007</v>
      </c>
      <c r="K147" s="84">
        <f t="shared" si="56"/>
        <v>460.40933700000005</v>
      </c>
      <c r="L147" s="84">
        <f t="shared" si="56"/>
        <v>443.36933700000009</v>
      </c>
      <c r="M147" s="84">
        <f t="shared" si="56"/>
        <v>426.32933700000007</v>
      </c>
      <c r="N147" s="84">
        <f t="shared" si="56"/>
        <v>409.28933700000005</v>
      </c>
      <c r="O147" s="84">
        <f t="shared" si="56"/>
        <v>392.24933700000008</v>
      </c>
      <c r="P147" s="84">
        <f t="shared" si="56"/>
        <v>375.20933700000006</v>
      </c>
      <c r="Q147" s="84">
        <f t="shared" si="56"/>
        <v>358.16933700000004</v>
      </c>
      <c r="R147" s="84">
        <f t="shared" si="56"/>
        <v>341.12933700000008</v>
      </c>
      <c r="S147" s="84">
        <f t="shared" si="56"/>
        <v>324.08933700000006</v>
      </c>
      <c r="T147" s="84">
        <f t="shared" si="56"/>
        <v>307.04933700000009</v>
      </c>
      <c r="U147" s="84">
        <f t="shared" si="54"/>
        <v>290.00933700000007</v>
      </c>
      <c r="V147" s="84">
        <f t="shared" si="55"/>
        <v>272.96933700000005</v>
      </c>
      <c r="W147" s="84">
        <f t="shared" si="55"/>
        <v>255.92933700000009</v>
      </c>
      <c r="X147" s="84">
        <f t="shared" si="55"/>
        <v>238.88933700000007</v>
      </c>
      <c r="Y147" s="84">
        <f t="shared" si="55"/>
        <v>221.84933700000005</v>
      </c>
      <c r="Z147" s="381">
        <f t="shared" si="55"/>
        <v>204.80933700000008</v>
      </c>
      <c r="AA147" s="381">
        <f t="shared" si="55"/>
        <v>187.76933700000006</v>
      </c>
      <c r="AB147" s="381">
        <f t="shared" si="55"/>
        <v>170.7293370000001</v>
      </c>
      <c r="AC147" s="84">
        <f t="shared" si="55"/>
        <v>153.68933700000008</v>
      </c>
      <c r="AD147" s="84">
        <f t="shared" si="55"/>
        <v>136.64933700000006</v>
      </c>
      <c r="AE147" s="84">
        <f t="shared" si="55"/>
        <v>119.6093370000001</v>
      </c>
      <c r="AF147" s="411">
        <f t="shared" si="55"/>
        <v>24.384337000000073</v>
      </c>
      <c r="AI147" s="116" t="s">
        <v>128</v>
      </c>
      <c r="AJ147" s="147" t="str">
        <f t="shared" si="47"/>
        <v>A2T-010ROW:PBI-FE-213404</v>
      </c>
      <c r="AK147" s="157" t="str">
        <f t="shared" si="48"/>
        <v>A2T-010ROW:PBI-MTCA-213400</v>
      </c>
      <c r="AL147" s="112" t="s">
        <v>587</v>
      </c>
      <c r="AM147" s="114" t="str">
        <f t="shared" si="49"/>
        <v>A2T-010ROW</v>
      </c>
      <c r="AN147" s="46" t="s">
        <v>805</v>
      </c>
      <c r="AP147" s="112">
        <v>14</v>
      </c>
      <c r="AQ147" s="156">
        <f>'Electronics naming convention'!$C$15+AP147-1</f>
        <v>2134</v>
      </c>
      <c r="AR147" s="114">
        <v>4</v>
      </c>
      <c r="AS147" s="112" t="str">
        <f t="shared" si="50"/>
        <v>BPM</v>
      </c>
      <c r="AT147" s="191">
        <f t="shared" si="51"/>
        <v>69.384337000000073</v>
      </c>
      <c r="AU147" s="114" t="s">
        <v>174</v>
      </c>
      <c r="AV147" s="515">
        <v>1</v>
      </c>
      <c r="AW147" s="46" t="str">
        <f>VLOOKUP(TEXT(AX147,"000"),'List - PRL names'!$C$4:$D$61,2,FALSE)</f>
        <v>A2T-070PRL:RFS-PRLTAP-057</v>
      </c>
      <c r="AX147" s="47">
        <v>57</v>
      </c>
      <c r="BC147" s="85"/>
      <c r="BD147" s="70"/>
    </row>
    <row r="148" spans="1:61" x14ac:dyDescent="0.25">
      <c r="A148" s="210"/>
      <c r="B148" s="103" t="s">
        <v>129</v>
      </c>
      <c r="C148" s="214">
        <v>586.67533700000001</v>
      </c>
      <c r="D148" s="144">
        <f t="shared" si="56"/>
        <v>586.67533700000001</v>
      </c>
      <c r="E148" s="381">
        <f t="shared" si="56"/>
        <v>568.22533699999997</v>
      </c>
      <c r="F148" s="84">
        <f t="shared" si="56"/>
        <v>549.060337</v>
      </c>
      <c r="G148" s="84">
        <f t="shared" si="56"/>
        <v>527.28533700000003</v>
      </c>
      <c r="H148" s="84">
        <f t="shared" si="56"/>
        <v>510.24533700000001</v>
      </c>
      <c r="I148" s="84">
        <f t="shared" si="56"/>
        <v>493.20533699999999</v>
      </c>
      <c r="J148" s="84">
        <f t="shared" si="56"/>
        <v>479.74033700000001</v>
      </c>
      <c r="K148" s="84">
        <f t="shared" si="56"/>
        <v>462.70033699999999</v>
      </c>
      <c r="L148" s="84">
        <f t="shared" si="56"/>
        <v>445.66033700000003</v>
      </c>
      <c r="M148" s="84">
        <f t="shared" si="56"/>
        <v>428.62033700000001</v>
      </c>
      <c r="N148" s="84">
        <f t="shared" si="56"/>
        <v>411.58033699999999</v>
      </c>
      <c r="O148" s="84">
        <f t="shared" si="56"/>
        <v>394.54033700000002</v>
      </c>
      <c r="P148" s="84">
        <f t="shared" si="56"/>
        <v>377.500337</v>
      </c>
      <c r="Q148" s="84">
        <f t="shared" si="56"/>
        <v>360.46033699999998</v>
      </c>
      <c r="R148" s="84">
        <f t="shared" si="56"/>
        <v>343.42033700000002</v>
      </c>
      <c r="S148" s="84">
        <f t="shared" si="56"/>
        <v>326.380337</v>
      </c>
      <c r="T148" s="84">
        <f t="shared" si="56"/>
        <v>309.34033700000003</v>
      </c>
      <c r="U148" s="84">
        <f t="shared" si="54"/>
        <v>292.30033700000001</v>
      </c>
      <c r="V148" s="84">
        <f t="shared" si="55"/>
        <v>275.26033699999999</v>
      </c>
      <c r="W148" s="84">
        <f t="shared" si="55"/>
        <v>258.22033700000003</v>
      </c>
      <c r="X148" s="84">
        <f t="shared" si="55"/>
        <v>241.18033700000001</v>
      </c>
      <c r="Y148" s="84">
        <f t="shared" si="55"/>
        <v>224.14033699999999</v>
      </c>
      <c r="Z148" s="381">
        <f t="shared" si="55"/>
        <v>207.10033700000002</v>
      </c>
      <c r="AA148" s="381">
        <f t="shared" si="55"/>
        <v>190.060337</v>
      </c>
      <c r="AB148" s="381">
        <f t="shared" si="55"/>
        <v>173.02033700000004</v>
      </c>
      <c r="AC148" s="84">
        <f t="shared" si="55"/>
        <v>155.98033700000002</v>
      </c>
      <c r="AD148" s="84">
        <f t="shared" si="55"/>
        <v>138.940337</v>
      </c>
      <c r="AE148" s="84">
        <f t="shared" si="55"/>
        <v>121.90033700000004</v>
      </c>
      <c r="AF148" s="411">
        <f t="shared" si="55"/>
        <v>26.675337000000013</v>
      </c>
      <c r="AI148" s="116" t="s">
        <v>129</v>
      </c>
      <c r="AJ148" s="147" t="str">
        <f t="shared" si="47"/>
        <v>A2T-010ROW:PBI-FE-213405</v>
      </c>
      <c r="AK148" s="157" t="str">
        <f t="shared" si="48"/>
        <v>A2T-010ROW:PBI-MTCA-213400</v>
      </c>
      <c r="AL148" s="112" t="s">
        <v>587</v>
      </c>
      <c r="AM148" s="114" t="str">
        <f t="shared" si="49"/>
        <v>A2T-010ROW</v>
      </c>
      <c r="AN148" s="46" t="s">
        <v>805</v>
      </c>
      <c r="AP148" s="112">
        <v>14</v>
      </c>
      <c r="AQ148" s="156">
        <f>'Electronics naming convention'!$C$15+AP148-1</f>
        <v>2134</v>
      </c>
      <c r="AR148" s="114">
        <v>5</v>
      </c>
      <c r="AS148" s="112" t="str">
        <f t="shared" si="50"/>
        <v>BPM</v>
      </c>
      <c r="AT148" s="191">
        <f t="shared" si="51"/>
        <v>71.675337000000013</v>
      </c>
      <c r="AU148" s="114" t="s">
        <v>174</v>
      </c>
      <c r="AV148" s="515">
        <v>2</v>
      </c>
      <c r="AW148" s="46" t="str">
        <f>VLOOKUP(TEXT(AX148,"000"),'List - PRL names'!$C$4:$D$61,2,FALSE)</f>
        <v>A2T-070PRL:RFS-PRLTAP-057</v>
      </c>
      <c r="AX148" s="47">
        <v>57</v>
      </c>
      <c r="BC148" s="85"/>
      <c r="BD148" s="70"/>
    </row>
    <row r="149" spans="1:61" ht="15.75" thickBot="1" x14ac:dyDescent="0.3">
      <c r="A149" s="210"/>
      <c r="B149" s="103" t="s">
        <v>130</v>
      </c>
      <c r="C149" s="214">
        <v>589.68533700000012</v>
      </c>
      <c r="D149" s="144">
        <f t="shared" si="56"/>
        <v>589.68533700000012</v>
      </c>
      <c r="E149" s="381">
        <f t="shared" si="56"/>
        <v>571.23533700000007</v>
      </c>
      <c r="F149" s="84">
        <f t="shared" si="56"/>
        <v>552.07033700000011</v>
      </c>
      <c r="G149" s="84">
        <f t="shared" si="56"/>
        <v>530.29533700000013</v>
      </c>
      <c r="H149" s="84">
        <f t="shared" si="56"/>
        <v>513.25533700000005</v>
      </c>
      <c r="I149" s="84">
        <f t="shared" si="56"/>
        <v>496.21533700000009</v>
      </c>
      <c r="J149" s="84">
        <f t="shared" si="56"/>
        <v>482.75033700000012</v>
      </c>
      <c r="K149" s="84">
        <f t="shared" si="56"/>
        <v>465.7103370000001</v>
      </c>
      <c r="L149" s="84">
        <f t="shared" si="56"/>
        <v>448.67033700000013</v>
      </c>
      <c r="M149" s="84">
        <f t="shared" si="56"/>
        <v>431.63033700000011</v>
      </c>
      <c r="N149" s="84">
        <f t="shared" si="56"/>
        <v>414.59033700000009</v>
      </c>
      <c r="O149" s="84">
        <f t="shared" si="56"/>
        <v>397.55033700000013</v>
      </c>
      <c r="P149" s="84">
        <f t="shared" si="56"/>
        <v>380.51033700000011</v>
      </c>
      <c r="Q149" s="84">
        <f t="shared" si="56"/>
        <v>363.47033700000009</v>
      </c>
      <c r="R149" s="84">
        <f t="shared" si="56"/>
        <v>346.43033700000012</v>
      </c>
      <c r="S149" s="84">
        <f t="shared" si="56"/>
        <v>329.3903370000001</v>
      </c>
      <c r="T149" s="84">
        <f t="shared" si="56"/>
        <v>312.35033700000014</v>
      </c>
      <c r="U149" s="84">
        <f t="shared" si="54"/>
        <v>295.31033700000012</v>
      </c>
      <c r="V149" s="84">
        <f t="shared" si="55"/>
        <v>278.2703370000001</v>
      </c>
      <c r="W149" s="84">
        <f t="shared" si="55"/>
        <v>261.23033700000013</v>
      </c>
      <c r="X149" s="84">
        <f t="shared" si="55"/>
        <v>244.19033700000011</v>
      </c>
      <c r="Y149" s="84">
        <f t="shared" si="55"/>
        <v>227.15033700000009</v>
      </c>
      <c r="Z149" s="381">
        <f t="shared" si="55"/>
        <v>210.11033700000013</v>
      </c>
      <c r="AA149" s="381">
        <f t="shared" si="55"/>
        <v>193.07033700000011</v>
      </c>
      <c r="AB149" s="381">
        <f t="shared" si="55"/>
        <v>176.03033700000015</v>
      </c>
      <c r="AC149" s="84">
        <f t="shared" si="55"/>
        <v>158.99033700000012</v>
      </c>
      <c r="AD149" s="84">
        <f t="shared" si="55"/>
        <v>141.9503370000001</v>
      </c>
      <c r="AE149" s="84">
        <f t="shared" si="55"/>
        <v>124.91033700000014</v>
      </c>
      <c r="AF149" s="412">
        <f t="shared" si="55"/>
        <v>29.685337000000118</v>
      </c>
      <c r="AI149" s="116" t="s">
        <v>130</v>
      </c>
      <c r="AJ149" s="147" t="str">
        <f t="shared" si="47"/>
        <v>A2T-010ROW:PBI-FE-213405</v>
      </c>
      <c r="AK149" s="157" t="str">
        <f t="shared" si="48"/>
        <v>A2T-010ROW:PBI-MTCA-213400</v>
      </c>
      <c r="AL149" s="112" t="s">
        <v>587</v>
      </c>
      <c r="AM149" s="114" t="str">
        <f t="shared" si="49"/>
        <v>A2T-010ROW</v>
      </c>
      <c r="AN149" s="46" t="s">
        <v>805</v>
      </c>
      <c r="AP149" s="112">
        <v>14</v>
      </c>
      <c r="AQ149" s="156">
        <f>'Electronics naming convention'!$C$15+AP149-1</f>
        <v>2134</v>
      </c>
      <c r="AR149" s="114">
        <v>5</v>
      </c>
      <c r="AS149" s="112" t="str">
        <f t="shared" si="50"/>
        <v>BPM</v>
      </c>
      <c r="AT149" s="191">
        <f t="shared" si="51"/>
        <v>74.685337000000118</v>
      </c>
      <c r="AU149" s="114" t="s">
        <v>174</v>
      </c>
      <c r="AV149" s="515">
        <v>1</v>
      </c>
      <c r="AW149" s="46" t="str">
        <f>VLOOKUP(TEXT(AX149,"000"),'List - PRL names'!$C$4:$D$61,2,FALSE)</f>
        <v>A2T-070PRL:RFS-PRLTAP-058</v>
      </c>
      <c r="AX149" s="47">
        <v>58</v>
      </c>
      <c r="BC149" s="85"/>
      <c r="BD149" s="70"/>
    </row>
    <row r="150" spans="1:61" s="107" customFormat="1" x14ac:dyDescent="0.25">
      <c r="B150" s="97" t="s">
        <v>230</v>
      </c>
      <c r="C150" s="141">
        <v>506.78</v>
      </c>
      <c r="D150" s="60">
        <f t="shared" si="56"/>
        <v>506.78</v>
      </c>
      <c r="E150" s="375">
        <f t="shared" si="56"/>
        <v>488.33</v>
      </c>
      <c r="F150" s="60">
        <f t="shared" si="56"/>
        <v>469.16499999999996</v>
      </c>
      <c r="G150" s="60">
        <f t="shared" si="56"/>
        <v>447.39</v>
      </c>
      <c r="H150" s="60">
        <f t="shared" si="56"/>
        <v>430.34999999999997</v>
      </c>
      <c r="I150" s="60">
        <f t="shared" si="56"/>
        <v>413.30999999999995</v>
      </c>
      <c r="J150" s="60">
        <f t="shared" si="56"/>
        <v>399.84499999999997</v>
      </c>
      <c r="K150" s="60">
        <f t="shared" si="56"/>
        <v>382.80499999999995</v>
      </c>
      <c r="L150" s="60">
        <f t="shared" si="56"/>
        <v>365.76499999999999</v>
      </c>
      <c r="M150" s="60">
        <f t="shared" si="56"/>
        <v>348.72499999999997</v>
      </c>
      <c r="N150" s="60">
        <f t="shared" si="56"/>
        <v>331.68499999999995</v>
      </c>
      <c r="O150" s="60">
        <f t="shared" si="56"/>
        <v>314.64499999999998</v>
      </c>
      <c r="P150" s="60">
        <f t="shared" si="56"/>
        <v>297.60499999999996</v>
      </c>
      <c r="Q150" s="60">
        <f t="shared" si="56"/>
        <v>280.56499999999994</v>
      </c>
      <c r="R150" s="60">
        <f t="shared" si="56"/>
        <v>263.52499999999998</v>
      </c>
      <c r="S150" s="60">
        <f t="shared" si="56"/>
        <v>246.48499999999996</v>
      </c>
      <c r="T150" s="60">
        <f t="shared" si="56"/>
        <v>229.44499999999999</v>
      </c>
      <c r="U150" s="60">
        <f t="shared" si="54"/>
        <v>212.40499999999997</v>
      </c>
      <c r="V150" s="60">
        <f t="shared" si="55"/>
        <v>195.36499999999995</v>
      </c>
      <c r="W150" s="60">
        <f t="shared" si="55"/>
        <v>178.32499999999999</v>
      </c>
      <c r="X150" s="60">
        <f t="shared" si="55"/>
        <v>161.28499999999997</v>
      </c>
      <c r="Y150" s="61">
        <f t="shared" si="55"/>
        <v>144.24499999999995</v>
      </c>
      <c r="Z150" s="381">
        <f t="shared" si="55"/>
        <v>127.20499999999998</v>
      </c>
      <c r="AA150" s="381">
        <f t="shared" si="55"/>
        <v>110.16499999999996</v>
      </c>
      <c r="AB150" s="381">
        <f t="shared" si="55"/>
        <v>93.125</v>
      </c>
      <c r="AC150" s="61">
        <f t="shared" si="55"/>
        <v>76.08499999999998</v>
      </c>
      <c r="AD150" s="61">
        <f t="shared" si="55"/>
        <v>59.044999999999959</v>
      </c>
      <c r="AE150" s="231">
        <f t="shared" si="55"/>
        <v>42.004999999999995</v>
      </c>
      <c r="AF150" s="60">
        <f t="shared" si="55"/>
        <v>53.220000000000027</v>
      </c>
      <c r="AG150" s="102"/>
      <c r="AH150" s="102"/>
      <c r="AI150" s="158" t="s">
        <v>230</v>
      </c>
      <c r="AJ150" s="147" t="str">
        <f t="shared" si="47"/>
        <v>HEBT-030ROW:PBI-FE-213305</v>
      </c>
      <c r="AK150" s="157" t="str">
        <f t="shared" si="48"/>
        <v>HEBT-030ROW:PBI-MTCA-213300</v>
      </c>
      <c r="AL150" s="99" t="s">
        <v>1564</v>
      </c>
      <c r="AM150" s="114" t="str">
        <f t="shared" si="49"/>
        <v>HEBT-030ROW</v>
      </c>
      <c r="AN150" s="46" t="s">
        <v>1315</v>
      </c>
      <c r="AO150" s="46"/>
      <c r="AP150" s="99">
        <v>13</v>
      </c>
      <c r="AQ150" s="156">
        <f>'Electronics naming convention'!$C$15+AP150-1</f>
        <v>2133</v>
      </c>
      <c r="AR150" s="158">
        <v>5</v>
      </c>
      <c r="AS150" s="112" t="str">
        <f t="shared" si="50"/>
        <v>BPM</v>
      </c>
      <c r="AT150" s="191">
        <f t="shared" si="51"/>
        <v>87.004999999999995</v>
      </c>
      <c r="AU150" s="114" t="s">
        <v>173</v>
      </c>
      <c r="AV150" s="105">
        <v>1</v>
      </c>
      <c r="AW150" s="46" t="str">
        <f>VLOOKUP(TEXT(AX150,"000"),'List - PRL names'!$C$4:$D$61,2,FALSE)</f>
        <v>A2T-010PRL:RFS-PRLTAP-052</v>
      </c>
      <c r="AX150" s="47">
        <v>52</v>
      </c>
      <c r="AY150" s="105"/>
      <c r="BC150" s="139"/>
      <c r="BD150" s="142"/>
    </row>
    <row r="151" spans="1:61" s="107" customFormat="1" ht="15.75" thickBot="1" x14ac:dyDescent="0.3">
      <c r="B151" s="97" t="s">
        <v>231</v>
      </c>
      <c r="C151" s="141">
        <v>513.91</v>
      </c>
      <c r="D151" s="60">
        <f t="shared" ref="D151:T153" si="57">ABS($C151-D$55)</f>
        <v>513.91</v>
      </c>
      <c r="E151" s="375">
        <f t="shared" si="57"/>
        <v>495.46</v>
      </c>
      <c r="F151" s="60">
        <f t="shared" si="57"/>
        <v>476.29499999999996</v>
      </c>
      <c r="G151" s="60">
        <f t="shared" si="57"/>
        <v>454.52</v>
      </c>
      <c r="H151" s="60">
        <f t="shared" si="57"/>
        <v>437.47999999999996</v>
      </c>
      <c r="I151" s="60">
        <f t="shared" si="57"/>
        <v>420.43999999999994</v>
      </c>
      <c r="J151" s="60">
        <f t="shared" si="57"/>
        <v>406.97499999999997</v>
      </c>
      <c r="K151" s="60">
        <f t="shared" si="57"/>
        <v>389.93499999999995</v>
      </c>
      <c r="L151" s="60">
        <f t="shared" si="57"/>
        <v>372.89499999999998</v>
      </c>
      <c r="M151" s="60">
        <f t="shared" si="57"/>
        <v>355.85499999999996</v>
      </c>
      <c r="N151" s="60">
        <f t="shared" si="57"/>
        <v>338.81499999999994</v>
      </c>
      <c r="O151" s="60">
        <f t="shared" si="57"/>
        <v>321.77499999999998</v>
      </c>
      <c r="P151" s="60">
        <f t="shared" si="57"/>
        <v>304.73499999999996</v>
      </c>
      <c r="Q151" s="60">
        <f t="shared" si="57"/>
        <v>287.69499999999994</v>
      </c>
      <c r="R151" s="60">
        <f t="shared" si="57"/>
        <v>270.65499999999997</v>
      </c>
      <c r="S151" s="60">
        <f t="shared" si="57"/>
        <v>253.61499999999995</v>
      </c>
      <c r="T151" s="60">
        <f t="shared" si="57"/>
        <v>236.57499999999999</v>
      </c>
      <c r="U151" s="60">
        <f t="shared" si="54"/>
        <v>219.53499999999997</v>
      </c>
      <c r="V151" s="60">
        <f t="shared" si="55"/>
        <v>202.49499999999995</v>
      </c>
      <c r="W151" s="60">
        <f t="shared" si="55"/>
        <v>185.45499999999998</v>
      </c>
      <c r="X151" s="60">
        <f t="shared" si="55"/>
        <v>168.41499999999996</v>
      </c>
      <c r="Y151" s="61">
        <f t="shared" si="55"/>
        <v>151.37499999999994</v>
      </c>
      <c r="Z151" s="381">
        <f t="shared" si="55"/>
        <v>134.33499999999998</v>
      </c>
      <c r="AA151" s="381">
        <f t="shared" si="55"/>
        <v>117.29499999999996</v>
      </c>
      <c r="AB151" s="381">
        <f t="shared" si="55"/>
        <v>100.255</v>
      </c>
      <c r="AC151" s="61">
        <f t="shared" si="55"/>
        <v>83.214999999999975</v>
      </c>
      <c r="AD151" s="61">
        <f t="shared" si="55"/>
        <v>66.174999999999955</v>
      </c>
      <c r="AE151" s="232">
        <f t="shared" si="55"/>
        <v>49.134999999999991</v>
      </c>
      <c r="AF151" s="60">
        <f t="shared" si="55"/>
        <v>46.090000000000032</v>
      </c>
      <c r="AG151" s="102"/>
      <c r="AH151" s="102"/>
      <c r="AI151" s="158" t="s">
        <v>231</v>
      </c>
      <c r="AJ151" s="147" t="str">
        <f t="shared" si="47"/>
        <v>HEBT-030ROW:PBI-FE-213305</v>
      </c>
      <c r="AK151" s="157" t="str">
        <f t="shared" si="48"/>
        <v>HEBT-030ROW:PBI-MTCA-213300</v>
      </c>
      <c r="AL151" s="99" t="s">
        <v>1564</v>
      </c>
      <c r="AM151" s="114" t="str">
        <f t="shared" ref="AM151:AM153" si="58">LEFT(AL151,FIND(":",AL151)-1)</f>
        <v>HEBT-030ROW</v>
      </c>
      <c r="AN151" s="46" t="s">
        <v>1315</v>
      </c>
      <c r="AO151" s="46"/>
      <c r="AP151" s="99">
        <v>13</v>
      </c>
      <c r="AQ151" s="156">
        <f>'Electronics naming convention'!$C$15+AP151-1</f>
        <v>2133</v>
      </c>
      <c r="AR151" s="158">
        <v>5</v>
      </c>
      <c r="AS151" s="112" t="str">
        <f t="shared" si="50"/>
        <v>BPM</v>
      </c>
      <c r="AT151" s="191">
        <f t="shared" si="51"/>
        <v>94.134999999999991</v>
      </c>
      <c r="AU151" s="114" t="s">
        <v>173</v>
      </c>
      <c r="AV151" s="105">
        <v>2</v>
      </c>
      <c r="AW151" s="46" t="str">
        <f>VLOOKUP(TEXT(AX151,"000"),'List - PRL names'!$C$4:$D$61,2,FALSE)</f>
        <v>A2T-010PRL:RFS-PRLTAP-052</v>
      </c>
      <c r="AX151" s="47">
        <v>52</v>
      </c>
      <c r="AY151" s="105"/>
      <c r="BC151" s="139"/>
      <c r="BD151" s="142"/>
    </row>
    <row r="152" spans="1:61" s="107" customFormat="1" x14ac:dyDescent="0.25">
      <c r="B152" s="97" t="s">
        <v>232</v>
      </c>
      <c r="C152" s="141">
        <v>521.03</v>
      </c>
      <c r="D152" s="60">
        <f t="shared" si="57"/>
        <v>521.03</v>
      </c>
      <c r="E152" s="375">
        <f t="shared" si="57"/>
        <v>502.58</v>
      </c>
      <c r="F152" s="60">
        <f t="shared" si="57"/>
        <v>483.41499999999996</v>
      </c>
      <c r="G152" s="60">
        <f t="shared" si="57"/>
        <v>461.64</v>
      </c>
      <c r="H152" s="60">
        <f t="shared" si="57"/>
        <v>444.59999999999997</v>
      </c>
      <c r="I152" s="60">
        <f t="shared" si="57"/>
        <v>427.55999999999995</v>
      </c>
      <c r="J152" s="60">
        <f t="shared" si="57"/>
        <v>414.09499999999997</v>
      </c>
      <c r="K152" s="60">
        <f t="shared" si="57"/>
        <v>397.05499999999995</v>
      </c>
      <c r="L152" s="60">
        <f t="shared" si="57"/>
        <v>380.01499999999999</v>
      </c>
      <c r="M152" s="60">
        <f t="shared" si="57"/>
        <v>362.97499999999997</v>
      </c>
      <c r="N152" s="60">
        <f t="shared" si="57"/>
        <v>345.93499999999995</v>
      </c>
      <c r="O152" s="60">
        <f t="shared" si="57"/>
        <v>328.89499999999998</v>
      </c>
      <c r="P152" s="60">
        <f t="shared" si="57"/>
        <v>311.85499999999996</v>
      </c>
      <c r="Q152" s="60">
        <f t="shared" si="57"/>
        <v>294.81499999999994</v>
      </c>
      <c r="R152" s="60">
        <f t="shared" si="57"/>
        <v>277.77499999999998</v>
      </c>
      <c r="S152" s="60">
        <f t="shared" si="57"/>
        <v>260.73499999999996</v>
      </c>
      <c r="T152" s="60">
        <f t="shared" si="57"/>
        <v>243.69499999999999</v>
      </c>
      <c r="U152" s="60">
        <f t="shared" si="54"/>
        <v>226.65499999999997</v>
      </c>
      <c r="V152" s="60">
        <f t="shared" si="55"/>
        <v>209.61499999999995</v>
      </c>
      <c r="W152" s="60">
        <f t="shared" si="55"/>
        <v>192.57499999999999</v>
      </c>
      <c r="X152" s="60">
        <f t="shared" si="55"/>
        <v>175.53499999999997</v>
      </c>
      <c r="Y152" s="61">
        <f t="shared" si="55"/>
        <v>158.49499999999995</v>
      </c>
      <c r="Z152" s="381">
        <f t="shared" si="55"/>
        <v>141.45499999999998</v>
      </c>
      <c r="AA152" s="381">
        <f t="shared" si="55"/>
        <v>124.41499999999996</v>
      </c>
      <c r="AB152" s="381">
        <f t="shared" si="55"/>
        <v>107.375</v>
      </c>
      <c r="AC152" s="61">
        <f t="shared" si="55"/>
        <v>90.33499999999998</v>
      </c>
      <c r="AD152" s="61">
        <f t="shared" si="55"/>
        <v>73.294999999999959</v>
      </c>
      <c r="AE152" s="60">
        <f t="shared" si="55"/>
        <v>56.254999999999995</v>
      </c>
      <c r="AF152" s="231">
        <f t="shared" si="55"/>
        <v>38.970000000000027</v>
      </c>
      <c r="AG152" s="102"/>
      <c r="AH152" s="102"/>
      <c r="AI152" s="158" t="s">
        <v>232</v>
      </c>
      <c r="AJ152" s="147" t="str">
        <f t="shared" si="47"/>
        <v>A2T-010ROW:PBI-FE-213406</v>
      </c>
      <c r="AK152" s="157" t="str">
        <f t="shared" si="48"/>
        <v>A2T-010ROW:PBI-MTCA-213400</v>
      </c>
      <c r="AL152" s="99" t="s">
        <v>587</v>
      </c>
      <c r="AM152" s="114" t="str">
        <f t="shared" si="58"/>
        <v>A2T-010ROW</v>
      </c>
      <c r="AN152" s="46" t="s">
        <v>805</v>
      </c>
      <c r="AO152" s="46"/>
      <c r="AP152" s="99">
        <v>14</v>
      </c>
      <c r="AQ152" s="156">
        <f>'Electronics naming convention'!$C$15+AP152-1</f>
        <v>2134</v>
      </c>
      <c r="AR152" s="158">
        <v>6</v>
      </c>
      <c r="AS152" s="112" t="str">
        <f t="shared" si="50"/>
        <v>BPM</v>
      </c>
      <c r="AT152" s="191">
        <f t="shared" ref="AT152:AT153" si="59">VLOOKUP(AI152,$B$19:$AF$546,HLOOKUP(AU152,$D$15:$AF$16,2,FALSE)+2,FALSE)+IF(AU152="FEB",$AT$3,$AT$2)</f>
        <v>83.970000000000027</v>
      </c>
      <c r="AU152" s="158" t="s">
        <v>174</v>
      </c>
      <c r="AV152" s="105">
        <v>1</v>
      </c>
      <c r="AW152" s="46" t="str">
        <f>VLOOKUP(TEXT(AX152,"000"),'List - PRL names'!$C$4:$D$61,2,FALSE)</f>
        <v>A2T-030PRL:RFS-PRLTAP-053</v>
      </c>
      <c r="AX152" s="47">
        <v>53</v>
      </c>
      <c r="AY152" s="105"/>
      <c r="BC152" s="139"/>
      <c r="BD152" s="142"/>
    </row>
    <row r="153" spans="1:61" s="107" customFormat="1" ht="15.75" thickBot="1" x14ac:dyDescent="0.3">
      <c r="B153" s="97" t="s">
        <v>233</v>
      </c>
      <c r="C153" s="141">
        <v>540.65</v>
      </c>
      <c r="D153" s="60">
        <f t="shared" si="57"/>
        <v>540.65</v>
      </c>
      <c r="E153" s="375">
        <f t="shared" si="57"/>
        <v>522.19999999999993</v>
      </c>
      <c r="F153" s="60">
        <f t="shared" si="57"/>
        <v>503.03499999999997</v>
      </c>
      <c r="G153" s="60">
        <f t="shared" si="57"/>
        <v>481.26</v>
      </c>
      <c r="H153" s="60">
        <f t="shared" si="57"/>
        <v>464.21999999999997</v>
      </c>
      <c r="I153" s="60">
        <f t="shared" si="57"/>
        <v>447.17999999999995</v>
      </c>
      <c r="J153" s="60">
        <f t="shared" si="57"/>
        <v>433.71499999999997</v>
      </c>
      <c r="K153" s="60">
        <f t="shared" si="57"/>
        <v>416.67499999999995</v>
      </c>
      <c r="L153" s="60">
        <f t="shared" si="57"/>
        <v>399.63499999999999</v>
      </c>
      <c r="M153" s="60">
        <f t="shared" si="57"/>
        <v>382.59499999999997</v>
      </c>
      <c r="N153" s="60">
        <f t="shared" si="57"/>
        <v>365.55499999999995</v>
      </c>
      <c r="O153" s="60">
        <f t="shared" si="57"/>
        <v>348.51499999999999</v>
      </c>
      <c r="P153" s="60">
        <f t="shared" si="57"/>
        <v>331.47499999999997</v>
      </c>
      <c r="Q153" s="60">
        <f t="shared" si="57"/>
        <v>314.43499999999995</v>
      </c>
      <c r="R153" s="60">
        <f t="shared" si="57"/>
        <v>297.39499999999998</v>
      </c>
      <c r="S153" s="60">
        <f t="shared" si="57"/>
        <v>280.35499999999996</v>
      </c>
      <c r="T153" s="60">
        <f t="shared" si="57"/>
        <v>263.315</v>
      </c>
      <c r="U153" s="60">
        <f t="shared" si="54"/>
        <v>246.27499999999998</v>
      </c>
      <c r="V153" s="60">
        <f t="shared" si="55"/>
        <v>229.23499999999996</v>
      </c>
      <c r="W153" s="60">
        <f t="shared" si="55"/>
        <v>212.19499999999999</v>
      </c>
      <c r="X153" s="60">
        <f t="shared" si="55"/>
        <v>195.15499999999997</v>
      </c>
      <c r="Y153" s="61">
        <f t="shared" si="55"/>
        <v>178.11499999999995</v>
      </c>
      <c r="Z153" s="381">
        <f t="shared" si="55"/>
        <v>161.07499999999999</v>
      </c>
      <c r="AA153" s="381">
        <f t="shared" si="55"/>
        <v>144.03499999999997</v>
      </c>
      <c r="AB153" s="381">
        <f t="shared" si="55"/>
        <v>126.995</v>
      </c>
      <c r="AC153" s="61">
        <f t="shared" si="55"/>
        <v>109.95499999999998</v>
      </c>
      <c r="AD153" s="61">
        <f t="shared" si="55"/>
        <v>92.914999999999964</v>
      </c>
      <c r="AE153" s="60">
        <f t="shared" si="55"/>
        <v>75.875</v>
      </c>
      <c r="AF153" s="232">
        <f t="shared" si="55"/>
        <v>19.350000000000023</v>
      </c>
      <c r="AG153" s="102"/>
      <c r="AH153" s="102"/>
      <c r="AI153" s="158" t="s">
        <v>233</v>
      </c>
      <c r="AJ153" s="147" t="str">
        <f t="shared" si="47"/>
        <v>A2T-010ROW:PBI-FE-213406</v>
      </c>
      <c r="AK153" s="157" t="str">
        <f t="shared" si="48"/>
        <v>A2T-010ROW:PBI-MTCA-213400</v>
      </c>
      <c r="AL153" s="99" t="s">
        <v>587</v>
      </c>
      <c r="AM153" s="114" t="str">
        <f t="shared" si="58"/>
        <v>A2T-010ROW</v>
      </c>
      <c r="AN153" s="46" t="s">
        <v>805</v>
      </c>
      <c r="AO153" s="46"/>
      <c r="AP153" s="99">
        <v>14</v>
      </c>
      <c r="AQ153" s="156">
        <f>'Electronics naming convention'!$C$15+AP153-1</f>
        <v>2134</v>
      </c>
      <c r="AR153" s="158">
        <v>6</v>
      </c>
      <c r="AS153" s="112" t="str">
        <f t="shared" si="50"/>
        <v>BPM</v>
      </c>
      <c r="AT153" s="191">
        <f t="shared" si="59"/>
        <v>64.350000000000023</v>
      </c>
      <c r="AU153" s="158" t="s">
        <v>174</v>
      </c>
      <c r="AV153" s="105">
        <v>2</v>
      </c>
      <c r="AW153" s="46" t="str">
        <f>VLOOKUP(TEXT(AX153,"000"),'List - PRL names'!$C$4:$D$61,2,FALSE)</f>
        <v>A2T-030PRL:RFS-PRLTAP-053</v>
      </c>
      <c r="AX153" s="47">
        <v>53</v>
      </c>
      <c r="AY153" s="105"/>
      <c r="BC153" s="139"/>
      <c r="BD153" s="142"/>
    </row>
    <row r="154" spans="1:61" s="107" customFormat="1" x14ac:dyDescent="0.25">
      <c r="B154" s="100"/>
      <c r="C154" s="141"/>
      <c r="D154" s="60"/>
      <c r="E154" s="375"/>
      <c r="F154" s="60"/>
      <c r="G154" s="60"/>
      <c r="H154" s="60"/>
      <c r="I154" s="60"/>
      <c r="J154" s="60"/>
      <c r="K154" s="60"/>
      <c r="L154" s="60"/>
      <c r="M154" s="60"/>
      <c r="N154" s="60"/>
      <c r="O154" s="60"/>
      <c r="P154" s="60"/>
      <c r="Q154" s="60"/>
      <c r="R154" s="60"/>
      <c r="S154" s="60"/>
      <c r="T154" s="60"/>
      <c r="U154" s="60"/>
      <c r="V154" s="60"/>
      <c r="W154" s="60"/>
      <c r="X154" s="60"/>
      <c r="Y154" s="61"/>
      <c r="Z154" s="381"/>
      <c r="AA154" s="381"/>
      <c r="AB154" s="381"/>
      <c r="AC154" s="61"/>
      <c r="AD154" s="61"/>
      <c r="AE154" s="60"/>
      <c r="AF154" s="61"/>
      <c r="AG154" s="67" t="s">
        <v>676</v>
      </c>
      <c r="AH154" s="67" t="s">
        <v>676</v>
      </c>
      <c r="AI154" s="215">
        <f>SUM(IF(FREQUENCY(MATCH(AI56:AI153,AI56:AI153,0),MATCH(AI56:AI153,AI56:AI153,0))&gt;0,1))</f>
        <v>98</v>
      </c>
      <c r="AJ154" s="215">
        <f>SUM(IF(FREQUENCY(MATCH(AJ56:AJ153,AJ56:AJ153,0),MATCH(AJ56:AJ153,AJ56:AJ153,0))&gt;0,1))</f>
        <v>49</v>
      </c>
      <c r="AK154" s="215">
        <f>SUM(IF(FREQUENCY(MATCH(AK56:AK153,AK56:AK153,0),MATCH(AK56:AK153,AK56:AK153,0))&gt;0,1))</f>
        <v>14</v>
      </c>
      <c r="AL154" s="215">
        <f>SUM(IF(FREQUENCY(MATCH(AL56:AL153,AL56:AL153,0),MATCH(AL56:AL153,AL56:AL153,0))&gt;0,1))</f>
        <v>14</v>
      </c>
      <c r="AM154" s="215">
        <f>SUM(IF(FREQUENCY(MATCH(AM56:AM153,AM56:AM153,0),MATCH(AM56:AM153,AM56:AM153,0))&gt;0,1))</f>
        <v>14</v>
      </c>
      <c r="AN154" s="67"/>
      <c r="AO154" s="67"/>
      <c r="AP154" s="99"/>
      <c r="AQ154" s="156"/>
      <c r="AR154" s="158"/>
      <c r="AS154" s="515"/>
      <c r="AT154" s="192"/>
      <c r="AU154" s="158"/>
      <c r="AV154" s="105"/>
      <c r="AW154" s="105"/>
      <c r="AX154" s="105"/>
      <c r="AY154" s="105"/>
      <c r="BA154" s="105"/>
      <c r="BB154" s="139"/>
      <c r="BC154" s="139"/>
      <c r="BD154" s="142"/>
    </row>
    <row r="155" spans="1:61" s="107" customFormat="1" x14ac:dyDescent="0.25">
      <c r="B155" s="100"/>
      <c r="C155" s="141"/>
      <c r="D155" s="60"/>
      <c r="E155" s="375"/>
      <c r="F155" s="60"/>
      <c r="G155" s="60"/>
      <c r="H155" s="60"/>
      <c r="I155" s="60"/>
      <c r="J155" s="60"/>
      <c r="K155" s="60"/>
      <c r="L155" s="60"/>
      <c r="M155" s="60"/>
      <c r="N155" s="60"/>
      <c r="O155" s="60"/>
      <c r="P155" s="60"/>
      <c r="Q155" s="60"/>
      <c r="R155" s="60"/>
      <c r="S155" s="60"/>
      <c r="T155" s="60"/>
      <c r="U155" s="60"/>
      <c r="V155" s="60"/>
      <c r="W155" s="60"/>
      <c r="X155" s="60"/>
      <c r="Y155" s="61"/>
      <c r="Z155" s="381"/>
      <c r="AA155" s="381"/>
      <c r="AB155" s="381"/>
      <c r="AC155" s="61"/>
      <c r="AD155" s="61"/>
      <c r="AE155" s="60"/>
      <c r="AF155" s="61"/>
      <c r="AG155" s="102"/>
      <c r="AH155" s="102"/>
      <c r="AI155" s="158"/>
      <c r="AJ155" s="147"/>
      <c r="AL155" s="99"/>
      <c r="AM155" s="114"/>
      <c r="AN155" s="102"/>
      <c r="AO155" s="102"/>
      <c r="AP155" s="99"/>
      <c r="AQ155" s="156"/>
      <c r="AR155" s="158"/>
      <c r="AS155" s="158"/>
      <c r="AT155" s="192"/>
      <c r="AU155" s="158"/>
      <c r="AV155" s="105"/>
      <c r="AW155" s="105"/>
      <c r="AX155" s="105"/>
      <c r="AY155" s="105"/>
      <c r="BA155" s="102"/>
      <c r="BB155" s="157" t="s">
        <v>617</v>
      </c>
      <c r="BC155" s="139"/>
      <c r="BD155" s="142"/>
      <c r="BE155" s="106"/>
      <c r="BF155" s="106"/>
      <c r="BG155" s="106"/>
      <c r="BH155" s="106"/>
      <c r="BI155" s="106"/>
    </row>
    <row r="156" spans="1:61" s="107" customFormat="1" x14ac:dyDescent="0.25">
      <c r="B156" s="100"/>
      <c r="C156" s="141"/>
      <c r="D156" s="60"/>
      <c r="E156" s="375"/>
      <c r="F156" s="60"/>
      <c r="G156" s="60"/>
      <c r="H156" s="60"/>
      <c r="I156" s="60"/>
      <c r="J156" s="60"/>
      <c r="K156" s="60"/>
      <c r="L156" s="60"/>
      <c r="M156" s="60"/>
      <c r="N156" s="60"/>
      <c r="O156" s="60"/>
      <c r="P156" s="60"/>
      <c r="Q156" s="60"/>
      <c r="R156" s="60"/>
      <c r="S156" s="60"/>
      <c r="T156" s="60"/>
      <c r="U156" s="60"/>
      <c r="V156" s="60"/>
      <c r="W156" s="60"/>
      <c r="X156" s="60"/>
      <c r="Y156" s="61"/>
      <c r="Z156" s="381"/>
      <c r="AA156" s="381"/>
      <c r="AB156" s="381"/>
      <c r="AC156" s="61"/>
      <c r="AD156" s="61"/>
      <c r="AE156" s="60"/>
      <c r="AF156" s="61"/>
      <c r="AG156" s="102"/>
      <c r="AH156" s="102"/>
      <c r="AI156" s="158"/>
      <c r="AJ156" s="147"/>
      <c r="AL156" s="99"/>
      <c r="AM156" s="114"/>
      <c r="AN156" s="102"/>
      <c r="AO156" s="102"/>
      <c r="AP156" s="99"/>
      <c r="AQ156" s="156"/>
      <c r="AR156" s="158"/>
      <c r="AS156" s="158"/>
      <c r="AT156" s="192"/>
      <c r="AU156" s="158"/>
      <c r="AV156" s="105"/>
      <c r="AW156" s="105"/>
      <c r="AX156" s="105"/>
      <c r="AY156" s="105"/>
      <c r="BA156" s="102"/>
      <c r="BB156" s="157" t="s">
        <v>647</v>
      </c>
      <c r="BC156" s="139"/>
      <c r="BD156" s="142"/>
      <c r="BE156" s="106"/>
      <c r="BF156" s="106"/>
      <c r="BG156" s="106"/>
      <c r="BH156" s="106"/>
      <c r="BI156" s="106"/>
    </row>
    <row r="157" spans="1:61" s="126" customFormat="1" ht="15.75" thickBot="1" x14ac:dyDescent="0.3">
      <c r="B157" s="170"/>
      <c r="C157" s="182"/>
      <c r="D157" s="262"/>
      <c r="E157" s="380"/>
      <c r="F157" s="262"/>
      <c r="G157" s="262"/>
      <c r="H157" s="262"/>
      <c r="I157" s="262"/>
      <c r="J157" s="262"/>
      <c r="K157" s="262"/>
      <c r="L157" s="262"/>
      <c r="M157" s="262"/>
      <c r="N157" s="262"/>
      <c r="O157" s="262"/>
      <c r="P157" s="262"/>
      <c r="Q157" s="262"/>
      <c r="R157" s="262"/>
      <c r="S157" s="262"/>
      <c r="T157" s="262"/>
      <c r="U157" s="262"/>
      <c r="V157" s="262"/>
      <c r="W157" s="262"/>
      <c r="X157" s="262"/>
      <c r="Y157" s="262"/>
      <c r="Z157" s="383"/>
      <c r="AA157" s="383"/>
      <c r="AB157" s="383"/>
      <c r="AC157" s="262"/>
      <c r="AD157" s="262"/>
      <c r="AE157" s="262"/>
      <c r="AF157" s="262"/>
      <c r="AG157" s="124"/>
      <c r="AH157" s="124"/>
      <c r="AI157" s="263"/>
      <c r="AJ157" s="173"/>
      <c r="AK157" s="185"/>
      <c r="AL157" s="169"/>
      <c r="AM157" s="135"/>
      <c r="AN157" s="124"/>
      <c r="AO157" s="124"/>
      <c r="AP157" s="169"/>
      <c r="AQ157" s="184"/>
      <c r="AR157" s="263"/>
      <c r="AS157" s="263"/>
      <c r="AT157" s="264"/>
      <c r="AU157" s="263"/>
      <c r="AV157" s="124"/>
      <c r="AW157" s="124"/>
      <c r="AX157" s="124"/>
      <c r="AY157" s="124"/>
      <c r="BA157" s="124"/>
      <c r="BB157" s="265"/>
      <c r="BC157" s="265"/>
      <c r="BD157" s="266"/>
    </row>
    <row r="158" spans="1:61" ht="18.75" x14ac:dyDescent="0.25">
      <c r="A158" s="267" t="s">
        <v>655</v>
      </c>
      <c r="Y158" s="70"/>
      <c r="Z158" s="381"/>
      <c r="AA158" s="381"/>
      <c r="AB158" s="381"/>
      <c r="AC158" s="70"/>
      <c r="AD158" s="70"/>
      <c r="AI158" s="114"/>
      <c r="AJ158" s="112"/>
      <c r="AR158" s="114"/>
      <c r="AS158" s="114"/>
      <c r="AT158" s="191"/>
      <c r="AU158" s="114"/>
      <c r="AW158" s="46"/>
      <c r="AX158" s="46"/>
      <c r="AY158" s="46"/>
      <c r="AZ158" s="82"/>
      <c r="BA158" s="662"/>
      <c r="BB158" s="662"/>
      <c r="BC158" s="662"/>
      <c r="BD158" s="662"/>
      <c r="BE158" s="662"/>
      <c r="BF158" s="662"/>
      <c r="BG158" s="662"/>
      <c r="BH158" s="662"/>
      <c r="BI158" s="662"/>
    </row>
    <row r="159" spans="1:61" ht="15.75" thickBot="1" x14ac:dyDescent="0.3">
      <c r="B159" s="32" t="s">
        <v>566</v>
      </c>
      <c r="C159" s="212" t="s">
        <v>149</v>
      </c>
      <c r="D159" s="406">
        <v>0</v>
      </c>
      <c r="E159" s="407">
        <v>18.45</v>
      </c>
      <c r="F159" s="30">
        <v>37.615000000000002</v>
      </c>
      <c r="G159" s="30">
        <v>59.39</v>
      </c>
      <c r="H159" s="30">
        <v>76.430000000000007</v>
      </c>
      <c r="I159" s="30">
        <v>93.47</v>
      </c>
      <c r="J159" s="30">
        <v>106.935</v>
      </c>
      <c r="K159" s="30">
        <v>123.97499999999999</v>
      </c>
      <c r="L159" s="30">
        <v>141.01499999999999</v>
      </c>
      <c r="M159" s="30">
        <v>158.05500000000001</v>
      </c>
      <c r="N159" s="30">
        <v>175.095</v>
      </c>
      <c r="O159" s="30">
        <v>192.13499999999999</v>
      </c>
      <c r="P159" s="30">
        <v>209.17500000000001</v>
      </c>
      <c r="Q159" s="30">
        <v>226.215</v>
      </c>
      <c r="R159" s="30">
        <v>243.255</v>
      </c>
      <c r="S159" s="30">
        <v>260.29500000000002</v>
      </c>
      <c r="T159" s="30">
        <v>277.33499999999998</v>
      </c>
      <c r="U159" s="30">
        <v>294.375</v>
      </c>
      <c r="V159" s="30">
        <v>311.41500000000002</v>
      </c>
      <c r="W159" s="30">
        <v>328.45499999999998</v>
      </c>
      <c r="X159" s="30">
        <v>345.495</v>
      </c>
      <c r="Y159" s="30">
        <v>362.53500000000003</v>
      </c>
      <c r="Z159" s="385">
        <v>379.57499999999999</v>
      </c>
      <c r="AA159" s="385">
        <v>396.61500000000001</v>
      </c>
      <c r="AB159" s="385">
        <v>413.65499999999997</v>
      </c>
      <c r="AC159" s="30">
        <v>430.69499999999999</v>
      </c>
      <c r="AD159" s="235">
        <v>447.73500000000001</v>
      </c>
      <c r="AE159" s="30">
        <v>464.77499999999998</v>
      </c>
      <c r="AF159" s="405">
        <v>560</v>
      </c>
      <c r="AG159" s="181"/>
      <c r="AH159" s="181" t="s">
        <v>624</v>
      </c>
      <c r="AI159" s="187" t="s">
        <v>623</v>
      </c>
      <c r="AJ159" s="181" t="s">
        <v>616</v>
      </c>
      <c r="AK159" s="154" t="s">
        <v>627</v>
      </c>
      <c r="AL159" s="154" t="s">
        <v>176</v>
      </c>
      <c r="AM159" s="153" t="s">
        <v>610</v>
      </c>
      <c r="AN159" s="154"/>
      <c r="AO159" s="154"/>
      <c r="AP159" s="154" t="s">
        <v>629</v>
      </c>
      <c r="AQ159" s="155" t="s">
        <v>628</v>
      </c>
      <c r="AR159" s="181" t="s">
        <v>616</v>
      </c>
      <c r="AS159" s="187"/>
      <c r="AT159" s="195" t="s">
        <v>622</v>
      </c>
      <c r="AU159" s="181" t="s">
        <v>175</v>
      </c>
      <c r="AV159" s="181" t="s">
        <v>605</v>
      </c>
      <c r="AW159" s="181" t="s">
        <v>603</v>
      </c>
      <c r="AX159" s="80" t="s">
        <v>1876</v>
      </c>
      <c r="AY159" s="154"/>
      <c r="AZ159" s="82"/>
      <c r="BA159" s="525"/>
      <c r="BB159" s="524"/>
      <c r="BC159" s="525"/>
      <c r="BD159" s="526"/>
      <c r="BE159" s="525"/>
      <c r="BF159" s="524"/>
      <c r="BG159" s="525"/>
      <c r="BH159" s="525"/>
      <c r="BI159" s="525"/>
    </row>
    <row r="160" spans="1:61" x14ac:dyDescent="0.25">
      <c r="B160" s="27" t="s">
        <v>191</v>
      </c>
      <c r="C160" s="212">
        <v>18.77</v>
      </c>
      <c r="D160" s="236">
        <f>ABS($C160-D$159)</f>
        <v>18.77</v>
      </c>
      <c r="E160" s="238">
        <f t="shared" ref="E160:T175" si="60">ABS($C160-E$159)</f>
        <v>0.32000000000000028</v>
      </c>
      <c r="F160" s="237">
        <f t="shared" si="60"/>
        <v>18.845000000000002</v>
      </c>
      <c r="G160" s="237">
        <f t="shared" si="60"/>
        <v>40.620000000000005</v>
      </c>
      <c r="H160" s="237">
        <f t="shared" si="60"/>
        <v>57.660000000000011</v>
      </c>
      <c r="I160" s="237">
        <f t="shared" si="60"/>
        <v>74.7</v>
      </c>
      <c r="J160" s="237">
        <f t="shared" si="60"/>
        <v>88.165000000000006</v>
      </c>
      <c r="K160" s="237">
        <f t="shared" si="60"/>
        <v>105.205</v>
      </c>
      <c r="L160" s="237">
        <f t="shared" si="60"/>
        <v>122.24499999999999</v>
      </c>
      <c r="M160" s="237">
        <f t="shared" si="60"/>
        <v>139.285</v>
      </c>
      <c r="N160" s="237">
        <f t="shared" si="60"/>
        <v>156.32499999999999</v>
      </c>
      <c r="O160" s="237">
        <f t="shared" si="60"/>
        <v>173.36499999999998</v>
      </c>
      <c r="P160" s="237">
        <f t="shared" si="60"/>
        <v>190.405</v>
      </c>
      <c r="Q160" s="237">
        <f t="shared" si="60"/>
        <v>207.44499999999999</v>
      </c>
      <c r="R160" s="237">
        <f t="shared" si="60"/>
        <v>224.48499999999999</v>
      </c>
      <c r="S160" s="237">
        <f t="shared" si="60"/>
        <v>241.52500000000001</v>
      </c>
      <c r="T160" s="237">
        <f t="shared" si="60"/>
        <v>258.565</v>
      </c>
      <c r="U160" s="237">
        <f t="shared" ref="U160:AF175" si="61">ABS($C160-U$159)</f>
        <v>275.60500000000002</v>
      </c>
      <c r="V160" s="237">
        <f t="shared" si="61"/>
        <v>292.64500000000004</v>
      </c>
      <c r="W160" s="237">
        <f t="shared" si="61"/>
        <v>309.685</v>
      </c>
      <c r="X160" s="237">
        <f t="shared" si="61"/>
        <v>326.72500000000002</v>
      </c>
      <c r="Y160" s="237">
        <f t="shared" si="61"/>
        <v>343.76500000000004</v>
      </c>
      <c r="Z160" s="379">
        <f t="shared" si="61"/>
        <v>360.80500000000001</v>
      </c>
      <c r="AA160" s="379">
        <f t="shared" si="61"/>
        <v>377.84500000000003</v>
      </c>
      <c r="AB160" s="379">
        <f t="shared" si="61"/>
        <v>394.88499999999999</v>
      </c>
      <c r="AC160" s="237">
        <f t="shared" si="61"/>
        <v>411.92500000000001</v>
      </c>
      <c r="AD160" s="238">
        <f t="shared" si="61"/>
        <v>428.96500000000003</v>
      </c>
      <c r="AE160" s="237">
        <f t="shared" si="61"/>
        <v>446.005</v>
      </c>
      <c r="AF160" s="209">
        <f t="shared" si="61"/>
        <v>541.23</v>
      </c>
      <c r="AG160" s="114"/>
      <c r="AH160" s="114">
        <v>1</v>
      </c>
      <c r="AI160" s="95" t="s">
        <v>191</v>
      </c>
      <c r="AJ160" s="147" t="str">
        <f t="shared" ref="AJ160:AJ223" si="62">CONCATENATE(AM160,":PBI-FE-",TEXT(AQ160,"00"),TEXT(AR160,"00"))</f>
        <v>FEB-050ROW:PBI-FE-215101</v>
      </c>
      <c r="AK160" s="172" t="str">
        <f t="shared" ref="AK160:AK223" si="63">CONCATENATE(AM160,":",$AI$3,"-",TEXT(AQ160,"00"),"00")</f>
        <v>FEB-050ROW:PBI-MTCA-215100</v>
      </c>
      <c r="AL160" s="14" t="s">
        <v>521</v>
      </c>
      <c r="AM160" s="114" t="str">
        <f t="shared" ref="AM160:AM223" si="64">LEFT(AL160,FIND(":",AL160)-1)</f>
        <v>FEB-050ROW</v>
      </c>
      <c r="AN160" s="114" t="s">
        <v>150</v>
      </c>
      <c r="AO160" s="114"/>
      <c r="AP160" s="87">
        <v>1</v>
      </c>
      <c r="AQ160" s="87">
        <f>'Electronics naming convention'!$C$16+AP160-1</f>
        <v>2151</v>
      </c>
      <c r="AR160" s="46">
        <f t="shared" ref="AR160:AR223" si="65">CEILING(AV160/2,1)</f>
        <v>1</v>
      </c>
      <c r="AS160" s="95" t="str">
        <f t="shared" ref="AS160:AS223" si="66">MID(AI160,FIND("PBI",AI160)+4,FIND("-",AI160,FIND(":",AI160)+5)-FIND("-",AI160,FIND(":",AI160))-1)</f>
        <v>BLM</v>
      </c>
      <c r="AT160" s="191">
        <f t="shared" ref="AT160:AT223" si="67">VLOOKUP(AI160,$B$19:$AF$546,HLOOKUP(AU160,$D$15:$AF$16,2,FALSE)+2,FALSE)+IF(AU160="FEB",$AT$3,$AT$2)</f>
        <v>43.769999999999996</v>
      </c>
      <c r="AU160" s="46" t="s">
        <v>150</v>
      </c>
      <c r="AV160" s="134">
        <v>1</v>
      </c>
      <c r="AW160" s="134">
        <v>1</v>
      </c>
      <c r="AX160" s="47">
        <v>1</v>
      </c>
      <c r="AY160" s="114"/>
      <c r="AZ160" s="82"/>
      <c r="BA160" s="159"/>
      <c r="BB160" s="681" t="s">
        <v>1898</v>
      </c>
      <c r="BC160" s="681"/>
      <c r="BD160" s="681"/>
      <c r="BE160" s="529"/>
      <c r="BF160" s="95"/>
      <c r="BG160" s="528"/>
      <c r="BH160" s="527"/>
      <c r="BI160" s="159"/>
    </row>
    <row r="161" spans="2:61" ht="15.75" thickBot="1" x14ac:dyDescent="0.3">
      <c r="B161" s="27" t="s">
        <v>193</v>
      </c>
      <c r="C161" s="212">
        <v>26.08</v>
      </c>
      <c r="D161" s="239">
        <f t="shared" ref="D161:S176" si="68">ABS($C161-D$159)</f>
        <v>26.08</v>
      </c>
      <c r="E161" s="238">
        <f t="shared" si="60"/>
        <v>7.629999999999999</v>
      </c>
      <c r="F161" s="237">
        <f t="shared" si="60"/>
        <v>11.535000000000004</v>
      </c>
      <c r="G161" s="237">
        <f t="shared" si="60"/>
        <v>33.31</v>
      </c>
      <c r="H161" s="237">
        <f t="shared" si="60"/>
        <v>50.350000000000009</v>
      </c>
      <c r="I161" s="237">
        <f t="shared" si="60"/>
        <v>67.39</v>
      </c>
      <c r="J161" s="237">
        <f t="shared" si="60"/>
        <v>80.855000000000004</v>
      </c>
      <c r="K161" s="237">
        <f t="shared" si="60"/>
        <v>97.894999999999996</v>
      </c>
      <c r="L161" s="237">
        <f t="shared" si="60"/>
        <v>114.93499999999999</v>
      </c>
      <c r="M161" s="237">
        <f t="shared" si="60"/>
        <v>131.97500000000002</v>
      </c>
      <c r="N161" s="237">
        <f t="shared" si="60"/>
        <v>149.01499999999999</v>
      </c>
      <c r="O161" s="237">
        <f t="shared" si="60"/>
        <v>166.05500000000001</v>
      </c>
      <c r="P161" s="237">
        <f t="shared" si="60"/>
        <v>183.09500000000003</v>
      </c>
      <c r="Q161" s="237">
        <f t="shared" si="60"/>
        <v>200.13499999999999</v>
      </c>
      <c r="R161" s="237">
        <f t="shared" si="60"/>
        <v>217.17500000000001</v>
      </c>
      <c r="S161" s="237">
        <f t="shared" si="60"/>
        <v>234.21500000000003</v>
      </c>
      <c r="T161" s="237">
        <f t="shared" si="60"/>
        <v>251.255</v>
      </c>
      <c r="U161" s="237">
        <f t="shared" si="61"/>
        <v>268.29500000000002</v>
      </c>
      <c r="V161" s="237">
        <f t="shared" si="61"/>
        <v>285.33500000000004</v>
      </c>
      <c r="W161" s="237">
        <f t="shared" si="61"/>
        <v>302.375</v>
      </c>
      <c r="X161" s="237">
        <f t="shared" si="61"/>
        <v>319.41500000000002</v>
      </c>
      <c r="Y161" s="237">
        <f t="shared" si="61"/>
        <v>336.45500000000004</v>
      </c>
      <c r="Z161" s="379">
        <f t="shared" si="61"/>
        <v>353.495</v>
      </c>
      <c r="AA161" s="379">
        <f t="shared" si="61"/>
        <v>370.53500000000003</v>
      </c>
      <c r="AB161" s="379">
        <f t="shared" si="61"/>
        <v>387.57499999999999</v>
      </c>
      <c r="AC161" s="237">
        <f t="shared" si="61"/>
        <v>404.61500000000001</v>
      </c>
      <c r="AD161" s="238">
        <f t="shared" si="61"/>
        <v>421.65500000000003</v>
      </c>
      <c r="AE161" s="237">
        <f t="shared" si="61"/>
        <v>438.69499999999999</v>
      </c>
      <c r="AF161" s="209">
        <f t="shared" si="61"/>
        <v>533.91999999999996</v>
      </c>
      <c r="AG161" s="114"/>
      <c r="AH161" s="114">
        <v>2</v>
      </c>
      <c r="AI161" s="167" t="s">
        <v>193</v>
      </c>
      <c r="AJ161" s="173" t="str">
        <f t="shared" si="62"/>
        <v>FEB-050ROW:PBI-FE-215102</v>
      </c>
      <c r="AK161" s="173" t="str">
        <f t="shared" si="63"/>
        <v>FEB-050ROW:PBI-MTCA-215100</v>
      </c>
      <c r="AL161" s="14" t="s">
        <v>521</v>
      </c>
      <c r="AM161" s="114" t="str">
        <f t="shared" si="64"/>
        <v>FEB-050ROW</v>
      </c>
      <c r="AN161" s="114" t="s">
        <v>150</v>
      </c>
      <c r="AO161" s="114"/>
      <c r="AP161" s="81">
        <v>1</v>
      </c>
      <c r="AQ161" s="81">
        <f>'Electronics naming convention'!$C$16+AP161-1</f>
        <v>2151</v>
      </c>
      <c r="AR161" s="164">
        <f t="shared" si="65"/>
        <v>2</v>
      </c>
      <c r="AS161" s="167" t="str">
        <f t="shared" si="66"/>
        <v>BLM</v>
      </c>
      <c r="AT161" s="196">
        <f t="shared" si="67"/>
        <v>51.08</v>
      </c>
      <c r="AU161" s="164" t="s">
        <v>150</v>
      </c>
      <c r="AV161" s="135">
        <v>3</v>
      </c>
      <c r="AW161" s="135">
        <v>3</v>
      </c>
      <c r="AX161" s="47">
        <v>1</v>
      </c>
      <c r="AY161" s="114"/>
      <c r="AZ161" s="82"/>
      <c r="BA161" s="159"/>
      <c r="BB161" s="681"/>
      <c r="BC161" s="681"/>
      <c r="BD161" s="681"/>
      <c r="BE161" s="529"/>
      <c r="BF161" s="95"/>
      <c r="BG161" s="528"/>
      <c r="BH161" s="527"/>
      <c r="BI161" s="159"/>
    </row>
    <row r="162" spans="2:61" x14ac:dyDescent="0.25">
      <c r="B162" s="27" t="s">
        <v>195</v>
      </c>
      <c r="C162" s="212">
        <v>33.89</v>
      </c>
      <c r="D162" s="237">
        <f t="shared" si="68"/>
        <v>33.89</v>
      </c>
      <c r="E162" s="238">
        <f t="shared" si="60"/>
        <v>15.440000000000001</v>
      </c>
      <c r="F162" s="240">
        <f t="shared" si="60"/>
        <v>3.7250000000000014</v>
      </c>
      <c r="G162" s="241">
        <f t="shared" si="60"/>
        <v>25.5</v>
      </c>
      <c r="H162" s="237">
        <f t="shared" si="60"/>
        <v>42.540000000000006</v>
      </c>
      <c r="I162" s="237">
        <f t="shared" si="60"/>
        <v>59.58</v>
      </c>
      <c r="J162" s="237">
        <f t="shared" si="60"/>
        <v>73.045000000000002</v>
      </c>
      <c r="K162" s="237">
        <f t="shared" si="60"/>
        <v>90.084999999999994</v>
      </c>
      <c r="L162" s="237">
        <f t="shared" si="60"/>
        <v>107.12499999999999</v>
      </c>
      <c r="M162" s="237">
        <f t="shared" si="60"/>
        <v>124.16500000000001</v>
      </c>
      <c r="N162" s="237">
        <f t="shared" si="60"/>
        <v>141.20499999999998</v>
      </c>
      <c r="O162" s="237">
        <f t="shared" si="60"/>
        <v>158.245</v>
      </c>
      <c r="P162" s="237">
        <f t="shared" si="60"/>
        <v>175.28500000000003</v>
      </c>
      <c r="Q162" s="237">
        <f t="shared" si="60"/>
        <v>192.32499999999999</v>
      </c>
      <c r="R162" s="237">
        <f t="shared" si="60"/>
        <v>209.36500000000001</v>
      </c>
      <c r="S162" s="237">
        <f t="shared" si="60"/>
        <v>226.40500000000003</v>
      </c>
      <c r="T162" s="237">
        <f t="shared" si="60"/>
        <v>243.44499999999999</v>
      </c>
      <c r="U162" s="237">
        <f t="shared" si="61"/>
        <v>260.48500000000001</v>
      </c>
      <c r="V162" s="237">
        <f t="shared" si="61"/>
        <v>277.52500000000003</v>
      </c>
      <c r="W162" s="237">
        <f t="shared" si="61"/>
        <v>294.565</v>
      </c>
      <c r="X162" s="237">
        <f t="shared" si="61"/>
        <v>311.60500000000002</v>
      </c>
      <c r="Y162" s="237">
        <f t="shared" si="61"/>
        <v>328.64500000000004</v>
      </c>
      <c r="Z162" s="379">
        <f t="shared" si="61"/>
        <v>345.685</v>
      </c>
      <c r="AA162" s="379">
        <f t="shared" si="61"/>
        <v>362.72500000000002</v>
      </c>
      <c r="AB162" s="379">
        <f t="shared" si="61"/>
        <v>379.76499999999999</v>
      </c>
      <c r="AC162" s="237">
        <f t="shared" si="61"/>
        <v>396.80500000000001</v>
      </c>
      <c r="AD162" s="238">
        <f t="shared" si="61"/>
        <v>413.84500000000003</v>
      </c>
      <c r="AE162" s="237">
        <f t="shared" si="61"/>
        <v>430.88499999999999</v>
      </c>
      <c r="AF162" s="209">
        <f t="shared" si="61"/>
        <v>526.11</v>
      </c>
      <c r="AG162" s="114"/>
      <c r="AH162" s="114">
        <v>3</v>
      </c>
      <c r="AI162" s="166" t="s">
        <v>195</v>
      </c>
      <c r="AJ162" s="172" t="str">
        <f t="shared" si="62"/>
        <v>DTL-030ROW:PBI-FE-215201</v>
      </c>
      <c r="AK162" s="172" t="str">
        <f t="shared" si="63"/>
        <v>DTL-030ROW:PBI-MTCA-215200</v>
      </c>
      <c r="AL162" s="14" t="s">
        <v>523</v>
      </c>
      <c r="AM162" s="114" t="str">
        <f t="shared" si="64"/>
        <v>DTL-030ROW</v>
      </c>
      <c r="AN162" s="114" t="s">
        <v>1315</v>
      </c>
      <c r="AO162" s="114"/>
      <c r="AP162" s="87">
        <v>2</v>
      </c>
      <c r="AQ162" s="87">
        <f>'Electronics naming convention'!$C$16+AP162-1</f>
        <v>2152</v>
      </c>
      <c r="AR162" s="46">
        <f t="shared" si="65"/>
        <v>1</v>
      </c>
      <c r="AS162" s="166" t="str">
        <f t="shared" si="66"/>
        <v>BLM</v>
      </c>
      <c r="AT162" s="197">
        <f t="shared" si="67"/>
        <v>48.725000000000001</v>
      </c>
      <c r="AU162" s="132" t="s">
        <v>151</v>
      </c>
      <c r="AV162" s="515">
        <v>1</v>
      </c>
      <c r="AW162" s="159"/>
      <c r="AX162" s="47">
        <v>1</v>
      </c>
      <c r="AY162" s="159"/>
      <c r="AZ162" s="82"/>
      <c r="BA162" s="159"/>
      <c r="BB162" s="681"/>
      <c r="BC162" s="681"/>
      <c r="BD162" s="681"/>
      <c r="BE162" s="529"/>
      <c r="BF162" s="95"/>
      <c r="BG162" s="528"/>
      <c r="BH162" s="527"/>
      <c r="BI162" s="159"/>
    </row>
    <row r="163" spans="2:61" ht="15.75" thickBot="1" x14ac:dyDescent="0.3">
      <c r="B163" s="27" t="s">
        <v>197</v>
      </c>
      <c r="C163" s="212">
        <v>42.02</v>
      </c>
      <c r="D163" s="237">
        <f t="shared" si="68"/>
        <v>42.02</v>
      </c>
      <c r="E163" s="238">
        <f t="shared" si="60"/>
        <v>23.570000000000004</v>
      </c>
      <c r="F163" s="244">
        <f t="shared" si="60"/>
        <v>4.4050000000000011</v>
      </c>
      <c r="G163" s="245">
        <f t="shared" si="60"/>
        <v>17.369999999999997</v>
      </c>
      <c r="H163" s="237">
        <f t="shared" si="60"/>
        <v>34.410000000000004</v>
      </c>
      <c r="I163" s="237">
        <f t="shared" si="60"/>
        <v>51.449999999999996</v>
      </c>
      <c r="J163" s="237">
        <f t="shared" si="60"/>
        <v>64.914999999999992</v>
      </c>
      <c r="K163" s="237">
        <f t="shared" si="60"/>
        <v>81.954999999999984</v>
      </c>
      <c r="L163" s="237">
        <f t="shared" si="60"/>
        <v>98.994999999999976</v>
      </c>
      <c r="M163" s="237">
        <f t="shared" si="60"/>
        <v>116.035</v>
      </c>
      <c r="N163" s="237">
        <f t="shared" si="60"/>
        <v>133.07499999999999</v>
      </c>
      <c r="O163" s="237">
        <f t="shared" si="60"/>
        <v>150.11499999999998</v>
      </c>
      <c r="P163" s="237">
        <f t="shared" si="60"/>
        <v>167.155</v>
      </c>
      <c r="Q163" s="237">
        <f t="shared" si="60"/>
        <v>184.19499999999999</v>
      </c>
      <c r="R163" s="237">
        <f t="shared" si="60"/>
        <v>201.23499999999999</v>
      </c>
      <c r="S163" s="237">
        <f t="shared" si="60"/>
        <v>218.27500000000001</v>
      </c>
      <c r="T163" s="237">
        <f t="shared" si="60"/>
        <v>235.31499999999997</v>
      </c>
      <c r="U163" s="237">
        <f t="shared" si="61"/>
        <v>252.35499999999999</v>
      </c>
      <c r="V163" s="237">
        <f t="shared" si="61"/>
        <v>269.39500000000004</v>
      </c>
      <c r="W163" s="237">
        <f t="shared" si="61"/>
        <v>286.435</v>
      </c>
      <c r="X163" s="237">
        <f t="shared" si="61"/>
        <v>303.47500000000002</v>
      </c>
      <c r="Y163" s="237">
        <f t="shared" si="61"/>
        <v>320.51500000000004</v>
      </c>
      <c r="Z163" s="379">
        <f t="shared" si="61"/>
        <v>337.55500000000001</v>
      </c>
      <c r="AA163" s="379">
        <f t="shared" si="61"/>
        <v>354.59500000000003</v>
      </c>
      <c r="AB163" s="379">
        <f t="shared" si="61"/>
        <v>371.63499999999999</v>
      </c>
      <c r="AC163" s="237">
        <f t="shared" si="61"/>
        <v>388.67500000000001</v>
      </c>
      <c r="AD163" s="238">
        <f t="shared" si="61"/>
        <v>405.71500000000003</v>
      </c>
      <c r="AE163" s="237">
        <f t="shared" si="61"/>
        <v>422.755</v>
      </c>
      <c r="AF163" s="209">
        <f t="shared" si="61"/>
        <v>517.98</v>
      </c>
      <c r="AG163" s="114"/>
      <c r="AH163" s="114">
        <v>4</v>
      </c>
      <c r="AI163" s="168" t="s">
        <v>197</v>
      </c>
      <c r="AJ163" s="174" t="str">
        <f t="shared" si="62"/>
        <v>DTL-030ROW:PBI-FE-215202</v>
      </c>
      <c r="AK163" s="174" t="str">
        <f t="shared" si="63"/>
        <v>DTL-030ROW:PBI-MTCA-215200</v>
      </c>
      <c r="AL163" s="14" t="s">
        <v>523</v>
      </c>
      <c r="AM163" s="114" t="str">
        <f t="shared" si="64"/>
        <v>DTL-030ROW</v>
      </c>
      <c r="AN163" s="114" t="s">
        <v>1315</v>
      </c>
      <c r="AO163" s="114"/>
      <c r="AP163" s="131">
        <v>2</v>
      </c>
      <c r="AQ163" s="131">
        <f>'Electronics naming convention'!$C$16+AP163-1</f>
        <v>2152</v>
      </c>
      <c r="AR163" s="46">
        <f t="shared" si="65"/>
        <v>2</v>
      </c>
      <c r="AS163" s="168" t="str">
        <f t="shared" si="66"/>
        <v>BLM</v>
      </c>
      <c r="AT163" s="198">
        <f t="shared" si="67"/>
        <v>49.405000000000001</v>
      </c>
      <c r="AU163" s="46" t="s">
        <v>151</v>
      </c>
      <c r="AV163" s="515">
        <v>3</v>
      </c>
      <c r="AW163" s="159"/>
      <c r="AX163" s="47">
        <v>1</v>
      </c>
      <c r="AY163" s="159"/>
      <c r="AZ163" s="82"/>
      <c r="BA163" s="339"/>
      <c r="BB163" s="681"/>
      <c r="BC163" s="681"/>
      <c r="BD163" s="681"/>
      <c r="BE163" s="529"/>
      <c r="BF163" s="95"/>
      <c r="BG163" s="528"/>
      <c r="BH163" s="527"/>
      <c r="BI163" s="339"/>
    </row>
    <row r="164" spans="2:61" x14ac:dyDescent="0.25">
      <c r="B164" s="27" t="s">
        <v>200</v>
      </c>
      <c r="C164" s="211">
        <v>49.86</v>
      </c>
      <c r="D164" s="237">
        <f t="shared" si="68"/>
        <v>49.86</v>
      </c>
      <c r="E164" s="238">
        <f t="shared" si="60"/>
        <v>31.41</v>
      </c>
      <c r="F164" s="240">
        <f t="shared" si="60"/>
        <v>12.244999999999997</v>
      </c>
      <c r="G164" s="241">
        <f t="shared" si="60"/>
        <v>9.5300000000000011</v>
      </c>
      <c r="H164" s="237">
        <f t="shared" si="60"/>
        <v>26.570000000000007</v>
      </c>
      <c r="I164" s="237">
        <f t="shared" si="60"/>
        <v>43.61</v>
      </c>
      <c r="J164" s="237">
        <f t="shared" si="60"/>
        <v>57.075000000000003</v>
      </c>
      <c r="K164" s="237">
        <f t="shared" si="60"/>
        <v>74.114999999999995</v>
      </c>
      <c r="L164" s="237">
        <f t="shared" si="60"/>
        <v>91.154999999999987</v>
      </c>
      <c r="M164" s="237">
        <f t="shared" si="60"/>
        <v>108.19500000000001</v>
      </c>
      <c r="N164" s="237">
        <f t="shared" si="60"/>
        <v>125.235</v>
      </c>
      <c r="O164" s="237">
        <f t="shared" si="60"/>
        <v>142.27499999999998</v>
      </c>
      <c r="P164" s="237">
        <f t="shared" si="60"/>
        <v>159.315</v>
      </c>
      <c r="Q164" s="237">
        <f t="shared" si="60"/>
        <v>176.35500000000002</v>
      </c>
      <c r="R164" s="237">
        <f t="shared" si="60"/>
        <v>193.39499999999998</v>
      </c>
      <c r="S164" s="237">
        <f t="shared" si="60"/>
        <v>210.435</v>
      </c>
      <c r="T164" s="237">
        <f t="shared" si="60"/>
        <v>227.47499999999997</v>
      </c>
      <c r="U164" s="237">
        <f t="shared" si="61"/>
        <v>244.51499999999999</v>
      </c>
      <c r="V164" s="237">
        <f t="shared" si="61"/>
        <v>261.55500000000001</v>
      </c>
      <c r="W164" s="237">
        <f t="shared" si="61"/>
        <v>278.59499999999997</v>
      </c>
      <c r="X164" s="237">
        <f t="shared" si="61"/>
        <v>295.63499999999999</v>
      </c>
      <c r="Y164" s="237">
        <f t="shared" si="61"/>
        <v>312.67500000000001</v>
      </c>
      <c r="Z164" s="379">
        <f t="shared" si="61"/>
        <v>329.71499999999997</v>
      </c>
      <c r="AA164" s="379">
        <f t="shared" si="61"/>
        <v>346.755</v>
      </c>
      <c r="AB164" s="379">
        <f t="shared" si="61"/>
        <v>363.79499999999996</v>
      </c>
      <c r="AC164" s="237">
        <f t="shared" si="61"/>
        <v>380.83499999999998</v>
      </c>
      <c r="AD164" s="238">
        <f t="shared" si="61"/>
        <v>397.875</v>
      </c>
      <c r="AE164" s="237">
        <f t="shared" si="61"/>
        <v>414.91499999999996</v>
      </c>
      <c r="AF164" s="209">
        <f t="shared" si="61"/>
        <v>510.14</v>
      </c>
      <c r="AG164" s="114"/>
      <c r="AH164" s="114">
        <v>5</v>
      </c>
      <c r="AI164" s="95" t="s">
        <v>200</v>
      </c>
      <c r="AJ164" s="147" t="str">
        <f t="shared" si="62"/>
        <v>DTL-030ROW:PBI-FE-215201</v>
      </c>
      <c r="AK164" s="147" t="str">
        <f t="shared" si="63"/>
        <v>DTL-030ROW:PBI-MTCA-215200</v>
      </c>
      <c r="AL164" s="14" t="s">
        <v>523</v>
      </c>
      <c r="AM164" s="114" t="str">
        <f t="shared" si="64"/>
        <v>DTL-030ROW</v>
      </c>
      <c r="AN164" s="114" t="s">
        <v>1315</v>
      </c>
      <c r="AO164" s="114"/>
      <c r="AP164" s="511">
        <v>2</v>
      </c>
      <c r="AQ164" s="511">
        <f>'Electronics naming convention'!$C$16+AP164-1</f>
        <v>2152</v>
      </c>
      <c r="AR164" s="46">
        <f t="shared" si="65"/>
        <v>1</v>
      </c>
      <c r="AS164" s="95" t="str">
        <f t="shared" si="66"/>
        <v>BLM</v>
      </c>
      <c r="AT164" s="199">
        <f t="shared" si="67"/>
        <v>54.53</v>
      </c>
      <c r="AU164" s="46" t="s">
        <v>152</v>
      </c>
      <c r="AV164" s="515">
        <v>1</v>
      </c>
      <c r="AW164" s="159"/>
      <c r="AX164" s="47">
        <v>2</v>
      </c>
      <c r="AY164" s="159"/>
      <c r="AZ164" s="82"/>
      <c r="BA164" s="339"/>
      <c r="BB164" s="681"/>
      <c r="BC164" s="681"/>
      <c r="BD164" s="681"/>
      <c r="BE164" s="529"/>
      <c r="BF164" s="527"/>
      <c r="BG164" s="528"/>
      <c r="BH164" s="527"/>
      <c r="BI164" s="339"/>
    </row>
    <row r="165" spans="2:61" x14ac:dyDescent="0.25">
      <c r="B165" s="110" t="s">
        <v>207</v>
      </c>
      <c r="C165" s="144">
        <v>50.25882</v>
      </c>
      <c r="D165" s="237">
        <f t="shared" si="68"/>
        <v>50.25882</v>
      </c>
      <c r="E165" s="238">
        <f t="shared" si="60"/>
        <v>31.808820000000001</v>
      </c>
      <c r="F165" s="244">
        <f t="shared" si="60"/>
        <v>12.643819999999998</v>
      </c>
      <c r="G165" s="245">
        <f t="shared" si="60"/>
        <v>9.1311800000000005</v>
      </c>
      <c r="H165" s="237">
        <f t="shared" si="60"/>
        <v>26.171180000000007</v>
      </c>
      <c r="I165" s="237">
        <f t="shared" si="60"/>
        <v>43.211179999999999</v>
      </c>
      <c r="J165" s="237">
        <f t="shared" si="60"/>
        <v>56.676180000000002</v>
      </c>
      <c r="K165" s="237">
        <f t="shared" si="60"/>
        <v>73.716179999999994</v>
      </c>
      <c r="L165" s="237">
        <f t="shared" si="60"/>
        <v>90.756179999999986</v>
      </c>
      <c r="M165" s="237">
        <f t="shared" si="60"/>
        <v>107.79618000000001</v>
      </c>
      <c r="N165" s="237">
        <f t="shared" si="60"/>
        <v>124.83618</v>
      </c>
      <c r="O165" s="237">
        <f t="shared" si="60"/>
        <v>141.87617999999998</v>
      </c>
      <c r="P165" s="237">
        <f t="shared" si="60"/>
        <v>158.91618</v>
      </c>
      <c r="Q165" s="237">
        <f t="shared" si="60"/>
        <v>175.95618000000002</v>
      </c>
      <c r="R165" s="237">
        <f t="shared" si="60"/>
        <v>192.99617999999998</v>
      </c>
      <c r="S165" s="237">
        <f t="shared" si="60"/>
        <v>210.03618</v>
      </c>
      <c r="T165" s="237">
        <f t="shared" si="60"/>
        <v>227.07617999999997</v>
      </c>
      <c r="U165" s="237">
        <f t="shared" si="61"/>
        <v>244.11617999999999</v>
      </c>
      <c r="V165" s="237">
        <f t="shared" si="61"/>
        <v>261.15618000000001</v>
      </c>
      <c r="W165" s="237">
        <f t="shared" si="61"/>
        <v>278.19617999999997</v>
      </c>
      <c r="X165" s="237">
        <f t="shared" si="61"/>
        <v>295.23617999999999</v>
      </c>
      <c r="Y165" s="237">
        <f t="shared" si="61"/>
        <v>312.27618000000001</v>
      </c>
      <c r="Z165" s="379">
        <f t="shared" si="61"/>
        <v>329.31617999999997</v>
      </c>
      <c r="AA165" s="379">
        <f t="shared" si="61"/>
        <v>346.35617999999999</v>
      </c>
      <c r="AB165" s="379">
        <f t="shared" si="61"/>
        <v>363.39617999999996</v>
      </c>
      <c r="AC165" s="237">
        <f t="shared" si="61"/>
        <v>380.43617999999998</v>
      </c>
      <c r="AD165" s="238">
        <f t="shared" si="61"/>
        <v>397.47618</v>
      </c>
      <c r="AE165" s="237">
        <f t="shared" si="61"/>
        <v>414.51617999999996</v>
      </c>
      <c r="AF165" s="209">
        <f t="shared" si="61"/>
        <v>509.74117999999999</v>
      </c>
      <c r="AG165" s="114"/>
      <c r="AH165" s="114">
        <v>6</v>
      </c>
      <c r="AI165" s="46" t="s">
        <v>207</v>
      </c>
      <c r="AJ165" s="147" t="str">
        <f t="shared" si="62"/>
        <v>DTL-030ROW:PBI-FE-215202</v>
      </c>
      <c r="AK165" s="147" t="str">
        <f t="shared" si="63"/>
        <v>DTL-030ROW:PBI-MTCA-215200</v>
      </c>
      <c r="AL165" s="14" t="s">
        <v>523</v>
      </c>
      <c r="AM165" s="114" t="str">
        <f t="shared" si="64"/>
        <v>DTL-030ROW</v>
      </c>
      <c r="AN165" s="114" t="s">
        <v>1315</v>
      </c>
      <c r="AO165" s="114"/>
      <c r="AP165" s="511">
        <v>2</v>
      </c>
      <c r="AQ165" s="511">
        <f>'Electronics naming convention'!$C$16+AP165-1</f>
        <v>2152</v>
      </c>
      <c r="AR165" s="46">
        <f t="shared" si="65"/>
        <v>2</v>
      </c>
      <c r="AS165" s="46" t="str">
        <f t="shared" si="66"/>
        <v>BLM</v>
      </c>
      <c r="AT165" s="200">
        <f t="shared" si="67"/>
        <v>54.131180000000001</v>
      </c>
      <c r="AU165" s="46" t="s">
        <v>152</v>
      </c>
      <c r="AV165" s="515">
        <v>3</v>
      </c>
      <c r="AW165" s="159"/>
      <c r="AX165" s="47">
        <v>2</v>
      </c>
      <c r="AY165" s="159"/>
      <c r="AZ165" s="82"/>
      <c r="BA165" s="339"/>
      <c r="BB165" s="528"/>
      <c r="BC165" s="15"/>
      <c r="BD165" s="15"/>
      <c r="BE165" s="529"/>
      <c r="BF165" s="527"/>
      <c r="BG165" s="528"/>
      <c r="BH165" s="527"/>
      <c r="BI165" s="339"/>
    </row>
    <row r="166" spans="2:61" x14ac:dyDescent="0.25">
      <c r="B166" s="47" t="s">
        <v>209</v>
      </c>
      <c r="C166" s="144">
        <v>51.348820000000003</v>
      </c>
      <c r="D166" s="237">
        <f t="shared" si="68"/>
        <v>51.348820000000003</v>
      </c>
      <c r="E166" s="238">
        <f t="shared" si="60"/>
        <v>32.898820000000001</v>
      </c>
      <c r="F166" s="244">
        <f t="shared" si="60"/>
        <v>13.733820000000001</v>
      </c>
      <c r="G166" s="245">
        <f t="shared" si="60"/>
        <v>8.0411799999999971</v>
      </c>
      <c r="H166" s="237">
        <f t="shared" si="60"/>
        <v>25.081180000000003</v>
      </c>
      <c r="I166" s="237">
        <f t="shared" si="60"/>
        <v>42.121179999999995</v>
      </c>
      <c r="J166" s="237">
        <f t="shared" si="60"/>
        <v>55.586179999999999</v>
      </c>
      <c r="K166" s="237">
        <f t="shared" si="60"/>
        <v>72.626179999999991</v>
      </c>
      <c r="L166" s="237">
        <f t="shared" si="60"/>
        <v>89.666179999999983</v>
      </c>
      <c r="M166" s="237">
        <f t="shared" si="60"/>
        <v>106.70618</v>
      </c>
      <c r="N166" s="237">
        <f t="shared" si="60"/>
        <v>123.74618</v>
      </c>
      <c r="O166" s="237">
        <f t="shared" si="60"/>
        <v>140.78618</v>
      </c>
      <c r="P166" s="237">
        <f t="shared" si="60"/>
        <v>157.82618000000002</v>
      </c>
      <c r="Q166" s="237">
        <f t="shared" si="60"/>
        <v>174.86617999999999</v>
      </c>
      <c r="R166" s="237">
        <f t="shared" si="60"/>
        <v>191.90618000000001</v>
      </c>
      <c r="S166" s="237">
        <f t="shared" si="60"/>
        <v>208.94618000000003</v>
      </c>
      <c r="T166" s="237">
        <f t="shared" si="60"/>
        <v>225.98617999999999</v>
      </c>
      <c r="U166" s="237">
        <f t="shared" si="61"/>
        <v>243.02618000000001</v>
      </c>
      <c r="V166" s="237">
        <f t="shared" si="61"/>
        <v>260.06618000000003</v>
      </c>
      <c r="W166" s="237">
        <f t="shared" si="61"/>
        <v>277.10617999999999</v>
      </c>
      <c r="X166" s="237">
        <f t="shared" si="61"/>
        <v>294.14618000000002</v>
      </c>
      <c r="Y166" s="237">
        <f t="shared" si="61"/>
        <v>311.18618000000004</v>
      </c>
      <c r="Z166" s="379">
        <f t="shared" si="61"/>
        <v>328.22618</v>
      </c>
      <c r="AA166" s="379">
        <f t="shared" si="61"/>
        <v>345.26618000000002</v>
      </c>
      <c r="AB166" s="379">
        <f t="shared" si="61"/>
        <v>362.30617999999998</v>
      </c>
      <c r="AC166" s="237">
        <f t="shared" si="61"/>
        <v>379.34618</v>
      </c>
      <c r="AD166" s="238">
        <f t="shared" si="61"/>
        <v>396.38618000000002</v>
      </c>
      <c r="AE166" s="237">
        <f t="shared" si="61"/>
        <v>413.42617999999999</v>
      </c>
      <c r="AF166" s="209">
        <f t="shared" si="61"/>
        <v>508.65118000000001</v>
      </c>
      <c r="AG166" s="114"/>
      <c r="AH166" s="114">
        <v>7</v>
      </c>
      <c r="AI166" s="46" t="s">
        <v>209</v>
      </c>
      <c r="AJ166" s="147" t="str">
        <f t="shared" si="62"/>
        <v>DTL-030ROW:PBI-FE-215201</v>
      </c>
      <c r="AK166" s="147" t="str">
        <f t="shared" si="63"/>
        <v>DTL-030ROW:PBI-MTCA-215200</v>
      </c>
      <c r="AL166" s="14" t="s">
        <v>523</v>
      </c>
      <c r="AM166" s="114" t="str">
        <f t="shared" si="64"/>
        <v>DTL-030ROW</v>
      </c>
      <c r="AN166" s="114" t="s">
        <v>1315</v>
      </c>
      <c r="AO166" s="114"/>
      <c r="AP166" s="511">
        <v>2</v>
      </c>
      <c r="AQ166" s="511">
        <f>'Electronics naming convention'!$C$16+AP166-1</f>
        <v>2152</v>
      </c>
      <c r="AR166" s="46">
        <f t="shared" si="65"/>
        <v>1</v>
      </c>
      <c r="AS166" s="46" t="str">
        <f t="shared" si="66"/>
        <v>BLM</v>
      </c>
      <c r="AT166" s="200">
        <f t="shared" si="67"/>
        <v>53.041179999999997</v>
      </c>
      <c r="AU166" s="46" t="s">
        <v>152</v>
      </c>
      <c r="AV166" s="515">
        <v>1</v>
      </c>
      <c r="AW166" s="515"/>
      <c r="AX166" s="47">
        <v>3</v>
      </c>
      <c r="AY166" s="515"/>
      <c r="AZ166" s="82"/>
      <c r="BA166" s="339"/>
      <c r="BB166" s="528"/>
      <c r="BC166" s="15"/>
      <c r="BD166" s="15"/>
      <c r="BE166" s="529"/>
      <c r="BF166" s="527"/>
      <c r="BG166" s="528"/>
      <c r="BH166" s="527"/>
      <c r="BI166" s="339"/>
    </row>
    <row r="167" spans="2:61" x14ac:dyDescent="0.25">
      <c r="B167" s="109" t="s">
        <v>212</v>
      </c>
      <c r="C167" s="144">
        <v>51.743819999999999</v>
      </c>
      <c r="D167" s="237">
        <f t="shared" si="68"/>
        <v>51.743819999999999</v>
      </c>
      <c r="E167" s="238">
        <f t="shared" si="60"/>
        <v>33.293819999999997</v>
      </c>
      <c r="F167" s="244">
        <f t="shared" si="60"/>
        <v>14.128819999999997</v>
      </c>
      <c r="G167" s="245">
        <f t="shared" si="60"/>
        <v>7.6461800000000011</v>
      </c>
      <c r="H167" s="237">
        <f t="shared" si="60"/>
        <v>24.686180000000007</v>
      </c>
      <c r="I167" s="237">
        <f t="shared" si="60"/>
        <v>41.726179999999999</v>
      </c>
      <c r="J167" s="237">
        <f t="shared" si="60"/>
        <v>55.191180000000003</v>
      </c>
      <c r="K167" s="237">
        <f t="shared" si="60"/>
        <v>72.231179999999995</v>
      </c>
      <c r="L167" s="237">
        <f t="shared" si="60"/>
        <v>89.271179999999987</v>
      </c>
      <c r="M167" s="237">
        <f t="shared" si="60"/>
        <v>106.31118000000001</v>
      </c>
      <c r="N167" s="237">
        <f t="shared" si="60"/>
        <v>123.35118</v>
      </c>
      <c r="O167" s="237">
        <f t="shared" si="60"/>
        <v>140.39117999999999</v>
      </c>
      <c r="P167" s="237">
        <f t="shared" si="60"/>
        <v>157.43118000000001</v>
      </c>
      <c r="Q167" s="237">
        <f t="shared" si="60"/>
        <v>174.47118</v>
      </c>
      <c r="R167" s="237">
        <f t="shared" si="60"/>
        <v>191.51118</v>
      </c>
      <c r="S167" s="237">
        <f t="shared" si="60"/>
        <v>208.55118000000002</v>
      </c>
      <c r="T167" s="237">
        <f t="shared" si="60"/>
        <v>225.59117999999998</v>
      </c>
      <c r="U167" s="237">
        <f t="shared" si="61"/>
        <v>242.63118</v>
      </c>
      <c r="V167" s="237">
        <f t="shared" si="61"/>
        <v>259.67118000000005</v>
      </c>
      <c r="W167" s="237">
        <f t="shared" si="61"/>
        <v>276.71118000000001</v>
      </c>
      <c r="X167" s="237">
        <f t="shared" si="61"/>
        <v>293.75117999999998</v>
      </c>
      <c r="Y167" s="237">
        <f t="shared" si="61"/>
        <v>310.79118000000005</v>
      </c>
      <c r="Z167" s="379">
        <f t="shared" si="61"/>
        <v>327.83118000000002</v>
      </c>
      <c r="AA167" s="379">
        <f t="shared" si="61"/>
        <v>344.87117999999998</v>
      </c>
      <c r="AB167" s="379">
        <f t="shared" si="61"/>
        <v>361.91117999999994</v>
      </c>
      <c r="AC167" s="237">
        <f t="shared" si="61"/>
        <v>378.95118000000002</v>
      </c>
      <c r="AD167" s="238">
        <f t="shared" si="61"/>
        <v>395.99117999999999</v>
      </c>
      <c r="AE167" s="237">
        <f t="shared" si="61"/>
        <v>413.03117999999995</v>
      </c>
      <c r="AF167" s="209">
        <f t="shared" si="61"/>
        <v>508.25617999999997</v>
      </c>
      <c r="AG167" s="114"/>
      <c r="AH167" s="114">
        <v>8</v>
      </c>
      <c r="AI167" s="46" t="s">
        <v>212</v>
      </c>
      <c r="AJ167" s="147" t="str">
        <f t="shared" si="62"/>
        <v>DTL-030ROW:PBI-FE-215202</v>
      </c>
      <c r="AK167" s="147" t="str">
        <f t="shared" si="63"/>
        <v>DTL-030ROW:PBI-MTCA-215200</v>
      </c>
      <c r="AL167" s="14" t="s">
        <v>523</v>
      </c>
      <c r="AM167" s="114" t="str">
        <f t="shared" si="64"/>
        <v>DTL-030ROW</v>
      </c>
      <c r="AN167" s="114" t="s">
        <v>1315</v>
      </c>
      <c r="AO167" s="114"/>
      <c r="AP167" s="511">
        <v>2</v>
      </c>
      <c r="AQ167" s="511">
        <f>'Electronics naming convention'!$C$16+AP167-1</f>
        <v>2152</v>
      </c>
      <c r="AR167" s="46">
        <f t="shared" si="65"/>
        <v>2</v>
      </c>
      <c r="AS167" s="46" t="str">
        <f t="shared" si="66"/>
        <v>BLM</v>
      </c>
      <c r="AT167" s="200">
        <f t="shared" si="67"/>
        <v>52.646180000000001</v>
      </c>
      <c r="AU167" s="46" t="s">
        <v>152</v>
      </c>
      <c r="AV167" s="515">
        <v>3</v>
      </c>
      <c r="AW167" s="515"/>
      <c r="AX167" s="47">
        <v>3</v>
      </c>
      <c r="AY167" s="515"/>
      <c r="AZ167" s="82"/>
      <c r="BA167" s="339"/>
      <c r="BB167" s="528"/>
      <c r="BC167" s="15"/>
      <c r="BD167" s="15"/>
      <c r="BE167" s="529"/>
      <c r="BF167" s="527"/>
      <c r="BG167" s="528"/>
      <c r="BH167" s="527"/>
      <c r="BI167" s="339"/>
    </row>
    <row r="168" spans="2:61" x14ac:dyDescent="0.25">
      <c r="B168" s="109" t="s">
        <v>215</v>
      </c>
      <c r="C168" s="144">
        <v>51.743819999999999</v>
      </c>
      <c r="D168" s="237">
        <f t="shared" si="68"/>
        <v>51.743819999999999</v>
      </c>
      <c r="E168" s="238">
        <f t="shared" si="60"/>
        <v>33.293819999999997</v>
      </c>
      <c r="F168" s="244">
        <f t="shared" si="60"/>
        <v>14.128819999999997</v>
      </c>
      <c r="G168" s="245">
        <f t="shared" si="60"/>
        <v>7.6461800000000011</v>
      </c>
      <c r="H168" s="237">
        <f t="shared" si="60"/>
        <v>24.686180000000007</v>
      </c>
      <c r="I168" s="237">
        <f t="shared" si="60"/>
        <v>41.726179999999999</v>
      </c>
      <c r="J168" s="237">
        <f t="shared" si="60"/>
        <v>55.191180000000003</v>
      </c>
      <c r="K168" s="237">
        <f t="shared" si="60"/>
        <v>72.231179999999995</v>
      </c>
      <c r="L168" s="237">
        <f t="shared" si="60"/>
        <v>89.271179999999987</v>
      </c>
      <c r="M168" s="237">
        <f t="shared" si="60"/>
        <v>106.31118000000001</v>
      </c>
      <c r="N168" s="237">
        <f t="shared" si="60"/>
        <v>123.35118</v>
      </c>
      <c r="O168" s="237">
        <f t="shared" si="60"/>
        <v>140.39117999999999</v>
      </c>
      <c r="P168" s="237">
        <f t="shared" si="60"/>
        <v>157.43118000000001</v>
      </c>
      <c r="Q168" s="237">
        <f t="shared" si="60"/>
        <v>174.47118</v>
      </c>
      <c r="R168" s="237">
        <f t="shared" si="60"/>
        <v>191.51118</v>
      </c>
      <c r="S168" s="237">
        <f t="shared" si="60"/>
        <v>208.55118000000002</v>
      </c>
      <c r="T168" s="237">
        <f t="shared" si="60"/>
        <v>225.59117999999998</v>
      </c>
      <c r="U168" s="237">
        <f t="shared" si="61"/>
        <v>242.63118</v>
      </c>
      <c r="V168" s="237">
        <f t="shared" si="61"/>
        <v>259.67118000000005</v>
      </c>
      <c r="W168" s="237">
        <f t="shared" si="61"/>
        <v>276.71118000000001</v>
      </c>
      <c r="X168" s="237">
        <f t="shared" si="61"/>
        <v>293.75117999999998</v>
      </c>
      <c r="Y168" s="237">
        <f t="shared" si="61"/>
        <v>310.79118000000005</v>
      </c>
      <c r="Z168" s="379">
        <f t="shared" si="61"/>
        <v>327.83118000000002</v>
      </c>
      <c r="AA168" s="379">
        <f t="shared" si="61"/>
        <v>344.87117999999998</v>
      </c>
      <c r="AB168" s="379">
        <f t="shared" si="61"/>
        <v>361.91117999999994</v>
      </c>
      <c r="AC168" s="237">
        <f t="shared" si="61"/>
        <v>378.95118000000002</v>
      </c>
      <c r="AD168" s="238">
        <f t="shared" si="61"/>
        <v>395.99117999999999</v>
      </c>
      <c r="AE168" s="237">
        <f t="shared" si="61"/>
        <v>413.03117999999995</v>
      </c>
      <c r="AF168" s="209">
        <f t="shared" si="61"/>
        <v>508.25617999999997</v>
      </c>
      <c r="AG168" s="114"/>
      <c r="AH168" s="114">
        <v>9</v>
      </c>
      <c r="AI168" s="46" t="s">
        <v>215</v>
      </c>
      <c r="AJ168" s="147" t="str">
        <f t="shared" si="62"/>
        <v>DTL-030ROW:PBI-FE-215201</v>
      </c>
      <c r="AK168" s="147" t="str">
        <f t="shared" si="63"/>
        <v>DTL-030ROW:PBI-MTCA-215200</v>
      </c>
      <c r="AL168" s="14" t="s">
        <v>523</v>
      </c>
      <c r="AM168" s="114" t="str">
        <f t="shared" si="64"/>
        <v>DTL-030ROW</v>
      </c>
      <c r="AN168" s="114" t="s">
        <v>1315</v>
      </c>
      <c r="AO168" s="114"/>
      <c r="AP168" s="511">
        <v>2</v>
      </c>
      <c r="AQ168" s="511">
        <f>'Electronics naming convention'!$C$16+AP168-1</f>
        <v>2152</v>
      </c>
      <c r="AR168" s="46">
        <f t="shared" si="65"/>
        <v>1</v>
      </c>
      <c r="AS168" s="46" t="str">
        <f t="shared" si="66"/>
        <v>BLM</v>
      </c>
      <c r="AT168" s="200">
        <f t="shared" si="67"/>
        <v>52.646180000000001</v>
      </c>
      <c r="AU168" s="46" t="s">
        <v>152</v>
      </c>
      <c r="AV168" s="515">
        <v>1</v>
      </c>
      <c r="AW168" s="515"/>
      <c r="AX168" s="47">
        <v>4</v>
      </c>
      <c r="AY168" s="515"/>
      <c r="AZ168" s="82"/>
      <c r="BA168" s="339"/>
      <c r="BB168" s="528"/>
      <c r="BC168" s="15"/>
      <c r="BD168" s="15"/>
      <c r="BE168" s="529"/>
      <c r="BF168" s="527"/>
      <c r="BG168" s="528"/>
      <c r="BH168" s="527"/>
      <c r="BI168" s="339"/>
    </row>
    <row r="169" spans="2:61" x14ac:dyDescent="0.25">
      <c r="B169" s="110" t="s">
        <v>243</v>
      </c>
      <c r="C169" s="144">
        <v>54.75882</v>
      </c>
      <c r="D169" s="237">
        <f t="shared" si="68"/>
        <v>54.75882</v>
      </c>
      <c r="E169" s="238">
        <f t="shared" si="60"/>
        <v>36.308819999999997</v>
      </c>
      <c r="F169" s="244">
        <f t="shared" si="60"/>
        <v>17.143819999999998</v>
      </c>
      <c r="G169" s="245">
        <f t="shared" si="60"/>
        <v>4.6311800000000005</v>
      </c>
      <c r="H169" s="237">
        <f t="shared" si="60"/>
        <v>21.671180000000007</v>
      </c>
      <c r="I169" s="237">
        <f t="shared" si="60"/>
        <v>38.711179999999999</v>
      </c>
      <c r="J169" s="237">
        <f t="shared" si="60"/>
        <v>52.176180000000002</v>
      </c>
      <c r="K169" s="237">
        <f t="shared" si="60"/>
        <v>69.216179999999994</v>
      </c>
      <c r="L169" s="237">
        <f t="shared" si="60"/>
        <v>86.256179999999986</v>
      </c>
      <c r="M169" s="237">
        <f t="shared" si="60"/>
        <v>103.29618000000001</v>
      </c>
      <c r="N169" s="237">
        <f t="shared" si="60"/>
        <v>120.33618</v>
      </c>
      <c r="O169" s="237">
        <f t="shared" si="60"/>
        <v>137.37617999999998</v>
      </c>
      <c r="P169" s="237">
        <f t="shared" si="60"/>
        <v>154.41618</v>
      </c>
      <c r="Q169" s="237">
        <f t="shared" si="60"/>
        <v>171.45618000000002</v>
      </c>
      <c r="R169" s="237">
        <f t="shared" si="60"/>
        <v>188.49617999999998</v>
      </c>
      <c r="S169" s="237">
        <f t="shared" si="60"/>
        <v>205.53618</v>
      </c>
      <c r="T169" s="237">
        <f t="shared" si="60"/>
        <v>222.57617999999997</v>
      </c>
      <c r="U169" s="237">
        <f t="shared" si="61"/>
        <v>239.61617999999999</v>
      </c>
      <c r="V169" s="237">
        <f t="shared" si="61"/>
        <v>256.65618000000001</v>
      </c>
      <c r="W169" s="237">
        <f t="shared" si="61"/>
        <v>273.69617999999997</v>
      </c>
      <c r="X169" s="237">
        <f t="shared" si="61"/>
        <v>290.73617999999999</v>
      </c>
      <c r="Y169" s="237">
        <f t="shared" si="61"/>
        <v>307.77618000000001</v>
      </c>
      <c r="Z169" s="379">
        <f t="shared" si="61"/>
        <v>324.81617999999997</v>
      </c>
      <c r="AA169" s="379">
        <f t="shared" si="61"/>
        <v>341.85617999999999</v>
      </c>
      <c r="AB169" s="379">
        <f t="shared" si="61"/>
        <v>358.89617999999996</v>
      </c>
      <c r="AC169" s="237">
        <f t="shared" si="61"/>
        <v>375.93617999999998</v>
      </c>
      <c r="AD169" s="238">
        <f t="shared" si="61"/>
        <v>392.97618</v>
      </c>
      <c r="AE169" s="237">
        <f t="shared" si="61"/>
        <v>410.01617999999996</v>
      </c>
      <c r="AF169" s="209">
        <f t="shared" si="61"/>
        <v>505.24117999999999</v>
      </c>
      <c r="AG169" s="114"/>
      <c r="AH169" s="114">
        <v>10</v>
      </c>
      <c r="AI169" s="46" t="s">
        <v>243</v>
      </c>
      <c r="AJ169" s="147" t="str">
        <f t="shared" si="62"/>
        <v>DTL-030ROW:PBI-FE-215202</v>
      </c>
      <c r="AK169" s="147" t="str">
        <f t="shared" si="63"/>
        <v>DTL-030ROW:PBI-MTCA-215200</v>
      </c>
      <c r="AL169" s="14" t="s">
        <v>523</v>
      </c>
      <c r="AM169" s="114" t="str">
        <f t="shared" si="64"/>
        <v>DTL-030ROW</v>
      </c>
      <c r="AN169" s="114" t="s">
        <v>1315</v>
      </c>
      <c r="AO169" s="114"/>
      <c r="AP169" s="511">
        <v>2</v>
      </c>
      <c r="AQ169" s="511">
        <f>'Electronics naming convention'!$C$16+AP169-1</f>
        <v>2152</v>
      </c>
      <c r="AR169" s="46">
        <f t="shared" si="65"/>
        <v>2</v>
      </c>
      <c r="AS169" s="46" t="str">
        <f t="shared" si="66"/>
        <v>BLM</v>
      </c>
      <c r="AT169" s="200">
        <f t="shared" si="67"/>
        <v>49.631180000000001</v>
      </c>
      <c r="AU169" s="46" t="s">
        <v>152</v>
      </c>
      <c r="AV169" s="515">
        <v>3</v>
      </c>
      <c r="AW169" s="515"/>
      <c r="AX169" s="47">
        <v>4</v>
      </c>
      <c r="AY169" s="515"/>
      <c r="AZ169" s="82"/>
      <c r="BA169" s="339"/>
      <c r="BB169" s="528"/>
      <c r="BC169" s="15"/>
      <c r="BD169" s="15"/>
      <c r="BE169" s="529"/>
      <c r="BF169" s="527"/>
      <c r="BG169" s="528"/>
      <c r="BH169" s="527"/>
      <c r="BI169" s="339"/>
    </row>
    <row r="170" spans="2:61" x14ac:dyDescent="0.25">
      <c r="B170" s="47" t="s">
        <v>244</v>
      </c>
      <c r="C170" s="144">
        <v>55.848820000000003</v>
      </c>
      <c r="D170" s="237">
        <f t="shared" si="68"/>
        <v>55.848820000000003</v>
      </c>
      <c r="E170" s="238">
        <f t="shared" si="60"/>
        <v>37.398820000000001</v>
      </c>
      <c r="F170" s="244">
        <f t="shared" si="60"/>
        <v>18.233820000000001</v>
      </c>
      <c r="G170" s="245">
        <f t="shared" si="60"/>
        <v>3.5411799999999971</v>
      </c>
      <c r="H170" s="237">
        <f t="shared" si="60"/>
        <v>20.581180000000003</v>
      </c>
      <c r="I170" s="237">
        <f t="shared" si="60"/>
        <v>37.621179999999995</v>
      </c>
      <c r="J170" s="237">
        <f t="shared" si="60"/>
        <v>51.086179999999999</v>
      </c>
      <c r="K170" s="237">
        <f t="shared" si="60"/>
        <v>68.126179999999991</v>
      </c>
      <c r="L170" s="237">
        <f t="shared" si="60"/>
        <v>85.166179999999983</v>
      </c>
      <c r="M170" s="237">
        <f t="shared" si="60"/>
        <v>102.20618</v>
      </c>
      <c r="N170" s="237">
        <f t="shared" si="60"/>
        <v>119.24618</v>
      </c>
      <c r="O170" s="237">
        <f t="shared" si="60"/>
        <v>136.28618</v>
      </c>
      <c r="P170" s="237">
        <f t="shared" si="60"/>
        <v>153.32618000000002</v>
      </c>
      <c r="Q170" s="237">
        <f t="shared" si="60"/>
        <v>170.36617999999999</v>
      </c>
      <c r="R170" s="237">
        <f t="shared" si="60"/>
        <v>187.40618000000001</v>
      </c>
      <c r="S170" s="237">
        <f t="shared" si="60"/>
        <v>204.44618000000003</v>
      </c>
      <c r="T170" s="237">
        <f t="shared" si="60"/>
        <v>221.48617999999999</v>
      </c>
      <c r="U170" s="237">
        <f t="shared" si="61"/>
        <v>238.52618000000001</v>
      </c>
      <c r="V170" s="237">
        <f t="shared" si="61"/>
        <v>255.56618000000003</v>
      </c>
      <c r="W170" s="237">
        <f t="shared" si="61"/>
        <v>272.60617999999999</v>
      </c>
      <c r="X170" s="237">
        <f t="shared" si="61"/>
        <v>289.64618000000002</v>
      </c>
      <c r="Y170" s="237">
        <f t="shared" si="61"/>
        <v>306.68618000000004</v>
      </c>
      <c r="Z170" s="379">
        <f t="shared" si="61"/>
        <v>323.72618</v>
      </c>
      <c r="AA170" s="379">
        <f t="shared" si="61"/>
        <v>340.76618000000002</v>
      </c>
      <c r="AB170" s="379">
        <f t="shared" si="61"/>
        <v>357.80617999999998</v>
      </c>
      <c r="AC170" s="237">
        <f t="shared" si="61"/>
        <v>374.84618</v>
      </c>
      <c r="AD170" s="238">
        <f t="shared" si="61"/>
        <v>391.88618000000002</v>
      </c>
      <c r="AE170" s="237">
        <f t="shared" si="61"/>
        <v>408.92617999999999</v>
      </c>
      <c r="AF170" s="209">
        <f t="shared" si="61"/>
        <v>504.15118000000001</v>
      </c>
      <c r="AG170" s="114"/>
      <c r="AH170" s="114">
        <v>11</v>
      </c>
      <c r="AI170" s="46" t="s">
        <v>244</v>
      </c>
      <c r="AJ170" s="147" t="str">
        <f t="shared" si="62"/>
        <v>DTL-030ROW:PBI-FE-215201</v>
      </c>
      <c r="AK170" s="147" t="str">
        <f t="shared" si="63"/>
        <v>DTL-030ROW:PBI-MTCA-215200</v>
      </c>
      <c r="AL170" s="14" t="s">
        <v>523</v>
      </c>
      <c r="AM170" s="114" t="str">
        <f t="shared" si="64"/>
        <v>DTL-030ROW</v>
      </c>
      <c r="AN170" s="114" t="s">
        <v>1315</v>
      </c>
      <c r="AO170" s="114"/>
      <c r="AP170" s="511">
        <v>2</v>
      </c>
      <c r="AQ170" s="511">
        <f>'Electronics naming convention'!$C$16+AP170-1</f>
        <v>2152</v>
      </c>
      <c r="AR170" s="46">
        <f t="shared" si="65"/>
        <v>1</v>
      </c>
      <c r="AS170" s="46" t="str">
        <f t="shared" si="66"/>
        <v>BLM</v>
      </c>
      <c r="AT170" s="200">
        <f t="shared" si="67"/>
        <v>48.541179999999997</v>
      </c>
      <c r="AU170" s="46" t="s">
        <v>152</v>
      </c>
      <c r="AV170" s="515">
        <v>1</v>
      </c>
      <c r="AW170" s="515"/>
      <c r="AX170" s="47">
        <v>5</v>
      </c>
      <c r="AY170" s="515"/>
      <c r="AZ170" s="82"/>
      <c r="BA170" s="339"/>
      <c r="BB170" s="528"/>
      <c r="BC170" s="15"/>
      <c r="BD170" s="15"/>
      <c r="BE170" s="529"/>
      <c r="BF170" s="527"/>
      <c r="BG170" s="528"/>
      <c r="BH170" s="527"/>
      <c r="BI170" s="339"/>
    </row>
    <row r="171" spans="2:61" x14ac:dyDescent="0.25">
      <c r="B171" s="109" t="s">
        <v>245</v>
      </c>
      <c r="C171" s="144">
        <v>56.003819999999997</v>
      </c>
      <c r="D171" s="237">
        <f t="shared" si="68"/>
        <v>56.003819999999997</v>
      </c>
      <c r="E171" s="238">
        <f t="shared" si="60"/>
        <v>37.553820000000002</v>
      </c>
      <c r="F171" s="244">
        <f t="shared" si="60"/>
        <v>18.388819999999996</v>
      </c>
      <c r="G171" s="245">
        <f t="shared" si="60"/>
        <v>3.3861800000000031</v>
      </c>
      <c r="H171" s="237">
        <f t="shared" si="60"/>
        <v>20.426180000000009</v>
      </c>
      <c r="I171" s="237">
        <f t="shared" si="60"/>
        <v>37.466180000000001</v>
      </c>
      <c r="J171" s="237">
        <f t="shared" si="60"/>
        <v>50.931180000000005</v>
      </c>
      <c r="K171" s="237">
        <f t="shared" si="60"/>
        <v>67.971180000000004</v>
      </c>
      <c r="L171" s="237">
        <f t="shared" si="60"/>
        <v>85.011179999999996</v>
      </c>
      <c r="M171" s="237">
        <f t="shared" si="60"/>
        <v>102.05118000000002</v>
      </c>
      <c r="N171" s="237">
        <f t="shared" si="60"/>
        <v>119.09118000000001</v>
      </c>
      <c r="O171" s="237">
        <f t="shared" si="60"/>
        <v>136.13118</v>
      </c>
      <c r="P171" s="237">
        <f t="shared" si="60"/>
        <v>153.17118000000002</v>
      </c>
      <c r="Q171" s="237">
        <f t="shared" si="60"/>
        <v>170.21118000000001</v>
      </c>
      <c r="R171" s="237">
        <f t="shared" si="60"/>
        <v>187.25118000000001</v>
      </c>
      <c r="S171" s="237">
        <f t="shared" si="60"/>
        <v>204.29118000000003</v>
      </c>
      <c r="T171" s="237">
        <f t="shared" si="60"/>
        <v>221.33117999999999</v>
      </c>
      <c r="U171" s="237">
        <f t="shared" si="61"/>
        <v>238.37118000000001</v>
      </c>
      <c r="V171" s="237">
        <f t="shared" si="61"/>
        <v>255.41118000000003</v>
      </c>
      <c r="W171" s="237">
        <f t="shared" si="61"/>
        <v>272.45117999999997</v>
      </c>
      <c r="X171" s="237">
        <f t="shared" si="61"/>
        <v>289.49117999999999</v>
      </c>
      <c r="Y171" s="237">
        <f t="shared" si="61"/>
        <v>306.53118000000001</v>
      </c>
      <c r="Z171" s="379">
        <f t="shared" si="61"/>
        <v>323.57117999999997</v>
      </c>
      <c r="AA171" s="379">
        <f t="shared" si="61"/>
        <v>340.61117999999999</v>
      </c>
      <c r="AB171" s="379">
        <f t="shared" si="61"/>
        <v>357.65117999999995</v>
      </c>
      <c r="AC171" s="237">
        <f t="shared" si="61"/>
        <v>374.69117999999997</v>
      </c>
      <c r="AD171" s="238">
        <f t="shared" si="61"/>
        <v>391.73117999999999</v>
      </c>
      <c r="AE171" s="237">
        <f t="shared" si="61"/>
        <v>408.77117999999996</v>
      </c>
      <c r="AF171" s="209">
        <f t="shared" si="61"/>
        <v>503.99617999999998</v>
      </c>
      <c r="AG171" s="114"/>
      <c r="AH171" s="114">
        <v>12</v>
      </c>
      <c r="AI171" s="46" t="s">
        <v>245</v>
      </c>
      <c r="AJ171" s="147" t="str">
        <f t="shared" si="62"/>
        <v>DTL-030ROW:PBI-FE-215202</v>
      </c>
      <c r="AK171" s="147" t="str">
        <f t="shared" si="63"/>
        <v>DTL-030ROW:PBI-MTCA-215200</v>
      </c>
      <c r="AL171" s="14" t="s">
        <v>523</v>
      </c>
      <c r="AM171" s="114" t="str">
        <f t="shared" si="64"/>
        <v>DTL-030ROW</v>
      </c>
      <c r="AN171" s="114" t="s">
        <v>1315</v>
      </c>
      <c r="AO171" s="114"/>
      <c r="AP171" s="511">
        <v>2</v>
      </c>
      <c r="AQ171" s="511">
        <f>'Electronics naming convention'!$C$16+AP171-1</f>
        <v>2152</v>
      </c>
      <c r="AR171" s="46">
        <f t="shared" si="65"/>
        <v>2</v>
      </c>
      <c r="AS171" s="46" t="str">
        <f t="shared" si="66"/>
        <v>BLM</v>
      </c>
      <c r="AT171" s="200">
        <f t="shared" si="67"/>
        <v>48.386180000000003</v>
      </c>
      <c r="AU171" s="46" t="s">
        <v>152</v>
      </c>
      <c r="AV171" s="515">
        <v>3</v>
      </c>
      <c r="AW171" s="515"/>
      <c r="AX171" s="47">
        <v>5</v>
      </c>
      <c r="AY171" s="515"/>
      <c r="AZ171" s="82"/>
      <c r="BA171" s="339"/>
      <c r="BB171" s="528"/>
      <c r="BC171" s="15"/>
      <c r="BD171" s="15"/>
      <c r="BE171" s="529"/>
      <c r="BF171" s="527"/>
      <c r="BG171" s="528"/>
      <c r="BH171" s="527"/>
      <c r="BI171" s="339"/>
    </row>
    <row r="172" spans="2:61" x14ac:dyDescent="0.25">
      <c r="B172" s="109" t="s">
        <v>246</v>
      </c>
      <c r="C172" s="144">
        <v>56.003819999999997</v>
      </c>
      <c r="D172" s="237">
        <f t="shared" si="68"/>
        <v>56.003819999999997</v>
      </c>
      <c r="E172" s="238">
        <f t="shared" si="60"/>
        <v>37.553820000000002</v>
      </c>
      <c r="F172" s="244">
        <f t="shared" si="60"/>
        <v>18.388819999999996</v>
      </c>
      <c r="G172" s="245">
        <f t="shared" si="60"/>
        <v>3.3861800000000031</v>
      </c>
      <c r="H172" s="237">
        <f t="shared" si="60"/>
        <v>20.426180000000009</v>
      </c>
      <c r="I172" s="237">
        <f t="shared" si="60"/>
        <v>37.466180000000001</v>
      </c>
      <c r="J172" s="237">
        <f t="shared" si="60"/>
        <v>50.931180000000005</v>
      </c>
      <c r="K172" s="237">
        <f t="shared" si="60"/>
        <v>67.971180000000004</v>
      </c>
      <c r="L172" s="237">
        <f t="shared" si="60"/>
        <v>85.011179999999996</v>
      </c>
      <c r="M172" s="237">
        <f t="shared" si="60"/>
        <v>102.05118000000002</v>
      </c>
      <c r="N172" s="237">
        <f t="shared" si="60"/>
        <v>119.09118000000001</v>
      </c>
      <c r="O172" s="237">
        <f t="shared" si="60"/>
        <v>136.13118</v>
      </c>
      <c r="P172" s="237">
        <f t="shared" si="60"/>
        <v>153.17118000000002</v>
      </c>
      <c r="Q172" s="237">
        <f t="shared" si="60"/>
        <v>170.21118000000001</v>
      </c>
      <c r="R172" s="237">
        <f t="shared" si="60"/>
        <v>187.25118000000001</v>
      </c>
      <c r="S172" s="237">
        <f t="shared" si="60"/>
        <v>204.29118000000003</v>
      </c>
      <c r="T172" s="237">
        <f t="shared" si="60"/>
        <v>221.33117999999999</v>
      </c>
      <c r="U172" s="237">
        <f t="shared" si="61"/>
        <v>238.37118000000001</v>
      </c>
      <c r="V172" s="237">
        <f t="shared" si="61"/>
        <v>255.41118000000003</v>
      </c>
      <c r="W172" s="237">
        <f t="shared" si="61"/>
        <v>272.45117999999997</v>
      </c>
      <c r="X172" s="237">
        <f t="shared" si="61"/>
        <v>289.49117999999999</v>
      </c>
      <c r="Y172" s="237">
        <f t="shared" si="61"/>
        <v>306.53118000000001</v>
      </c>
      <c r="Z172" s="379">
        <f t="shared" si="61"/>
        <v>323.57117999999997</v>
      </c>
      <c r="AA172" s="379">
        <f t="shared" si="61"/>
        <v>340.61117999999999</v>
      </c>
      <c r="AB172" s="379">
        <f t="shared" si="61"/>
        <v>357.65117999999995</v>
      </c>
      <c r="AC172" s="237">
        <f t="shared" si="61"/>
        <v>374.69117999999997</v>
      </c>
      <c r="AD172" s="238">
        <f t="shared" si="61"/>
        <v>391.73117999999999</v>
      </c>
      <c r="AE172" s="237">
        <f t="shared" si="61"/>
        <v>408.77117999999996</v>
      </c>
      <c r="AF172" s="209">
        <f t="shared" si="61"/>
        <v>503.99617999999998</v>
      </c>
      <c r="AG172" s="114"/>
      <c r="AH172" s="114">
        <v>13</v>
      </c>
      <c r="AI172" s="46" t="s">
        <v>246</v>
      </c>
      <c r="AJ172" s="147" t="str">
        <f t="shared" si="62"/>
        <v>DTL-030ROW:PBI-FE-215201</v>
      </c>
      <c r="AK172" s="147" t="str">
        <f t="shared" si="63"/>
        <v>DTL-030ROW:PBI-MTCA-215200</v>
      </c>
      <c r="AL172" s="14" t="s">
        <v>523</v>
      </c>
      <c r="AM172" s="114" t="str">
        <f t="shared" si="64"/>
        <v>DTL-030ROW</v>
      </c>
      <c r="AN172" s="114" t="s">
        <v>1315</v>
      </c>
      <c r="AO172" s="114"/>
      <c r="AP172" s="511">
        <v>2</v>
      </c>
      <c r="AQ172" s="511">
        <f>'Electronics naming convention'!$C$16+AP172-1</f>
        <v>2152</v>
      </c>
      <c r="AR172" s="46">
        <f t="shared" si="65"/>
        <v>1</v>
      </c>
      <c r="AS172" s="46" t="str">
        <f t="shared" si="66"/>
        <v>BLM</v>
      </c>
      <c r="AT172" s="200">
        <f t="shared" si="67"/>
        <v>48.386180000000003</v>
      </c>
      <c r="AU172" s="46" t="s">
        <v>152</v>
      </c>
      <c r="AV172" s="515">
        <v>1</v>
      </c>
      <c r="AW172" s="515">
        <v>1</v>
      </c>
      <c r="AX172" s="47">
        <v>6</v>
      </c>
      <c r="AY172" s="515"/>
      <c r="AZ172" s="82"/>
      <c r="BA172" s="339"/>
      <c r="BB172" s="528"/>
      <c r="BC172" s="15"/>
      <c r="BD172" s="15"/>
      <c r="BE172" s="529"/>
      <c r="BF172" s="527"/>
      <c r="BG172" s="528"/>
      <c r="BH172" s="527"/>
      <c r="BI172" s="339"/>
    </row>
    <row r="173" spans="2:61" x14ac:dyDescent="0.25">
      <c r="B173" s="110" t="s">
        <v>247</v>
      </c>
      <c r="C173" s="144">
        <v>59.018819999999998</v>
      </c>
      <c r="D173" s="237">
        <f t="shared" si="68"/>
        <v>59.018819999999998</v>
      </c>
      <c r="E173" s="238">
        <f t="shared" si="60"/>
        <v>40.568820000000002</v>
      </c>
      <c r="F173" s="244">
        <f t="shared" si="60"/>
        <v>21.403819999999996</v>
      </c>
      <c r="G173" s="245">
        <f t="shared" si="60"/>
        <v>0.37118000000000251</v>
      </c>
      <c r="H173" s="237">
        <f t="shared" si="60"/>
        <v>17.411180000000009</v>
      </c>
      <c r="I173" s="237">
        <f t="shared" si="60"/>
        <v>34.451180000000001</v>
      </c>
      <c r="J173" s="237">
        <f t="shared" si="60"/>
        <v>47.916180000000004</v>
      </c>
      <c r="K173" s="237">
        <f t="shared" si="60"/>
        <v>64.956179999999989</v>
      </c>
      <c r="L173" s="237">
        <f t="shared" si="60"/>
        <v>81.996179999999981</v>
      </c>
      <c r="M173" s="237">
        <f t="shared" si="60"/>
        <v>99.036180000000002</v>
      </c>
      <c r="N173" s="237">
        <f t="shared" si="60"/>
        <v>116.07617999999999</v>
      </c>
      <c r="O173" s="237">
        <f t="shared" si="60"/>
        <v>133.11617999999999</v>
      </c>
      <c r="P173" s="237">
        <f t="shared" si="60"/>
        <v>150.15618000000001</v>
      </c>
      <c r="Q173" s="237">
        <f t="shared" si="60"/>
        <v>167.19618</v>
      </c>
      <c r="R173" s="237">
        <f t="shared" si="60"/>
        <v>184.23617999999999</v>
      </c>
      <c r="S173" s="237">
        <f t="shared" si="60"/>
        <v>201.27618000000001</v>
      </c>
      <c r="T173" s="237">
        <f t="shared" si="60"/>
        <v>218.31617999999997</v>
      </c>
      <c r="U173" s="237">
        <f t="shared" si="61"/>
        <v>235.35617999999999</v>
      </c>
      <c r="V173" s="237">
        <f t="shared" si="61"/>
        <v>252.39618000000002</v>
      </c>
      <c r="W173" s="237">
        <f t="shared" si="61"/>
        <v>269.43617999999998</v>
      </c>
      <c r="X173" s="237">
        <f t="shared" si="61"/>
        <v>286.47618</v>
      </c>
      <c r="Y173" s="237">
        <f t="shared" si="61"/>
        <v>303.51618000000002</v>
      </c>
      <c r="Z173" s="379">
        <f t="shared" si="61"/>
        <v>320.55617999999998</v>
      </c>
      <c r="AA173" s="379">
        <f t="shared" si="61"/>
        <v>337.59618</v>
      </c>
      <c r="AB173" s="379">
        <f t="shared" si="61"/>
        <v>354.63617999999997</v>
      </c>
      <c r="AC173" s="237">
        <f t="shared" si="61"/>
        <v>371.67617999999999</v>
      </c>
      <c r="AD173" s="238">
        <f t="shared" si="61"/>
        <v>388.71618000000001</v>
      </c>
      <c r="AE173" s="237">
        <f t="shared" si="61"/>
        <v>405.75617999999997</v>
      </c>
      <c r="AF173" s="209">
        <f t="shared" si="61"/>
        <v>500.98117999999999</v>
      </c>
      <c r="AG173" s="114"/>
      <c r="AH173" s="114">
        <v>14</v>
      </c>
      <c r="AI173" s="46" t="s">
        <v>247</v>
      </c>
      <c r="AJ173" s="147" t="str">
        <f t="shared" si="62"/>
        <v>DTL-030ROW:PBI-FE-215202</v>
      </c>
      <c r="AK173" s="147" t="str">
        <f t="shared" si="63"/>
        <v>DTL-030ROW:PBI-MTCA-215200</v>
      </c>
      <c r="AL173" s="14" t="s">
        <v>523</v>
      </c>
      <c r="AM173" s="114" t="str">
        <f t="shared" si="64"/>
        <v>DTL-030ROW</v>
      </c>
      <c r="AN173" s="114" t="s">
        <v>1315</v>
      </c>
      <c r="AO173" s="114"/>
      <c r="AP173" s="511">
        <v>2</v>
      </c>
      <c r="AQ173" s="511">
        <f>'Electronics naming convention'!$C$16+AP173-1</f>
        <v>2152</v>
      </c>
      <c r="AR173" s="46">
        <f t="shared" si="65"/>
        <v>2</v>
      </c>
      <c r="AS173" s="46" t="str">
        <f t="shared" si="66"/>
        <v>BLM</v>
      </c>
      <c r="AT173" s="200">
        <f t="shared" si="67"/>
        <v>45.371180000000003</v>
      </c>
      <c r="AU173" s="46" t="s">
        <v>152</v>
      </c>
      <c r="AV173" s="515">
        <v>3</v>
      </c>
      <c r="AW173" s="515">
        <v>3</v>
      </c>
      <c r="AX173" s="47">
        <v>6</v>
      </c>
      <c r="AY173" s="515"/>
      <c r="AZ173" s="82"/>
      <c r="BA173" s="339"/>
      <c r="BB173" s="528"/>
      <c r="BC173" s="15"/>
      <c r="BD173" s="15"/>
      <c r="BE173" s="529"/>
      <c r="BF173" s="527"/>
      <c r="BG173" s="528"/>
      <c r="BH173" s="527"/>
      <c r="BI173" s="339"/>
    </row>
    <row r="174" spans="2:61" x14ac:dyDescent="0.25">
      <c r="B174" s="47" t="s">
        <v>248</v>
      </c>
      <c r="C174" s="144">
        <v>60.108820000000001</v>
      </c>
      <c r="D174" s="237">
        <f t="shared" si="68"/>
        <v>60.108820000000001</v>
      </c>
      <c r="E174" s="238">
        <f t="shared" si="60"/>
        <v>41.658820000000006</v>
      </c>
      <c r="F174" s="244">
        <f t="shared" si="60"/>
        <v>22.493819999999999</v>
      </c>
      <c r="G174" s="245">
        <f t="shared" si="60"/>
        <v>0.7188200000000009</v>
      </c>
      <c r="H174" s="237">
        <f t="shared" si="60"/>
        <v>16.321180000000005</v>
      </c>
      <c r="I174" s="237">
        <f t="shared" si="60"/>
        <v>33.361179999999997</v>
      </c>
      <c r="J174" s="237">
        <f t="shared" si="60"/>
        <v>46.826180000000001</v>
      </c>
      <c r="K174" s="237">
        <f t="shared" si="60"/>
        <v>63.866179999999993</v>
      </c>
      <c r="L174" s="237">
        <f t="shared" si="60"/>
        <v>80.906179999999978</v>
      </c>
      <c r="M174" s="237">
        <f t="shared" si="60"/>
        <v>97.946179999999998</v>
      </c>
      <c r="N174" s="237">
        <f t="shared" si="60"/>
        <v>114.98617999999999</v>
      </c>
      <c r="O174" s="237">
        <f t="shared" si="60"/>
        <v>132.02617999999998</v>
      </c>
      <c r="P174" s="237">
        <f t="shared" si="60"/>
        <v>149.06618</v>
      </c>
      <c r="Q174" s="237">
        <f t="shared" si="60"/>
        <v>166.10617999999999</v>
      </c>
      <c r="R174" s="237">
        <f t="shared" si="60"/>
        <v>183.14617999999999</v>
      </c>
      <c r="S174" s="237">
        <f t="shared" si="60"/>
        <v>200.18618000000001</v>
      </c>
      <c r="T174" s="237">
        <f t="shared" si="60"/>
        <v>217.22617999999997</v>
      </c>
      <c r="U174" s="237">
        <f t="shared" si="61"/>
        <v>234.26617999999999</v>
      </c>
      <c r="V174" s="237">
        <f t="shared" si="61"/>
        <v>251.30618000000001</v>
      </c>
      <c r="W174" s="237">
        <f t="shared" si="61"/>
        <v>268.34618</v>
      </c>
      <c r="X174" s="237">
        <f t="shared" si="61"/>
        <v>285.38618000000002</v>
      </c>
      <c r="Y174" s="237">
        <f t="shared" si="61"/>
        <v>302.42618000000004</v>
      </c>
      <c r="Z174" s="379">
        <f t="shared" si="61"/>
        <v>319.46618000000001</v>
      </c>
      <c r="AA174" s="379">
        <f t="shared" si="61"/>
        <v>336.50618000000003</v>
      </c>
      <c r="AB174" s="379">
        <f t="shared" si="61"/>
        <v>353.54617999999999</v>
      </c>
      <c r="AC174" s="237">
        <f t="shared" si="61"/>
        <v>370.58618000000001</v>
      </c>
      <c r="AD174" s="238">
        <f t="shared" si="61"/>
        <v>387.62618000000003</v>
      </c>
      <c r="AE174" s="237">
        <f t="shared" si="61"/>
        <v>404.66618</v>
      </c>
      <c r="AF174" s="209">
        <f t="shared" si="61"/>
        <v>499.89118000000002</v>
      </c>
      <c r="AG174" s="114"/>
      <c r="AH174" s="114">
        <v>15</v>
      </c>
      <c r="AI174" s="46" t="s">
        <v>248</v>
      </c>
      <c r="AJ174" s="147" t="str">
        <f t="shared" si="62"/>
        <v>DTL-030ROW:PBI-FE-215201</v>
      </c>
      <c r="AK174" s="147" t="str">
        <f t="shared" si="63"/>
        <v>DTL-030ROW:PBI-MTCA-215200</v>
      </c>
      <c r="AL174" s="14" t="s">
        <v>523</v>
      </c>
      <c r="AM174" s="114" t="str">
        <f t="shared" si="64"/>
        <v>DTL-030ROW</v>
      </c>
      <c r="AN174" s="114" t="s">
        <v>1315</v>
      </c>
      <c r="AO174" s="114"/>
      <c r="AP174" s="511">
        <v>2</v>
      </c>
      <c r="AQ174" s="511">
        <f>'Electronics naming convention'!$C$16+AP174-1</f>
        <v>2152</v>
      </c>
      <c r="AR174" s="46">
        <f t="shared" si="65"/>
        <v>1</v>
      </c>
      <c r="AS174" s="46" t="str">
        <f t="shared" si="66"/>
        <v>BLM</v>
      </c>
      <c r="AT174" s="200">
        <f t="shared" si="67"/>
        <v>45.718820000000001</v>
      </c>
      <c r="AU174" s="46" t="s">
        <v>152</v>
      </c>
      <c r="AV174" s="515">
        <v>2</v>
      </c>
      <c r="AW174" s="515">
        <v>2</v>
      </c>
      <c r="AX174" s="47">
        <v>1</v>
      </c>
      <c r="AY174" s="515"/>
      <c r="AZ174" s="82"/>
      <c r="BA174" s="339"/>
      <c r="BB174" s="528"/>
      <c r="BC174" s="15"/>
      <c r="BD174" s="15"/>
      <c r="BE174" s="529"/>
      <c r="BF174" s="527"/>
      <c r="BG174" s="528"/>
      <c r="BH174" s="527"/>
      <c r="BI174" s="339"/>
    </row>
    <row r="175" spans="2:61" x14ac:dyDescent="0.25">
      <c r="B175" s="109" t="s">
        <v>249</v>
      </c>
      <c r="C175" s="144">
        <v>60.263820000000003</v>
      </c>
      <c r="D175" s="237">
        <f t="shared" si="68"/>
        <v>60.263820000000003</v>
      </c>
      <c r="E175" s="238">
        <f t="shared" si="60"/>
        <v>41.813820000000007</v>
      </c>
      <c r="F175" s="244">
        <f t="shared" si="60"/>
        <v>22.648820000000001</v>
      </c>
      <c r="G175" s="245">
        <f t="shared" si="60"/>
        <v>0.87382000000000204</v>
      </c>
      <c r="H175" s="237">
        <f t="shared" si="60"/>
        <v>16.166180000000004</v>
      </c>
      <c r="I175" s="237">
        <f t="shared" si="60"/>
        <v>33.206179999999996</v>
      </c>
      <c r="J175" s="237">
        <f t="shared" si="60"/>
        <v>46.67118</v>
      </c>
      <c r="K175" s="237">
        <f t="shared" si="60"/>
        <v>63.711179999999992</v>
      </c>
      <c r="L175" s="237">
        <f t="shared" si="60"/>
        <v>80.751179999999977</v>
      </c>
      <c r="M175" s="237">
        <f t="shared" si="60"/>
        <v>97.791179999999997</v>
      </c>
      <c r="N175" s="237">
        <f t="shared" si="60"/>
        <v>114.83117999999999</v>
      </c>
      <c r="O175" s="237">
        <f t="shared" si="60"/>
        <v>131.87117999999998</v>
      </c>
      <c r="P175" s="237">
        <f t="shared" si="60"/>
        <v>148.91118</v>
      </c>
      <c r="Q175" s="237">
        <f t="shared" si="60"/>
        <v>165.95117999999999</v>
      </c>
      <c r="R175" s="237">
        <f t="shared" si="60"/>
        <v>182.99117999999999</v>
      </c>
      <c r="S175" s="237">
        <f t="shared" si="60"/>
        <v>200.03118000000001</v>
      </c>
      <c r="T175" s="237">
        <f t="shared" ref="T175:AF190" si="69">ABS($C175-T$159)</f>
        <v>217.07117999999997</v>
      </c>
      <c r="U175" s="237">
        <f t="shared" si="61"/>
        <v>234.11117999999999</v>
      </c>
      <c r="V175" s="237">
        <f t="shared" si="61"/>
        <v>251.15118000000001</v>
      </c>
      <c r="W175" s="237">
        <f t="shared" si="61"/>
        <v>268.19117999999997</v>
      </c>
      <c r="X175" s="237">
        <f t="shared" si="61"/>
        <v>285.23117999999999</v>
      </c>
      <c r="Y175" s="237">
        <f t="shared" si="61"/>
        <v>302.27118000000002</v>
      </c>
      <c r="Z175" s="379">
        <f t="shared" si="61"/>
        <v>319.31117999999998</v>
      </c>
      <c r="AA175" s="379">
        <f t="shared" si="61"/>
        <v>336.35118</v>
      </c>
      <c r="AB175" s="379">
        <f t="shared" si="61"/>
        <v>353.39117999999996</v>
      </c>
      <c r="AC175" s="237">
        <f t="shared" si="61"/>
        <v>370.43117999999998</v>
      </c>
      <c r="AD175" s="238">
        <f t="shared" si="61"/>
        <v>387.47118</v>
      </c>
      <c r="AE175" s="237">
        <f t="shared" si="61"/>
        <v>404.51117999999997</v>
      </c>
      <c r="AF175" s="209">
        <f t="shared" si="61"/>
        <v>499.73617999999999</v>
      </c>
      <c r="AG175" s="114"/>
      <c r="AH175" s="114">
        <v>16</v>
      </c>
      <c r="AI175" s="46" t="s">
        <v>249</v>
      </c>
      <c r="AJ175" s="147" t="str">
        <f t="shared" si="62"/>
        <v>DTL-030ROW:PBI-FE-215202</v>
      </c>
      <c r="AK175" s="147" t="str">
        <f t="shared" si="63"/>
        <v>DTL-030ROW:PBI-MTCA-215200</v>
      </c>
      <c r="AL175" s="14" t="s">
        <v>523</v>
      </c>
      <c r="AM175" s="114" t="str">
        <f t="shared" si="64"/>
        <v>DTL-030ROW</v>
      </c>
      <c r="AN175" s="114" t="s">
        <v>1315</v>
      </c>
      <c r="AO175" s="114"/>
      <c r="AP175" s="511">
        <v>2</v>
      </c>
      <c r="AQ175" s="511">
        <f>'Electronics naming convention'!$C$16+AP175-1</f>
        <v>2152</v>
      </c>
      <c r="AR175" s="46">
        <f t="shared" si="65"/>
        <v>2</v>
      </c>
      <c r="AS175" s="46" t="str">
        <f t="shared" si="66"/>
        <v>BLM</v>
      </c>
      <c r="AT175" s="200">
        <f t="shared" si="67"/>
        <v>45.873820000000002</v>
      </c>
      <c r="AU175" s="46" t="s">
        <v>152</v>
      </c>
      <c r="AV175" s="515">
        <v>4</v>
      </c>
      <c r="AW175" s="515">
        <v>4</v>
      </c>
      <c r="AX175" s="47">
        <v>1</v>
      </c>
      <c r="AY175" s="515"/>
      <c r="AZ175" s="82"/>
      <c r="BA175" s="339"/>
      <c r="BB175" s="528"/>
      <c r="BC175" s="15"/>
      <c r="BD175" s="15"/>
      <c r="BE175" s="529"/>
      <c r="BF175" s="527"/>
      <c r="BG175" s="528"/>
      <c r="BH175" s="527"/>
      <c r="BI175" s="339"/>
    </row>
    <row r="176" spans="2:61" x14ac:dyDescent="0.25">
      <c r="B176" s="109" t="s">
        <v>250</v>
      </c>
      <c r="C176" s="144">
        <v>60.263820000000003</v>
      </c>
      <c r="D176" s="237">
        <f t="shared" si="68"/>
        <v>60.263820000000003</v>
      </c>
      <c r="E176" s="238">
        <f t="shared" si="68"/>
        <v>41.813820000000007</v>
      </c>
      <c r="F176" s="244">
        <f t="shared" si="68"/>
        <v>22.648820000000001</v>
      </c>
      <c r="G176" s="245">
        <f t="shared" si="68"/>
        <v>0.87382000000000204</v>
      </c>
      <c r="H176" s="237">
        <f t="shared" si="68"/>
        <v>16.166180000000004</v>
      </c>
      <c r="I176" s="237">
        <f t="shared" si="68"/>
        <v>33.206179999999996</v>
      </c>
      <c r="J176" s="237">
        <f t="shared" si="68"/>
        <v>46.67118</v>
      </c>
      <c r="K176" s="237">
        <f t="shared" si="68"/>
        <v>63.711179999999992</v>
      </c>
      <c r="L176" s="237">
        <f t="shared" si="68"/>
        <v>80.751179999999977</v>
      </c>
      <c r="M176" s="237">
        <f t="shared" si="68"/>
        <v>97.791179999999997</v>
      </c>
      <c r="N176" s="237">
        <f t="shared" si="68"/>
        <v>114.83117999999999</v>
      </c>
      <c r="O176" s="237">
        <f t="shared" si="68"/>
        <v>131.87117999999998</v>
      </c>
      <c r="P176" s="237">
        <f t="shared" si="68"/>
        <v>148.91118</v>
      </c>
      <c r="Q176" s="237">
        <f t="shared" si="68"/>
        <v>165.95117999999999</v>
      </c>
      <c r="R176" s="237">
        <f t="shared" si="68"/>
        <v>182.99117999999999</v>
      </c>
      <c r="S176" s="237">
        <f t="shared" si="68"/>
        <v>200.03118000000001</v>
      </c>
      <c r="T176" s="237">
        <f t="shared" si="69"/>
        <v>217.07117999999997</v>
      </c>
      <c r="U176" s="237">
        <f t="shared" si="69"/>
        <v>234.11117999999999</v>
      </c>
      <c r="V176" s="237">
        <f t="shared" si="69"/>
        <v>251.15118000000001</v>
      </c>
      <c r="W176" s="237">
        <f t="shared" si="69"/>
        <v>268.19117999999997</v>
      </c>
      <c r="X176" s="237">
        <f t="shared" si="69"/>
        <v>285.23117999999999</v>
      </c>
      <c r="Y176" s="237">
        <f t="shared" si="69"/>
        <v>302.27118000000002</v>
      </c>
      <c r="Z176" s="379">
        <f t="shared" si="69"/>
        <v>319.31117999999998</v>
      </c>
      <c r="AA176" s="379">
        <f t="shared" si="69"/>
        <v>336.35118</v>
      </c>
      <c r="AB176" s="379">
        <f t="shared" si="69"/>
        <v>353.39117999999996</v>
      </c>
      <c r="AC176" s="237">
        <f t="shared" si="69"/>
        <v>370.43117999999998</v>
      </c>
      <c r="AD176" s="238">
        <f t="shared" si="69"/>
        <v>387.47118</v>
      </c>
      <c r="AE176" s="237">
        <f t="shared" si="69"/>
        <v>404.51117999999997</v>
      </c>
      <c r="AF176" s="209">
        <f t="shared" si="69"/>
        <v>499.73617999999999</v>
      </c>
      <c r="AG176" s="114"/>
      <c r="AH176" s="114">
        <v>17</v>
      </c>
      <c r="AI176" s="46" t="s">
        <v>250</v>
      </c>
      <c r="AJ176" s="147" t="str">
        <f t="shared" si="62"/>
        <v>DTL-030ROW:PBI-FE-215201</v>
      </c>
      <c r="AK176" s="147" t="str">
        <f t="shared" si="63"/>
        <v>DTL-030ROW:PBI-MTCA-215200</v>
      </c>
      <c r="AL176" s="14" t="s">
        <v>523</v>
      </c>
      <c r="AM176" s="114" t="str">
        <f t="shared" si="64"/>
        <v>DTL-030ROW</v>
      </c>
      <c r="AN176" s="114" t="s">
        <v>1315</v>
      </c>
      <c r="AO176" s="114"/>
      <c r="AP176" s="511">
        <v>2</v>
      </c>
      <c r="AQ176" s="511">
        <f>'Electronics naming convention'!$C$16+AP176-1</f>
        <v>2152</v>
      </c>
      <c r="AR176" s="46">
        <f t="shared" si="65"/>
        <v>1</v>
      </c>
      <c r="AS176" s="46" t="str">
        <f t="shared" si="66"/>
        <v>BLM</v>
      </c>
      <c r="AT176" s="200">
        <f t="shared" si="67"/>
        <v>45.873820000000002</v>
      </c>
      <c r="AU176" s="46" t="s">
        <v>152</v>
      </c>
      <c r="AV176" s="515">
        <v>2</v>
      </c>
      <c r="AW176" s="515"/>
      <c r="AX176" s="47">
        <v>2</v>
      </c>
      <c r="AY176" s="515"/>
      <c r="AZ176" s="82"/>
      <c r="BA176" s="339"/>
      <c r="BB176" s="528"/>
      <c r="BC176" s="15"/>
      <c r="BD176" s="15"/>
      <c r="BE176" s="529"/>
      <c r="BF176" s="527"/>
      <c r="BG176" s="528"/>
      <c r="BH176" s="527"/>
      <c r="BI176" s="339"/>
    </row>
    <row r="177" spans="2:61" x14ac:dyDescent="0.25">
      <c r="B177" s="110" t="s">
        <v>251</v>
      </c>
      <c r="C177" s="144">
        <v>63.278820000000003</v>
      </c>
      <c r="D177" s="237">
        <f t="shared" ref="D177:S192" si="70">ABS($C177-D$159)</f>
        <v>63.278820000000003</v>
      </c>
      <c r="E177" s="238">
        <f t="shared" si="70"/>
        <v>44.828820000000007</v>
      </c>
      <c r="F177" s="244">
        <f t="shared" si="70"/>
        <v>25.663820000000001</v>
      </c>
      <c r="G177" s="245">
        <f t="shared" si="70"/>
        <v>3.8888200000000026</v>
      </c>
      <c r="H177" s="237">
        <f t="shared" si="70"/>
        <v>13.151180000000004</v>
      </c>
      <c r="I177" s="237">
        <f t="shared" si="70"/>
        <v>30.191179999999996</v>
      </c>
      <c r="J177" s="237">
        <f t="shared" si="70"/>
        <v>43.656179999999999</v>
      </c>
      <c r="K177" s="237">
        <f t="shared" si="70"/>
        <v>60.696179999999991</v>
      </c>
      <c r="L177" s="237">
        <f t="shared" si="70"/>
        <v>77.73617999999999</v>
      </c>
      <c r="M177" s="237">
        <f t="shared" si="70"/>
        <v>94.776180000000011</v>
      </c>
      <c r="N177" s="237">
        <f t="shared" si="70"/>
        <v>111.81618</v>
      </c>
      <c r="O177" s="237">
        <f t="shared" si="70"/>
        <v>128.85617999999999</v>
      </c>
      <c r="P177" s="237">
        <f t="shared" si="70"/>
        <v>145.89618000000002</v>
      </c>
      <c r="Q177" s="237">
        <f t="shared" si="70"/>
        <v>162.93618000000001</v>
      </c>
      <c r="R177" s="237">
        <f t="shared" si="70"/>
        <v>179.97618</v>
      </c>
      <c r="S177" s="237">
        <f t="shared" si="70"/>
        <v>197.01618000000002</v>
      </c>
      <c r="T177" s="237">
        <f t="shared" si="69"/>
        <v>214.05617999999998</v>
      </c>
      <c r="U177" s="237">
        <f t="shared" si="69"/>
        <v>231.09618</v>
      </c>
      <c r="V177" s="237">
        <f t="shared" si="69"/>
        <v>248.13618000000002</v>
      </c>
      <c r="W177" s="237">
        <f t="shared" si="69"/>
        <v>265.17617999999999</v>
      </c>
      <c r="X177" s="237">
        <f t="shared" si="69"/>
        <v>282.21618000000001</v>
      </c>
      <c r="Y177" s="237">
        <f t="shared" si="69"/>
        <v>299.25618000000003</v>
      </c>
      <c r="Z177" s="379">
        <f t="shared" si="69"/>
        <v>316.29617999999999</v>
      </c>
      <c r="AA177" s="379">
        <f t="shared" si="69"/>
        <v>333.33618000000001</v>
      </c>
      <c r="AB177" s="379">
        <f t="shared" si="69"/>
        <v>350.37617999999998</v>
      </c>
      <c r="AC177" s="237">
        <f t="shared" si="69"/>
        <v>367.41618</v>
      </c>
      <c r="AD177" s="238">
        <f t="shared" si="69"/>
        <v>384.45618000000002</v>
      </c>
      <c r="AE177" s="237">
        <f t="shared" si="69"/>
        <v>401.49617999999998</v>
      </c>
      <c r="AF177" s="209">
        <f t="shared" si="69"/>
        <v>496.72118</v>
      </c>
      <c r="AG177" s="114"/>
      <c r="AH177" s="114">
        <v>18</v>
      </c>
      <c r="AI177" s="46" t="s">
        <v>251</v>
      </c>
      <c r="AJ177" s="147" t="str">
        <f t="shared" si="62"/>
        <v>DTL-030ROW:PBI-FE-215202</v>
      </c>
      <c r="AK177" s="147" t="str">
        <f t="shared" si="63"/>
        <v>DTL-030ROW:PBI-MTCA-215200</v>
      </c>
      <c r="AL177" s="14" t="s">
        <v>523</v>
      </c>
      <c r="AM177" s="114" t="str">
        <f t="shared" si="64"/>
        <v>DTL-030ROW</v>
      </c>
      <c r="AN177" s="114" t="s">
        <v>1315</v>
      </c>
      <c r="AO177" s="114"/>
      <c r="AP177" s="511">
        <v>2</v>
      </c>
      <c r="AQ177" s="511">
        <f>'Electronics naming convention'!$C$16+AP177-1</f>
        <v>2152</v>
      </c>
      <c r="AR177" s="46">
        <f t="shared" si="65"/>
        <v>2</v>
      </c>
      <c r="AS177" s="46" t="str">
        <f t="shared" si="66"/>
        <v>BLM</v>
      </c>
      <c r="AT177" s="200">
        <f t="shared" si="67"/>
        <v>48.888820000000003</v>
      </c>
      <c r="AU177" s="46" t="s">
        <v>152</v>
      </c>
      <c r="AV177" s="515">
        <v>4</v>
      </c>
      <c r="AW177" s="515"/>
      <c r="AX177" s="47">
        <v>2</v>
      </c>
      <c r="AY177" s="515"/>
      <c r="AZ177" s="82"/>
      <c r="BA177" s="339"/>
      <c r="BB177" s="528"/>
      <c r="BC177" s="15"/>
      <c r="BD177" s="15"/>
      <c r="BE177" s="529"/>
      <c r="BF177" s="527"/>
      <c r="BG177" s="528"/>
      <c r="BH177" s="527"/>
      <c r="BI177" s="339"/>
    </row>
    <row r="178" spans="2:61" x14ac:dyDescent="0.25">
      <c r="B178" s="47" t="s">
        <v>252</v>
      </c>
      <c r="C178" s="144">
        <v>64.368819999999999</v>
      </c>
      <c r="D178" s="237">
        <f t="shared" si="70"/>
        <v>64.368819999999999</v>
      </c>
      <c r="E178" s="238">
        <f t="shared" si="70"/>
        <v>45.918819999999997</v>
      </c>
      <c r="F178" s="244">
        <f t="shared" si="70"/>
        <v>26.753819999999997</v>
      </c>
      <c r="G178" s="245">
        <f t="shared" si="70"/>
        <v>4.9788199999999989</v>
      </c>
      <c r="H178" s="237">
        <f t="shared" si="70"/>
        <v>12.061180000000007</v>
      </c>
      <c r="I178" s="237">
        <f t="shared" si="70"/>
        <v>29.101179999999999</v>
      </c>
      <c r="J178" s="237">
        <f t="shared" si="70"/>
        <v>42.566180000000003</v>
      </c>
      <c r="K178" s="237">
        <f t="shared" si="70"/>
        <v>59.606179999999995</v>
      </c>
      <c r="L178" s="237">
        <f t="shared" si="70"/>
        <v>76.646179999999987</v>
      </c>
      <c r="M178" s="237">
        <f t="shared" si="70"/>
        <v>93.686180000000007</v>
      </c>
      <c r="N178" s="237">
        <f t="shared" si="70"/>
        <v>110.72618</v>
      </c>
      <c r="O178" s="237">
        <f t="shared" si="70"/>
        <v>127.76617999999999</v>
      </c>
      <c r="P178" s="237">
        <f t="shared" si="70"/>
        <v>144.80618000000001</v>
      </c>
      <c r="Q178" s="237">
        <f t="shared" si="70"/>
        <v>161.84618</v>
      </c>
      <c r="R178" s="237">
        <f t="shared" si="70"/>
        <v>178.88618</v>
      </c>
      <c r="S178" s="237">
        <f t="shared" si="70"/>
        <v>195.92618000000002</v>
      </c>
      <c r="T178" s="237">
        <f t="shared" si="69"/>
        <v>212.96617999999998</v>
      </c>
      <c r="U178" s="237">
        <f t="shared" si="69"/>
        <v>230.00618</v>
      </c>
      <c r="V178" s="237">
        <f t="shared" si="69"/>
        <v>247.04618000000002</v>
      </c>
      <c r="W178" s="237">
        <f t="shared" si="69"/>
        <v>264.08618000000001</v>
      </c>
      <c r="X178" s="237">
        <f t="shared" si="69"/>
        <v>281.12617999999998</v>
      </c>
      <c r="Y178" s="237">
        <f t="shared" si="69"/>
        <v>298.16618000000005</v>
      </c>
      <c r="Z178" s="379">
        <f t="shared" si="69"/>
        <v>315.20618000000002</v>
      </c>
      <c r="AA178" s="379">
        <f t="shared" si="69"/>
        <v>332.24617999999998</v>
      </c>
      <c r="AB178" s="379">
        <f t="shared" si="69"/>
        <v>349.28617999999994</v>
      </c>
      <c r="AC178" s="237">
        <f t="shared" si="69"/>
        <v>366.32618000000002</v>
      </c>
      <c r="AD178" s="238">
        <f t="shared" si="69"/>
        <v>383.36617999999999</v>
      </c>
      <c r="AE178" s="237">
        <f t="shared" si="69"/>
        <v>400.40617999999995</v>
      </c>
      <c r="AF178" s="209">
        <f t="shared" si="69"/>
        <v>495.63117999999997</v>
      </c>
      <c r="AG178" s="114"/>
      <c r="AH178" s="114">
        <v>19</v>
      </c>
      <c r="AI178" s="46" t="s">
        <v>252</v>
      </c>
      <c r="AJ178" s="147" t="str">
        <f t="shared" si="62"/>
        <v>DTL-030ROW:PBI-FE-215201</v>
      </c>
      <c r="AK178" s="147" t="str">
        <f t="shared" si="63"/>
        <v>DTL-030ROW:PBI-MTCA-215200</v>
      </c>
      <c r="AL178" s="14" t="s">
        <v>523</v>
      </c>
      <c r="AM178" s="114" t="str">
        <f t="shared" si="64"/>
        <v>DTL-030ROW</v>
      </c>
      <c r="AN178" s="114" t="s">
        <v>1315</v>
      </c>
      <c r="AO178" s="114"/>
      <c r="AP178" s="511">
        <v>2</v>
      </c>
      <c r="AQ178" s="511">
        <f>'Electronics naming convention'!$C$16+AP178-1</f>
        <v>2152</v>
      </c>
      <c r="AR178" s="46">
        <f t="shared" si="65"/>
        <v>1</v>
      </c>
      <c r="AS178" s="46" t="str">
        <f t="shared" si="66"/>
        <v>BLM</v>
      </c>
      <c r="AT178" s="200">
        <f t="shared" si="67"/>
        <v>49.978819999999999</v>
      </c>
      <c r="AU178" s="46" t="s">
        <v>152</v>
      </c>
      <c r="AV178" s="515">
        <v>2</v>
      </c>
      <c r="AW178" s="515"/>
      <c r="AX178" s="47">
        <v>3</v>
      </c>
      <c r="AY178" s="515"/>
      <c r="AZ178" s="82"/>
      <c r="BA178" s="339"/>
      <c r="BB178" s="528"/>
      <c r="BC178" s="15"/>
      <c r="BD178" s="15"/>
      <c r="BE178" s="529"/>
      <c r="BF178" s="527"/>
      <c r="BG178" s="528"/>
      <c r="BH178" s="527"/>
      <c r="BI178" s="339"/>
    </row>
    <row r="179" spans="2:61" x14ac:dyDescent="0.25">
      <c r="B179" s="109" t="s">
        <v>242</v>
      </c>
      <c r="C179" s="144">
        <v>64.523820000000001</v>
      </c>
      <c r="D179" s="237">
        <f t="shared" si="70"/>
        <v>64.523820000000001</v>
      </c>
      <c r="E179" s="238">
        <f t="shared" si="70"/>
        <v>46.073819999999998</v>
      </c>
      <c r="F179" s="244">
        <f t="shared" si="70"/>
        <v>26.908819999999999</v>
      </c>
      <c r="G179" s="245">
        <f t="shared" si="70"/>
        <v>5.1338200000000001</v>
      </c>
      <c r="H179" s="237">
        <f t="shared" si="70"/>
        <v>11.906180000000006</v>
      </c>
      <c r="I179" s="237">
        <f t="shared" si="70"/>
        <v>28.946179999999998</v>
      </c>
      <c r="J179" s="237">
        <f t="shared" si="70"/>
        <v>42.411180000000002</v>
      </c>
      <c r="K179" s="237">
        <f t="shared" si="70"/>
        <v>59.451179999999994</v>
      </c>
      <c r="L179" s="237">
        <f t="shared" si="70"/>
        <v>76.491179999999986</v>
      </c>
      <c r="M179" s="237">
        <f t="shared" si="70"/>
        <v>93.531180000000006</v>
      </c>
      <c r="N179" s="237">
        <f t="shared" si="70"/>
        <v>110.57118</v>
      </c>
      <c r="O179" s="237">
        <f t="shared" si="70"/>
        <v>127.61117999999999</v>
      </c>
      <c r="P179" s="237">
        <f t="shared" si="70"/>
        <v>144.65118000000001</v>
      </c>
      <c r="Q179" s="237">
        <f t="shared" si="70"/>
        <v>161.69118</v>
      </c>
      <c r="R179" s="237">
        <f t="shared" si="70"/>
        <v>178.73117999999999</v>
      </c>
      <c r="S179" s="237">
        <f t="shared" si="70"/>
        <v>195.77118000000002</v>
      </c>
      <c r="T179" s="237">
        <f t="shared" si="69"/>
        <v>212.81117999999998</v>
      </c>
      <c r="U179" s="237">
        <f t="shared" si="69"/>
        <v>229.85118</v>
      </c>
      <c r="V179" s="237">
        <f t="shared" si="69"/>
        <v>246.89118000000002</v>
      </c>
      <c r="W179" s="237">
        <f t="shared" si="69"/>
        <v>263.93117999999998</v>
      </c>
      <c r="X179" s="237">
        <f t="shared" si="69"/>
        <v>280.97118</v>
      </c>
      <c r="Y179" s="237">
        <f t="shared" si="69"/>
        <v>298.01118000000002</v>
      </c>
      <c r="Z179" s="379">
        <f t="shared" si="69"/>
        <v>315.05117999999999</v>
      </c>
      <c r="AA179" s="379">
        <f t="shared" si="69"/>
        <v>332.09118000000001</v>
      </c>
      <c r="AB179" s="379">
        <f t="shared" si="69"/>
        <v>349.13117999999997</v>
      </c>
      <c r="AC179" s="237">
        <f t="shared" si="69"/>
        <v>366.17117999999999</v>
      </c>
      <c r="AD179" s="238">
        <f t="shared" si="69"/>
        <v>383.21118000000001</v>
      </c>
      <c r="AE179" s="237">
        <f t="shared" si="69"/>
        <v>400.25117999999998</v>
      </c>
      <c r="AF179" s="209">
        <f t="shared" si="69"/>
        <v>495.47618</v>
      </c>
      <c r="AG179" s="114"/>
      <c r="AH179" s="114">
        <v>20</v>
      </c>
      <c r="AI179" s="46" t="s">
        <v>242</v>
      </c>
      <c r="AJ179" s="147" t="str">
        <f t="shared" si="62"/>
        <v>DTL-030ROW:PBI-FE-215202</v>
      </c>
      <c r="AK179" s="147" t="str">
        <f t="shared" si="63"/>
        <v>DTL-030ROW:PBI-MTCA-215200</v>
      </c>
      <c r="AL179" s="14" t="s">
        <v>523</v>
      </c>
      <c r="AM179" s="114" t="str">
        <f t="shared" si="64"/>
        <v>DTL-030ROW</v>
      </c>
      <c r="AN179" s="114" t="s">
        <v>1315</v>
      </c>
      <c r="AO179" s="114"/>
      <c r="AP179" s="511">
        <v>2</v>
      </c>
      <c r="AQ179" s="511">
        <f>'Electronics naming convention'!$C$16+AP179-1</f>
        <v>2152</v>
      </c>
      <c r="AR179" s="46">
        <f t="shared" si="65"/>
        <v>2</v>
      </c>
      <c r="AS179" s="46" t="str">
        <f t="shared" si="66"/>
        <v>BLM</v>
      </c>
      <c r="AT179" s="200">
        <f t="shared" si="67"/>
        <v>50.13382</v>
      </c>
      <c r="AU179" s="46" t="s">
        <v>152</v>
      </c>
      <c r="AV179" s="515">
        <v>4</v>
      </c>
      <c r="AW179" s="515"/>
      <c r="AX179" s="47">
        <v>3</v>
      </c>
      <c r="AY179" s="515"/>
      <c r="AZ179" s="82"/>
      <c r="BA179" s="339"/>
      <c r="BB179" s="528"/>
      <c r="BC179" s="15"/>
      <c r="BD179" s="15"/>
      <c r="BE179" s="529"/>
      <c r="BF179" s="527"/>
      <c r="BG179" s="528"/>
      <c r="BH179" s="527"/>
      <c r="BI179" s="339"/>
    </row>
    <row r="180" spans="2:61" x14ac:dyDescent="0.25">
      <c r="B180" s="109" t="s">
        <v>253</v>
      </c>
      <c r="C180" s="144">
        <v>64.523820000000001</v>
      </c>
      <c r="D180" s="237">
        <f t="shared" si="70"/>
        <v>64.523820000000001</v>
      </c>
      <c r="E180" s="238">
        <f t="shared" si="70"/>
        <v>46.073819999999998</v>
      </c>
      <c r="F180" s="244">
        <f t="shared" si="70"/>
        <v>26.908819999999999</v>
      </c>
      <c r="G180" s="245">
        <f t="shared" si="70"/>
        <v>5.1338200000000001</v>
      </c>
      <c r="H180" s="237">
        <f t="shared" si="70"/>
        <v>11.906180000000006</v>
      </c>
      <c r="I180" s="237">
        <f t="shared" si="70"/>
        <v>28.946179999999998</v>
      </c>
      <c r="J180" s="237">
        <f t="shared" si="70"/>
        <v>42.411180000000002</v>
      </c>
      <c r="K180" s="237">
        <f t="shared" si="70"/>
        <v>59.451179999999994</v>
      </c>
      <c r="L180" s="237">
        <f t="shared" si="70"/>
        <v>76.491179999999986</v>
      </c>
      <c r="M180" s="237">
        <f t="shared" si="70"/>
        <v>93.531180000000006</v>
      </c>
      <c r="N180" s="237">
        <f t="shared" si="70"/>
        <v>110.57118</v>
      </c>
      <c r="O180" s="237">
        <f t="shared" si="70"/>
        <v>127.61117999999999</v>
      </c>
      <c r="P180" s="237">
        <f t="shared" si="70"/>
        <v>144.65118000000001</v>
      </c>
      <c r="Q180" s="237">
        <f t="shared" si="70"/>
        <v>161.69118</v>
      </c>
      <c r="R180" s="237">
        <f t="shared" si="70"/>
        <v>178.73117999999999</v>
      </c>
      <c r="S180" s="237">
        <f t="shared" si="70"/>
        <v>195.77118000000002</v>
      </c>
      <c r="T180" s="237">
        <f t="shared" si="69"/>
        <v>212.81117999999998</v>
      </c>
      <c r="U180" s="237">
        <f t="shared" si="69"/>
        <v>229.85118</v>
      </c>
      <c r="V180" s="237">
        <f t="shared" si="69"/>
        <v>246.89118000000002</v>
      </c>
      <c r="W180" s="237">
        <f t="shared" si="69"/>
        <v>263.93117999999998</v>
      </c>
      <c r="X180" s="237">
        <f t="shared" si="69"/>
        <v>280.97118</v>
      </c>
      <c r="Y180" s="237">
        <f t="shared" si="69"/>
        <v>298.01118000000002</v>
      </c>
      <c r="Z180" s="379">
        <f t="shared" si="69"/>
        <v>315.05117999999999</v>
      </c>
      <c r="AA180" s="379">
        <f t="shared" si="69"/>
        <v>332.09118000000001</v>
      </c>
      <c r="AB180" s="379">
        <f t="shared" si="69"/>
        <v>349.13117999999997</v>
      </c>
      <c r="AC180" s="237">
        <f t="shared" si="69"/>
        <v>366.17117999999999</v>
      </c>
      <c r="AD180" s="238">
        <f t="shared" si="69"/>
        <v>383.21118000000001</v>
      </c>
      <c r="AE180" s="237">
        <f t="shared" si="69"/>
        <v>400.25117999999998</v>
      </c>
      <c r="AF180" s="209">
        <f t="shared" si="69"/>
        <v>495.47618</v>
      </c>
      <c r="AG180" s="114"/>
      <c r="AH180" s="114">
        <v>21</v>
      </c>
      <c r="AI180" s="46" t="s">
        <v>253</v>
      </c>
      <c r="AJ180" s="147" t="str">
        <f t="shared" si="62"/>
        <v>DTL-030ROW:PBI-FE-215201</v>
      </c>
      <c r="AK180" s="147" t="str">
        <f t="shared" si="63"/>
        <v>DTL-030ROW:PBI-MTCA-215200</v>
      </c>
      <c r="AL180" s="14" t="s">
        <v>523</v>
      </c>
      <c r="AM180" s="114" t="str">
        <f t="shared" si="64"/>
        <v>DTL-030ROW</v>
      </c>
      <c r="AN180" s="114" t="s">
        <v>1315</v>
      </c>
      <c r="AO180" s="114"/>
      <c r="AP180" s="511">
        <v>2</v>
      </c>
      <c r="AQ180" s="511">
        <f>'Electronics naming convention'!$C$16+AP180-1</f>
        <v>2152</v>
      </c>
      <c r="AR180" s="46">
        <f t="shared" si="65"/>
        <v>1</v>
      </c>
      <c r="AS180" s="46" t="str">
        <f t="shared" si="66"/>
        <v>BLM</v>
      </c>
      <c r="AT180" s="200">
        <f t="shared" si="67"/>
        <v>50.13382</v>
      </c>
      <c r="AU180" s="46" t="s">
        <v>152</v>
      </c>
      <c r="AV180" s="515">
        <v>2</v>
      </c>
      <c r="AW180" s="515"/>
      <c r="AX180" s="47">
        <v>4</v>
      </c>
      <c r="AY180" s="515"/>
      <c r="AZ180" s="82"/>
      <c r="BA180" s="339"/>
      <c r="BB180" s="528"/>
      <c r="BC180" s="15"/>
      <c r="BD180" s="15"/>
      <c r="BE180" s="529"/>
      <c r="BF180" s="527"/>
      <c r="BG180" s="528"/>
      <c r="BH180" s="527"/>
      <c r="BI180" s="339"/>
    </row>
    <row r="181" spans="2:61" x14ac:dyDescent="0.25">
      <c r="B181" s="110" t="s">
        <v>254</v>
      </c>
      <c r="C181" s="144">
        <v>67.538820000000001</v>
      </c>
      <c r="D181" s="237">
        <f t="shared" si="70"/>
        <v>67.538820000000001</v>
      </c>
      <c r="E181" s="238">
        <f t="shared" si="70"/>
        <v>49.088819999999998</v>
      </c>
      <c r="F181" s="244">
        <f t="shared" si="70"/>
        <v>29.923819999999999</v>
      </c>
      <c r="G181" s="245">
        <f t="shared" si="70"/>
        <v>8.1488200000000006</v>
      </c>
      <c r="H181" s="237">
        <f t="shared" si="70"/>
        <v>8.8911800000000056</v>
      </c>
      <c r="I181" s="237">
        <f t="shared" si="70"/>
        <v>25.931179999999998</v>
      </c>
      <c r="J181" s="237">
        <f t="shared" si="70"/>
        <v>39.396180000000001</v>
      </c>
      <c r="K181" s="237">
        <f t="shared" si="70"/>
        <v>56.436179999999993</v>
      </c>
      <c r="L181" s="237">
        <f t="shared" si="70"/>
        <v>73.476179999999985</v>
      </c>
      <c r="M181" s="237">
        <f t="shared" si="70"/>
        <v>90.516180000000006</v>
      </c>
      <c r="N181" s="237">
        <f t="shared" si="70"/>
        <v>107.55618</v>
      </c>
      <c r="O181" s="237">
        <f t="shared" si="70"/>
        <v>124.59617999999999</v>
      </c>
      <c r="P181" s="237">
        <f t="shared" si="70"/>
        <v>141.63618000000002</v>
      </c>
      <c r="Q181" s="237">
        <f t="shared" si="70"/>
        <v>158.67617999999999</v>
      </c>
      <c r="R181" s="237">
        <f t="shared" si="70"/>
        <v>175.71618000000001</v>
      </c>
      <c r="S181" s="237">
        <f t="shared" si="70"/>
        <v>192.75618000000003</v>
      </c>
      <c r="T181" s="237">
        <f t="shared" si="69"/>
        <v>209.79617999999999</v>
      </c>
      <c r="U181" s="237">
        <f t="shared" si="69"/>
        <v>226.83618000000001</v>
      </c>
      <c r="V181" s="237">
        <f t="shared" si="69"/>
        <v>243.87618000000003</v>
      </c>
      <c r="W181" s="237">
        <f t="shared" si="69"/>
        <v>260.91618</v>
      </c>
      <c r="X181" s="237">
        <f t="shared" si="69"/>
        <v>277.95618000000002</v>
      </c>
      <c r="Y181" s="237">
        <f t="shared" si="69"/>
        <v>294.99618000000004</v>
      </c>
      <c r="Z181" s="379">
        <f t="shared" si="69"/>
        <v>312.03618</v>
      </c>
      <c r="AA181" s="379">
        <f t="shared" si="69"/>
        <v>329.07618000000002</v>
      </c>
      <c r="AB181" s="379">
        <f t="shared" si="69"/>
        <v>346.11617999999999</v>
      </c>
      <c r="AC181" s="237">
        <f t="shared" si="69"/>
        <v>363.15618000000001</v>
      </c>
      <c r="AD181" s="238">
        <f t="shared" si="69"/>
        <v>380.19618000000003</v>
      </c>
      <c r="AE181" s="237">
        <f t="shared" si="69"/>
        <v>397.23617999999999</v>
      </c>
      <c r="AF181" s="209">
        <f t="shared" si="69"/>
        <v>492.46118000000001</v>
      </c>
      <c r="AG181" s="114"/>
      <c r="AH181" s="114">
        <v>22</v>
      </c>
      <c r="AI181" s="46" t="s">
        <v>254</v>
      </c>
      <c r="AJ181" s="147" t="str">
        <f t="shared" si="62"/>
        <v>DTL-030ROW:PBI-FE-215202</v>
      </c>
      <c r="AK181" s="147" t="str">
        <f t="shared" si="63"/>
        <v>DTL-030ROW:PBI-MTCA-215200</v>
      </c>
      <c r="AL181" s="14" t="s">
        <v>523</v>
      </c>
      <c r="AM181" s="114" t="str">
        <f t="shared" si="64"/>
        <v>DTL-030ROW</v>
      </c>
      <c r="AN181" s="114" t="s">
        <v>1315</v>
      </c>
      <c r="AO181" s="114"/>
      <c r="AP181" s="511">
        <v>2</v>
      </c>
      <c r="AQ181" s="511">
        <f>'Electronics naming convention'!$C$16+AP181-1</f>
        <v>2152</v>
      </c>
      <c r="AR181" s="46">
        <f t="shared" si="65"/>
        <v>2</v>
      </c>
      <c r="AS181" s="46" t="str">
        <f t="shared" si="66"/>
        <v>BLM</v>
      </c>
      <c r="AT181" s="200">
        <f t="shared" si="67"/>
        <v>53.148820000000001</v>
      </c>
      <c r="AU181" s="46" t="s">
        <v>152</v>
      </c>
      <c r="AV181" s="515">
        <v>4</v>
      </c>
      <c r="AW181" s="515"/>
      <c r="AX181" s="47">
        <v>4</v>
      </c>
      <c r="AY181" s="515"/>
      <c r="AZ181" s="82"/>
      <c r="BA181" s="339"/>
      <c r="BB181" s="528"/>
      <c r="BC181" s="15"/>
      <c r="BD181" s="15"/>
      <c r="BE181" s="529"/>
      <c r="BF181" s="527"/>
      <c r="BG181" s="528"/>
      <c r="BH181" s="527"/>
      <c r="BI181" s="339"/>
    </row>
    <row r="182" spans="2:61" x14ac:dyDescent="0.25">
      <c r="B182" s="47" t="s">
        <v>255</v>
      </c>
      <c r="C182" s="144">
        <v>68.628820000000005</v>
      </c>
      <c r="D182" s="237">
        <f t="shared" si="70"/>
        <v>68.628820000000005</v>
      </c>
      <c r="E182" s="238">
        <f t="shared" si="70"/>
        <v>50.178820000000002</v>
      </c>
      <c r="F182" s="244">
        <f t="shared" si="70"/>
        <v>31.013820000000003</v>
      </c>
      <c r="G182" s="245">
        <f t="shared" si="70"/>
        <v>9.238820000000004</v>
      </c>
      <c r="H182" s="237">
        <f t="shared" si="70"/>
        <v>7.8011800000000022</v>
      </c>
      <c r="I182" s="237">
        <f t="shared" si="70"/>
        <v>24.841179999999994</v>
      </c>
      <c r="J182" s="237">
        <f t="shared" si="70"/>
        <v>38.306179999999998</v>
      </c>
      <c r="K182" s="237">
        <f t="shared" si="70"/>
        <v>55.34617999999999</v>
      </c>
      <c r="L182" s="237">
        <f t="shared" si="70"/>
        <v>72.386179999999982</v>
      </c>
      <c r="M182" s="237">
        <f t="shared" si="70"/>
        <v>89.426180000000002</v>
      </c>
      <c r="N182" s="237">
        <f t="shared" si="70"/>
        <v>106.46617999999999</v>
      </c>
      <c r="O182" s="237">
        <f t="shared" si="70"/>
        <v>123.50617999999999</v>
      </c>
      <c r="P182" s="237">
        <f t="shared" si="70"/>
        <v>140.54617999999999</v>
      </c>
      <c r="Q182" s="237">
        <f t="shared" si="70"/>
        <v>157.58618000000001</v>
      </c>
      <c r="R182" s="237">
        <f t="shared" si="70"/>
        <v>174.62617999999998</v>
      </c>
      <c r="S182" s="237">
        <f t="shared" si="70"/>
        <v>191.66618</v>
      </c>
      <c r="T182" s="237">
        <f t="shared" si="69"/>
        <v>208.70617999999996</v>
      </c>
      <c r="U182" s="237">
        <f t="shared" si="69"/>
        <v>225.74617999999998</v>
      </c>
      <c r="V182" s="237">
        <f t="shared" si="69"/>
        <v>242.78618</v>
      </c>
      <c r="W182" s="237">
        <f t="shared" si="69"/>
        <v>259.82617999999997</v>
      </c>
      <c r="X182" s="237">
        <f t="shared" si="69"/>
        <v>276.86617999999999</v>
      </c>
      <c r="Y182" s="237">
        <f t="shared" si="69"/>
        <v>293.90618000000001</v>
      </c>
      <c r="Z182" s="379">
        <f t="shared" si="69"/>
        <v>310.94617999999997</v>
      </c>
      <c r="AA182" s="379">
        <f t="shared" si="69"/>
        <v>327.98617999999999</v>
      </c>
      <c r="AB182" s="379">
        <f t="shared" si="69"/>
        <v>345.02617999999995</v>
      </c>
      <c r="AC182" s="237">
        <f t="shared" si="69"/>
        <v>362.06617999999997</v>
      </c>
      <c r="AD182" s="238">
        <f t="shared" si="69"/>
        <v>379.10617999999999</v>
      </c>
      <c r="AE182" s="237">
        <f t="shared" si="69"/>
        <v>396.14617999999996</v>
      </c>
      <c r="AF182" s="209">
        <f t="shared" si="69"/>
        <v>491.37117999999998</v>
      </c>
      <c r="AG182" s="114"/>
      <c r="AH182" s="114">
        <v>23</v>
      </c>
      <c r="AI182" s="46" t="s">
        <v>255</v>
      </c>
      <c r="AJ182" s="147" t="str">
        <f t="shared" si="62"/>
        <v>DTL-030ROW:PBI-FE-215201</v>
      </c>
      <c r="AK182" s="147" t="str">
        <f t="shared" si="63"/>
        <v>DTL-030ROW:PBI-MTCA-215200</v>
      </c>
      <c r="AL182" s="14" t="s">
        <v>523</v>
      </c>
      <c r="AM182" s="114" t="str">
        <f t="shared" si="64"/>
        <v>DTL-030ROW</v>
      </c>
      <c r="AN182" s="114" t="s">
        <v>1315</v>
      </c>
      <c r="AO182" s="114"/>
      <c r="AP182" s="511">
        <v>2</v>
      </c>
      <c r="AQ182" s="511">
        <f>'Electronics naming convention'!$C$16+AP182-1</f>
        <v>2152</v>
      </c>
      <c r="AR182" s="46">
        <f t="shared" si="65"/>
        <v>1</v>
      </c>
      <c r="AS182" s="46" t="str">
        <f t="shared" si="66"/>
        <v>BLM</v>
      </c>
      <c r="AT182" s="200">
        <f t="shared" si="67"/>
        <v>54.238820000000004</v>
      </c>
      <c r="AU182" s="46" t="s">
        <v>152</v>
      </c>
      <c r="AV182" s="515">
        <v>2</v>
      </c>
      <c r="AW182" s="515"/>
      <c r="AX182" s="47">
        <v>5</v>
      </c>
      <c r="AY182" s="515"/>
      <c r="AZ182" s="82"/>
      <c r="BA182" s="339"/>
      <c r="BB182" s="528"/>
      <c r="BC182" s="15"/>
      <c r="BD182" s="15"/>
      <c r="BE182" s="529"/>
      <c r="BF182" s="527"/>
      <c r="BG182" s="528"/>
      <c r="BH182" s="527"/>
      <c r="BI182" s="339"/>
    </row>
    <row r="183" spans="2:61" x14ac:dyDescent="0.25">
      <c r="B183" s="109" t="s">
        <v>256</v>
      </c>
      <c r="C183" s="144">
        <v>68.783820000000006</v>
      </c>
      <c r="D183" s="237">
        <f t="shared" si="70"/>
        <v>68.783820000000006</v>
      </c>
      <c r="E183" s="238">
        <f t="shared" si="70"/>
        <v>50.333820000000003</v>
      </c>
      <c r="F183" s="244">
        <f t="shared" si="70"/>
        <v>31.168820000000004</v>
      </c>
      <c r="G183" s="245">
        <f t="shared" si="70"/>
        <v>9.3938200000000052</v>
      </c>
      <c r="H183" s="237">
        <f t="shared" si="70"/>
        <v>7.6461800000000011</v>
      </c>
      <c r="I183" s="237">
        <f t="shared" si="70"/>
        <v>24.686179999999993</v>
      </c>
      <c r="J183" s="237">
        <f t="shared" si="70"/>
        <v>38.151179999999997</v>
      </c>
      <c r="K183" s="237">
        <f t="shared" si="70"/>
        <v>55.191179999999989</v>
      </c>
      <c r="L183" s="237">
        <f t="shared" si="70"/>
        <v>72.231179999999981</v>
      </c>
      <c r="M183" s="237">
        <f t="shared" si="70"/>
        <v>89.271180000000001</v>
      </c>
      <c r="N183" s="237">
        <f t="shared" si="70"/>
        <v>106.31117999999999</v>
      </c>
      <c r="O183" s="237">
        <f t="shared" si="70"/>
        <v>123.35117999999999</v>
      </c>
      <c r="P183" s="237">
        <f t="shared" si="70"/>
        <v>140.39118000000002</v>
      </c>
      <c r="Q183" s="237">
        <f t="shared" si="70"/>
        <v>157.43117999999998</v>
      </c>
      <c r="R183" s="237">
        <f t="shared" si="70"/>
        <v>174.47118</v>
      </c>
      <c r="S183" s="237">
        <f t="shared" si="70"/>
        <v>191.51118000000002</v>
      </c>
      <c r="T183" s="237">
        <f t="shared" si="69"/>
        <v>208.55117999999999</v>
      </c>
      <c r="U183" s="237">
        <f t="shared" si="69"/>
        <v>225.59118000000001</v>
      </c>
      <c r="V183" s="237">
        <f t="shared" si="69"/>
        <v>242.63118000000003</v>
      </c>
      <c r="W183" s="237">
        <f t="shared" si="69"/>
        <v>259.67117999999999</v>
      </c>
      <c r="X183" s="237">
        <f t="shared" si="69"/>
        <v>276.71118000000001</v>
      </c>
      <c r="Y183" s="237">
        <f t="shared" si="69"/>
        <v>293.75118000000003</v>
      </c>
      <c r="Z183" s="379">
        <f t="shared" si="69"/>
        <v>310.79118</v>
      </c>
      <c r="AA183" s="379">
        <f t="shared" si="69"/>
        <v>327.83118000000002</v>
      </c>
      <c r="AB183" s="379">
        <f t="shared" si="69"/>
        <v>344.87117999999998</v>
      </c>
      <c r="AC183" s="237">
        <f t="shared" si="69"/>
        <v>361.91118</v>
      </c>
      <c r="AD183" s="238">
        <f t="shared" si="69"/>
        <v>378.95118000000002</v>
      </c>
      <c r="AE183" s="237">
        <f t="shared" si="69"/>
        <v>395.99117999999999</v>
      </c>
      <c r="AF183" s="209">
        <f t="shared" si="69"/>
        <v>491.21618000000001</v>
      </c>
      <c r="AG183" s="114"/>
      <c r="AH183" s="114">
        <v>24</v>
      </c>
      <c r="AI183" s="46" t="s">
        <v>256</v>
      </c>
      <c r="AJ183" s="147" t="str">
        <f t="shared" si="62"/>
        <v>DTL-030ROW:PBI-FE-215202</v>
      </c>
      <c r="AK183" s="147" t="str">
        <f t="shared" si="63"/>
        <v>DTL-030ROW:PBI-MTCA-215200</v>
      </c>
      <c r="AL183" s="14" t="s">
        <v>523</v>
      </c>
      <c r="AM183" s="114" t="str">
        <f t="shared" si="64"/>
        <v>DTL-030ROW</v>
      </c>
      <c r="AN183" s="114" t="s">
        <v>1315</v>
      </c>
      <c r="AO183" s="114"/>
      <c r="AP183" s="511">
        <v>2</v>
      </c>
      <c r="AQ183" s="511">
        <f>'Electronics naming convention'!$C$16+AP183-1</f>
        <v>2152</v>
      </c>
      <c r="AR183" s="46">
        <f t="shared" si="65"/>
        <v>2</v>
      </c>
      <c r="AS183" s="46" t="str">
        <f t="shared" si="66"/>
        <v>BLM</v>
      </c>
      <c r="AT183" s="200">
        <f t="shared" si="67"/>
        <v>54.393820000000005</v>
      </c>
      <c r="AU183" s="46" t="s">
        <v>152</v>
      </c>
      <c r="AV183" s="515">
        <v>4</v>
      </c>
      <c r="AW183" s="515"/>
      <c r="AX183" s="47">
        <v>5</v>
      </c>
      <c r="AY183" s="515"/>
      <c r="AZ183" s="82"/>
      <c r="BA183" s="339"/>
      <c r="BB183" s="528"/>
      <c r="BC183" s="15"/>
      <c r="BD183" s="15"/>
      <c r="BE183" s="529"/>
      <c r="BF183" s="527"/>
      <c r="BG183" s="528"/>
      <c r="BH183" s="527"/>
      <c r="BI183" s="339"/>
    </row>
    <row r="184" spans="2:61" ht="15.75" thickBot="1" x14ac:dyDescent="0.3">
      <c r="B184" s="109" t="s">
        <v>257</v>
      </c>
      <c r="C184" s="144">
        <v>68.783820000000006</v>
      </c>
      <c r="D184" s="237">
        <f t="shared" si="70"/>
        <v>68.783820000000006</v>
      </c>
      <c r="E184" s="238">
        <f t="shared" si="70"/>
        <v>50.333820000000003</v>
      </c>
      <c r="F184" s="242">
        <f t="shared" si="70"/>
        <v>31.168820000000004</v>
      </c>
      <c r="G184" s="243">
        <f t="shared" si="70"/>
        <v>9.3938200000000052</v>
      </c>
      <c r="H184" s="237">
        <f t="shared" si="70"/>
        <v>7.6461800000000011</v>
      </c>
      <c r="I184" s="237">
        <f t="shared" si="70"/>
        <v>24.686179999999993</v>
      </c>
      <c r="J184" s="237">
        <f t="shared" si="70"/>
        <v>38.151179999999997</v>
      </c>
      <c r="K184" s="237">
        <f t="shared" si="70"/>
        <v>55.191179999999989</v>
      </c>
      <c r="L184" s="237">
        <f t="shared" si="70"/>
        <v>72.231179999999981</v>
      </c>
      <c r="M184" s="237">
        <f t="shared" si="70"/>
        <v>89.271180000000001</v>
      </c>
      <c r="N184" s="237">
        <f t="shared" si="70"/>
        <v>106.31117999999999</v>
      </c>
      <c r="O184" s="237">
        <f t="shared" si="70"/>
        <v>123.35117999999999</v>
      </c>
      <c r="P184" s="237">
        <f t="shared" si="70"/>
        <v>140.39118000000002</v>
      </c>
      <c r="Q184" s="237">
        <f t="shared" si="70"/>
        <v>157.43117999999998</v>
      </c>
      <c r="R184" s="237">
        <f t="shared" si="70"/>
        <v>174.47118</v>
      </c>
      <c r="S184" s="237">
        <f t="shared" si="70"/>
        <v>191.51118000000002</v>
      </c>
      <c r="T184" s="237">
        <f t="shared" si="69"/>
        <v>208.55117999999999</v>
      </c>
      <c r="U184" s="237">
        <f t="shared" si="69"/>
        <v>225.59118000000001</v>
      </c>
      <c r="V184" s="237">
        <f t="shared" si="69"/>
        <v>242.63118000000003</v>
      </c>
      <c r="W184" s="237">
        <f t="shared" si="69"/>
        <v>259.67117999999999</v>
      </c>
      <c r="X184" s="237">
        <f t="shared" si="69"/>
        <v>276.71118000000001</v>
      </c>
      <c r="Y184" s="237">
        <f t="shared" si="69"/>
        <v>293.75118000000003</v>
      </c>
      <c r="Z184" s="379">
        <f t="shared" si="69"/>
        <v>310.79118</v>
      </c>
      <c r="AA184" s="379">
        <f t="shared" si="69"/>
        <v>327.83118000000002</v>
      </c>
      <c r="AB184" s="379">
        <f t="shared" si="69"/>
        <v>344.87117999999998</v>
      </c>
      <c r="AC184" s="237">
        <f t="shared" si="69"/>
        <v>361.91118</v>
      </c>
      <c r="AD184" s="238">
        <f t="shared" si="69"/>
        <v>378.95118000000002</v>
      </c>
      <c r="AE184" s="237">
        <f t="shared" si="69"/>
        <v>395.99117999999999</v>
      </c>
      <c r="AF184" s="209">
        <f t="shared" si="69"/>
        <v>491.21618000000001</v>
      </c>
      <c r="AG184" s="114"/>
      <c r="AH184" s="114">
        <v>25</v>
      </c>
      <c r="AI184" s="164" t="s">
        <v>257</v>
      </c>
      <c r="AJ184" s="173" t="str">
        <f t="shared" si="62"/>
        <v>DTL-030ROW:PBI-FE-215201</v>
      </c>
      <c r="AK184" s="173" t="str">
        <f t="shared" si="63"/>
        <v>DTL-030ROW:PBI-MTCA-215200</v>
      </c>
      <c r="AL184" s="14" t="s">
        <v>523</v>
      </c>
      <c r="AM184" s="114" t="str">
        <f t="shared" si="64"/>
        <v>DTL-030ROW</v>
      </c>
      <c r="AN184" s="114" t="s">
        <v>1315</v>
      </c>
      <c r="AO184" s="114"/>
      <c r="AP184" s="511">
        <v>2</v>
      </c>
      <c r="AQ184" s="81">
        <f>'Electronics naming convention'!$C$16+AP184-1</f>
        <v>2152</v>
      </c>
      <c r="AR184" s="46">
        <f t="shared" si="65"/>
        <v>1</v>
      </c>
      <c r="AS184" s="164" t="str">
        <f t="shared" si="66"/>
        <v>BLM</v>
      </c>
      <c r="AT184" s="201">
        <f t="shared" si="67"/>
        <v>54.393820000000005</v>
      </c>
      <c r="AU184" s="46" t="s">
        <v>152</v>
      </c>
      <c r="AV184" s="515">
        <v>2</v>
      </c>
      <c r="AW184" s="515"/>
      <c r="AX184" s="47">
        <v>6</v>
      </c>
      <c r="AY184" s="515"/>
      <c r="AZ184" s="82"/>
      <c r="BA184" s="339"/>
      <c r="BB184" s="528"/>
      <c r="BC184" s="15"/>
      <c r="BD184" s="15"/>
      <c r="BE184" s="529"/>
      <c r="BF184" s="527"/>
      <c r="BG184" s="528"/>
      <c r="BH184" s="527"/>
      <c r="BI184" s="339"/>
    </row>
    <row r="185" spans="2:61" x14ac:dyDescent="0.25">
      <c r="B185" s="47" t="s">
        <v>258</v>
      </c>
      <c r="C185" s="144">
        <v>71.798820000000006</v>
      </c>
      <c r="D185" s="237">
        <f t="shared" si="70"/>
        <v>71.798820000000006</v>
      </c>
      <c r="E185" s="238">
        <f t="shared" si="70"/>
        <v>53.348820000000003</v>
      </c>
      <c r="F185" s="237">
        <f t="shared" si="70"/>
        <v>34.183820000000004</v>
      </c>
      <c r="G185" s="237">
        <f t="shared" si="70"/>
        <v>12.408820000000006</v>
      </c>
      <c r="H185" s="240">
        <f t="shared" si="70"/>
        <v>4.6311800000000005</v>
      </c>
      <c r="I185" s="241">
        <f t="shared" si="70"/>
        <v>21.671179999999993</v>
      </c>
      <c r="J185" s="237">
        <f t="shared" si="70"/>
        <v>35.136179999999996</v>
      </c>
      <c r="K185" s="237">
        <f t="shared" si="70"/>
        <v>52.176179999999988</v>
      </c>
      <c r="L185" s="237">
        <f t="shared" si="70"/>
        <v>69.21617999999998</v>
      </c>
      <c r="M185" s="237">
        <f t="shared" si="70"/>
        <v>86.256180000000001</v>
      </c>
      <c r="N185" s="237">
        <f t="shared" si="70"/>
        <v>103.29617999999999</v>
      </c>
      <c r="O185" s="237">
        <f t="shared" si="70"/>
        <v>120.33617999999998</v>
      </c>
      <c r="P185" s="237">
        <f t="shared" si="70"/>
        <v>137.37618000000001</v>
      </c>
      <c r="Q185" s="237">
        <f t="shared" si="70"/>
        <v>154.41618</v>
      </c>
      <c r="R185" s="237">
        <f t="shared" si="70"/>
        <v>171.45617999999999</v>
      </c>
      <c r="S185" s="237">
        <f t="shared" si="70"/>
        <v>188.49618000000001</v>
      </c>
      <c r="T185" s="237">
        <f t="shared" si="69"/>
        <v>205.53617999999997</v>
      </c>
      <c r="U185" s="237">
        <f t="shared" si="69"/>
        <v>222.57617999999999</v>
      </c>
      <c r="V185" s="237">
        <f t="shared" si="69"/>
        <v>239.61618000000001</v>
      </c>
      <c r="W185" s="237">
        <f t="shared" si="69"/>
        <v>256.65617999999995</v>
      </c>
      <c r="X185" s="237">
        <f t="shared" si="69"/>
        <v>273.69618000000003</v>
      </c>
      <c r="Y185" s="237">
        <f t="shared" si="69"/>
        <v>290.73617999999999</v>
      </c>
      <c r="Z185" s="379">
        <f t="shared" si="69"/>
        <v>307.77617999999995</v>
      </c>
      <c r="AA185" s="379">
        <f t="shared" si="69"/>
        <v>324.81618000000003</v>
      </c>
      <c r="AB185" s="379">
        <f t="shared" si="69"/>
        <v>341.85617999999999</v>
      </c>
      <c r="AC185" s="237">
        <f t="shared" si="69"/>
        <v>358.89617999999996</v>
      </c>
      <c r="AD185" s="238">
        <f t="shared" si="69"/>
        <v>375.93618000000004</v>
      </c>
      <c r="AE185" s="237">
        <f t="shared" si="69"/>
        <v>392.97618</v>
      </c>
      <c r="AF185" s="209">
        <f t="shared" si="69"/>
        <v>488.20118000000002</v>
      </c>
      <c r="AG185" s="114"/>
      <c r="AH185" s="114">
        <v>26</v>
      </c>
      <c r="AI185" s="46" t="s">
        <v>258</v>
      </c>
      <c r="AJ185" s="147" t="str">
        <f t="shared" si="62"/>
        <v>SPK-040ROW:PBI-FE-215301</v>
      </c>
      <c r="AK185" s="147" t="str">
        <f t="shared" si="63"/>
        <v>SPK-040ROW:PBI-MTCA-215300</v>
      </c>
      <c r="AL185" s="14" t="s">
        <v>527</v>
      </c>
      <c r="AM185" s="114" t="str">
        <f t="shared" si="64"/>
        <v>SPK-040ROW</v>
      </c>
      <c r="AN185" s="114" t="s">
        <v>1315</v>
      </c>
      <c r="AO185" s="114"/>
      <c r="AP185" s="511">
        <v>3</v>
      </c>
      <c r="AQ185" s="511">
        <f>'Electronics naming convention'!$C$16+AP185-1</f>
        <v>2153</v>
      </c>
      <c r="AR185" s="46">
        <f t="shared" si="65"/>
        <v>1</v>
      </c>
      <c r="AS185" s="46" t="str">
        <f t="shared" si="66"/>
        <v>BLM</v>
      </c>
      <c r="AT185" s="200">
        <f t="shared" si="67"/>
        <v>49.631180000000001</v>
      </c>
      <c r="AU185" s="46" t="s">
        <v>153</v>
      </c>
      <c r="AV185" s="515">
        <v>1</v>
      </c>
      <c r="AW185" s="515"/>
      <c r="AX185" s="47">
        <f>COUNTIF(AV$185:AV185,AV185)</f>
        <v>1</v>
      </c>
      <c r="AY185" s="515"/>
      <c r="AZ185" s="82"/>
      <c r="BA185" s="339"/>
      <c r="BB185" s="528"/>
      <c r="BC185" s="15"/>
      <c r="BD185" s="15"/>
      <c r="BE185" s="529"/>
      <c r="BF185" s="527"/>
      <c r="BG185" s="528"/>
      <c r="BH185" s="527"/>
      <c r="BI185" s="339"/>
    </row>
    <row r="186" spans="2:61" x14ac:dyDescent="0.25">
      <c r="B186" s="47" t="s">
        <v>259</v>
      </c>
      <c r="C186" s="144">
        <v>72.888819999999996</v>
      </c>
      <c r="D186" s="237">
        <f t="shared" si="70"/>
        <v>72.888819999999996</v>
      </c>
      <c r="E186" s="238">
        <f t="shared" si="70"/>
        <v>54.438819999999993</v>
      </c>
      <c r="F186" s="237">
        <f t="shared" si="70"/>
        <v>35.273819999999994</v>
      </c>
      <c r="G186" s="237">
        <f t="shared" si="70"/>
        <v>13.498819999999995</v>
      </c>
      <c r="H186" s="244">
        <f t="shared" si="70"/>
        <v>3.5411800000000113</v>
      </c>
      <c r="I186" s="245">
        <f t="shared" si="70"/>
        <v>20.581180000000003</v>
      </c>
      <c r="J186" s="237">
        <f t="shared" si="70"/>
        <v>34.046180000000007</v>
      </c>
      <c r="K186" s="237">
        <f t="shared" si="70"/>
        <v>51.086179999999999</v>
      </c>
      <c r="L186" s="237">
        <f t="shared" si="70"/>
        <v>68.126179999999991</v>
      </c>
      <c r="M186" s="237">
        <f t="shared" si="70"/>
        <v>85.166180000000011</v>
      </c>
      <c r="N186" s="237">
        <f t="shared" si="70"/>
        <v>102.20618</v>
      </c>
      <c r="O186" s="237">
        <f t="shared" si="70"/>
        <v>119.24618</v>
      </c>
      <c r="P186" s="237">
        <f t="shared" si="70"/>
        <v>136.28618</v>
      </c>
      <c r="Q186" s="237">
        <f t="shared" si="70"/>
        <v>153.32618000000002</v>
      </c>
      <c r="R186" s="237">
        <f t="shared" si="70"/>
        <v>170.36617999999999</v>
      </c>
      <c r="S186" s="237">
        <f t="shared" si="70"/>
        <v>187.40618000000001</v>
      </c>
      <c r="T186" s="237">
        <f t="shared" si="69"/>
        <v>204.44617999999997</v>
      </c>
      <c r="U186" s="237">
        <f t="shared" si="69"/>
        <v>221.48617999999999</v>
      </c>
      <c r="V186" s="237">
        <f t="shared" si="69"/>
        <v>238.52618000000001</v>
      </c>
      <c r="W186" s="237">
        <f t="shared" si="69"/>
        <v>255.56617999999997</v>
      </c>
      <c r="X186" s="237">
        <f t="shared" si="69"/>
        <v>272.60617999999999</v>
      </c>
      <c r="Y186" s="237">
        <f t="shared" si="69"/>
        <v>289.64618000000002</v>
      </c>
      <c r="Z186" s="379">
        <f t="shared" si="69"/>
        <v>306.68617999999998</v>
      </c>
      <c r="AA186" s="379">
        <f t="shared" si="69"/>
        <v>323.72618</v>
      </c>
      <c r="AB186" s="379">
        <f t="shared" si="69"/>
        <v>340.76617999999996</v>
      </c>
      <c r="AC186" s="237">
        <f t="shared" si="69"/>
        <v>357.80617999999998</v>
      </c>
      <c r="AD186" s="238">
        <f t="shared" si="69"/>
        <v>374.84618</v>
      </c>
      <c r="AE186" s="237">
        <f t="shared" si="69"/>
        <v>391.88617999999997</v>
      </c>
      <c r="AF186" s="209">
        <f t="shared" si="69"/>
        <v>487.11117999999999</v>
      </c>
      <c r="AG186" s="114"/>
      <c r="AH186" s="114">
        <v>27</v>
      </c>
      <c r="AI186" s="46" t="s">
        <v>259</v>
      </c>
      <c r="AJ186" s="147" t="str">
        <f t="shared" si="62"/>
        <v>SPK-040ROW:PBI-FE-215302</v>
      </c>
      <c r="AK186" s="147" t="str">
        <f t="shared" si="63"/>
        <v>SPK-040ROW:PBI-MTCA-215300</v>
      </c>
      <c r="AL186" s="14" t="s">
        <v>527</v>
      </c>
      <c r="AM186" s="114" t="str">
        <f t="shared" si="64"/>
        <v>SPK-040ROW</v>
      </c>
      <c r="AN186" s="114" t="s">
        <v>1315</v>
      </c>
      <c r="AO186" s="114"/>
      <c r="AP186" s="511">
        <v>3</v>
      </c>
      <c r="AQ186" s="511">
        <f>'Electronics naming convention'!$C$16+AP186-1</f>
        <v>2153</v>
      </c>
      <c r="AR186" s="46">
        <f t="shared" si="65"/>
        <v>2</v>
      </c>
      <c r="AS186" s="46" t="str">
        <f t="shared" si="66"/>
        <v>BLM</v>
      </c>
      <c r="AT186" s="200">
        <f t="shared" si="67"/>
        <v>48.541180000000011</v>
      </c>
      <c r="AU186" s="46" t="s">
        <v>153</v>
      </c>
      <c r="AV186" s="515">
        <v>3</v>
      </c>
      <c r="AW186" s="515"/>
      <c r="AX186" s="47">
        <v>1</v>
      </c>
      <c r="AY186" s="515"/>
      <c r="AZ186" s="82"/>
      <c r="BA186" s="339"/>
      <c r="BB186" s="528"/>
      <c r="BC186" s="15"/>
      <c r="BD186" s="15"/>
      <c r="BE186" s="529"/>
      <c r="BF186" s="527"/>
      <c r="BG186" s="528"/>
      <c r="BH186" s="527"/>
      <c r="BI186" s="339"/>
    </row>
    <row r="187" spans="2:61" x14ac:dyDescent="0.25">
      <c r="B187" s="109" t="s">
        <v>260</v>
      </c>
      <c r="C187" s="144">
        <v>73.043819999999997</v>
      </c>
      <c r="D187" s="237">
        <f t="shared" si="70"/>
        <v>73.043819999999997</v>
      </c>
      <c r="E187" s="238">
        <f t="shared" si="70"/>
        <v>54.593819999999994</v>
      </c>
      <c r="F187" s="237">
        <f t="shared" si="70"/>
        <v>35.428819999999995</v>
      </c>
      <c r="G187" s="237">
        <f t="shared" si="70"/>
        <v>13.653819999999996</v>
      </c>
      <c r="H187" s="244">
        <f t="shared" si="70"/>
        <v>3.3861800000000102</v>
      </c>
      <c r="I187" s="245">
        <f t="shared" si="70"/>
        <v>20.426180000000002</v>
      </c>
      <c r="J187" s="237">
        <f t="shared" si="70"/>
        <v>33.891180000000006</v>
      </c>
      <c r="K187" s="237">
        <f t="shared" si="70"/>
        <v>50.931179999999998</v>
      </c>
      <c r="L187" s="237">
        <f t="shared" si="70"/>
        <v>67.97117999999999</v>
      </c>
      <c r="M187" s="237">
        <f t="shared" si="70"/>
        <v>85.01118000000001</v>
      </c>
      <c r="N187" s="237">
        <f t="shared" si="70"/>
        <v>102.05118</v>
      </c>
      <c r="O187" s="237">
        <f t="shared" si="70"/>
        <v>119.09117999999999</v>
      </c>
      <c r="P187" s="237">
        <f t="shared" si="70"/>
        <v>136.13118000000003</v>
      </c>
      <c r="Q187" s="237">
        <f t="shared" si="70"/>
        <v>153.17117999999999</v>
      </c>
      <c r="R187" s="237">
        <f t="shared" si="70"/>
        <v>170.21118000000001</v>
      </c>
      <c r="S187" s="237">
        <f t="shared" si="70"/>
        <v>187.25118000000003</v>
      </c>
      <c r="T187" s="237">
        <f t="shared" si="69"/>
        <v>204.29118</v>
      </c>
      <c r="U187" s="237">
        <f t="shared" si="69"/>
        <v>221.33118000000002</v>
      </c>
      <c r="V187" s="237">
        <f t="shared" si="69"/>
        <v>238.37118000000004</v>
      </c>
      <c r="W187" s="237">
        <f t="shared" si="69"/>
        <v>255.41118</v>
      </c>
      <c r="X187" s="237">
        <f t="shared" si="69"/>
        <v>272.45118000000002</v>
      </c>
      <c r="Y187" s="237">
        <f t="shared" si="69"/>
        <v>289.49118000000004</v>
      </c>
      <c r="Z187" s="379">
        <f t="shared" si="69"/>
        <v>306.53118000000001</v>
      </c>
      <c r="AA187" s="379">
        <f t="shared" si="69"/>
        <v>323.57118000000003</v>
      </c>
      <c r="AB187" s="379">
        <f t="shared" si="69"/>
        <v>340.61117999999999</v>
      </c>
      <c r="AC187" s="237">
        <f t="shared" si="69"/>
        <v>357.65118000000001</v>
      </c>
      <c r="AD187" s="238">
        <f t="shared" si="69"/>
        <v>374.69118000000003</v>
      </c>
      <c r="AE187" s="237">
        <f t="shared" si="69"/>
        <v>391.73117999999999</v>
      </c>
      <c r="AF187" s="209">
        <f t="shared" si="69"/>
        <v>486.95618000000002</v>
      </c>
      <c r="AG187" s="114"/>
      <c r="AH187" s="114">
        <v>28</v>
      </c>
      <c r="AI187" s="46" t="s">
        <v>260</v>
      </c>
      <c r="AJ187" s="147" t="str">
        <f t="shared" si="62"/>
        <v>SPK-040ROW:PBI-FE-215301</v>
      </c>
      <c r="AK187" s="147" t="str">
        <f t="shared" si="63"/>
        <v>SPK-040ROW:PBI-MTCA-215300</v>
      </c>
      <c r="AL187" s="14" t="s">
        <v>527</v>
      </c>
      <c r="AM187" s="114" t="str">
        <f t="shared" si="64"/>
        <v>SPK-040ROW</v>
      </c>
      <c r="AN187" s="114" t="s">
        <v>1315</v>
      </c>
      <c r="AO187" s="114"/>
      <c r="AP187" s="511">
        <v>3</v>
      </c>
      <c r="AQ187" s="511">
        <f>'Electronics naming convention'!$C$16+AP187-1</f>
        <v>2153</v>
      </c>
      <c r="AR187" s="46">
        <f t="shared" si="65"/>
        <v>1</v>
      </c>
      <c r="AS187" s="46" t="str">
        <f t="shared" si="66"/>
        <v>BLM</v>
      </c>
      <c r="AT187" s="200">
        <f t="shared" si="67"/>
        <v>48.38618000000001</v>
      </c>
      <c r="AU187" s="46" t="s">
        <v>153</v>
      </c>
      <c r="AV187" s="515">
        <v>1</v>
      </c>
      <c r="AW187" s="515"/>
      <c r="AX187" s="47">
        <v>2</v>
      </c>
      <c r="AY187" s="515"/>
      <c r="AZ187" s="82"/>
      <c r="BA187" s="339"/>
      <c r="BB187" s="528"/>
      <c r="BC187" s="15"/>
      <c r="BD187" s="15"/>
      <c r="BE187" s="529"/>
      <c r="BF187" s="527"/>
      <c r="BG187" s="528"/>
      <c r="BH187" s="527"/>
      <c r="BI187" s="339"/>
    </row>
    <row r="188" spans="2:61" x14ac:dyDescent="0.25">
      <c r="B188" s="109" t="s">
        <v>261</v>
      </c>
      <c r="C188" s="211">
        <v>73.043819999999997</v>
      </c>
      <c r="D188" s="237">
        <f t="shared" si="70"/>
        <v>73.043819999999997</v>
      </c>
      <c r="E188" s="238">
        <f t="shared" si="70"/>
        <v>54.593819999999994</v>
      </c>
      <c r="F188" s="237">
        <f t="shared" si="70"/>
        <v>35.428819999999995</v>
      </c>
      <c r="G188" s="237">
        <f t="shared" si="70"/>
        <v>13.653819999999996</v>
      </c>
      <c r="H188" s="244">
        <f t="shared" si="70"/>
        <v>3.3861800000000102</v>
      </c>
      <c r="I188" s="245">
        <f t="shared" si="70"/>
        <v>20.426180000000002</v>
      </c>
      <c r="J188" s="237">
        <f t="shared" si="70"/>
        <v>33.891180000000006</v>
      </c>
      <c r="K188" s="237">
        <f t="shared" si="70"/>
        <v>50.931179999999998</v>
      </c>
      <c r="L188" s="237">
        <f t="shared" si="70"/>
        <v>67.97117999999999</v>
      </c>
      <c r="M188" s="237">
        <f t="shared" si="70"/>
        <v>85.01118000000001</v>
      </c>
      <c r="N188" s="237">
        <f t="shared" si="70"/>
        <v>102.05118</v>
      </c>
      <c r="O188" s="237">
        <f t="shared" si="70"/>
        <v>119.09117999999999</v>
      </c>
      <c r="P188" s="237">
        <f t="shared" si="70"/>
        <v>136.13118000000003</v>
      </c>
      <c r="Q188" s="237">
        <f t="shared" si="70"/>
        <v>153.17117999999999</v>
      </c>
      <c r="R188" s="237">
        <f t="shared" si="70"/>
        <v>170.21118000000001</v>
      </c>
      <c r="S188" s="237">
        <f t="shared" si="70"/>
        <v>187.25118000000003</v>
      </c>
      <c r="T188" s="237">
        <f t="shared" si="69"/>
        <v>204.29118</v>
      </c>
      <c r="U188" s="237">
        <f t="shared" si="69"/>
        <v>221.33118000000002</v>
      </c>
      <c r="V188" s="237">
        <f t="shared" si="69"/>
        <v>238.37118000000004</v>
      </c>
      <c r="W188" s="237">
        <f t="shared" si="69"/>
        <v>255.41118</v>
      </c>
      <c r="X188" s="237">
        <f t="shared" si="69"/>
        <v>272.45118000000002</v>
      </c>
      <c r="Y188" s="237">
        <f t="shared" si="69"/>
        <v>289.49118000000004</v>
      </c>
      <c r="Z188" s="379">
        <f t="shared" si="69"/>
        <v>306.53118000000001</v>
      </c>
      <c r="AA188" s="379">
        <f t="shared" si="69"/>
        <v>323.57118000000003</v>
      </c>
      <c r="AB188" s="379">
        <f t="shared" si="69"/>
        <v>340.61117999999999</v>
      </c>
      <c r="AC188" s="237">
        <f t="shared" si="69"/>
        <v>357.65118000000001</v>
      </c>
      <c r="AD188" s="238">
        <f t="shared" si="69"/>
        <v>374.69118000000003</v>
      </c>
      <c r="AE188" s="237">
        <f t="shared" si="69"/>
        <v>391.73117999999999</v>
      </c>
      <c r="AF188" s="209">
        <f t="shared" si="69"/>
        <v>486.95618000000002</v>
      </c>
      <c r="AG188" s="114"/>
      <c r="AH188" s="114">
        <v>29</v>
      </c>
      <c r="AI188" s="46" t="s">
        <v>261</v>
      </c>
      <c r="AJ188" s="147" t="str">
        <f t="shared" si="62"/>
        <v>SPK-040ROW:PBI-FE-215302</v>
      </c>
      <c r="AK188" s="147" t="str">
        <f t="shared" si="63"/>
        <v>SPK-040ROW:PBI-MTCA-215300</v>
      </c>
      <c r="AL188" s="14" t="s">
        <v>527</v>
      </c>
      <c r="AM188" s="114" t="str">
        <f t="shared" si="64"/>
        <v>SPK-040ROW</v>
      </c>
      <c r="AN188" s="114" t="s">
        <v>1315</v>
      </c>
      <c r="AO188" s="114"/>
      <c r="AP188" s="511">
        <v>3</v>
      </c>
      <c r="AQ188" s="511">
        <f>'Electronics naming convention'!$C$16+AP188-1</f>
        <v>2153</v>
      </c>
      <c r="AR188" s="46">
        <f t="shared" si="65"/>
        <v>2</v>
      </c>
      <c r="AS188" s="46" t="str">
        <f t="shared" si="66"/>
        <v>BLM</v>
      </c>
      <c r="AT188" s="200">
        <f t="shared" si="67"/>
        <v>48.38618000000001</v>
      </c>
      <c r="AU188" s="46" t="s">
        <v>153</v>
      </c>
      <c r="AV188" s="515">
        <v>3</v>
      </c>
      <c r="AW188" s="515"/>
      <c r="AX188" s="47">
        <v>2</v>
      </c>
      <c r="AY188" s="515"/>
      <c r="AZ188" s="82"/>
      <c r="BA188" s="339"/>
      <c r="BB188" s="528"/>
      <c r="BC188" s="15"/>
      <c r="BD188" s="15"/>
      <c r="BE188" s="529"/>
      <c r="BF188" s="527"/>
      <c r="BG188" s="528"/>
      <c r="BH188" s="527"/>
      <c r="BI188" s="339"/>
    </row>
    <row r="189" spans="2:61" x14ac:dyDescent="0.25">
      <c r="B189" s="47" t="s">
        <v>534</v>
      </c>
      <c r="C189" s="211">
        <v>76.058819999999997</v>
      </c>
      <c r="D189" s="237">
        <f t="shared" si="70"/>
        <v>76.058819999999997</v>
      </c>
      <c r="E189" s="238">
        <f t="shared" si="70"/>
        <v>57.608819999999994</v>
      </c>
      <c r="F189" s="237">
        <f t="shared" si="70"/>
        <v>38.443819999999995</v>
      </c>
      <c r="G189" s="237">
        <f t="shared" si="70"/>
        <v>16.668819999999997</v>
      </c>
      <c r="H189" s="244">
        <f t="shared" si="70"/>
        <v>0.37118000000000961</v>
      </c>
      <c r="I189" s="245">
        <f t="shared" si="70"/>
        <v>17.411180000000002</v>
      </c>
      <c r="J189" s="237">
        <f t="shared" si="70"/>
        <v>30.876180000000005</v>
      </c>
      <c r="K189" s="237">
        <f t="shared" si="70"/>
        <v>47.916179999999997</v>
      </c>
      <c r="L189" s="237">
        <f t="shared" si="70"/>
        <v>64.956179999999989</v>
      </c>
      <c r="M189" s="237">
        <f t="shared" si="70"/>
        <v>81.99618000000001</v>
      </c>
      <c r="N189" s="237">
        <f t="shared" si="70"/>
        <v>99.036180000000002</v>
      </c>
      <c r="O189" s="237">
        <f t="shared" si="70"/>
        <v>116.07617999999999</v>
      </c>
      <c r="P189" s="237">
        <f t="shared" si="70"/>
        <v>133.11618000000001</v>
      </c>
      <c r="Q189" s="237">
        <f t="shared" si="70"/>
        <v>150.15618000000001</v>
      </c>
      <c r="R189" s="237">
        <f t="shared" si="70"/>
        <v>167.19618</v>
      </c>
      <c r="S189" s="237">
        <f t="shared" si="70"/>
        <v>184.23618000000002</v>
      </c>
      <c r="T189" s="237">
        <f t="shared" si="69"/>
        <v>201.27617999999998</v>
      </c>
      <c r="U189" s="237">
        <f t="shared" si="69"/>
        <v>218.31618</v>
      </c>
      <c r="V189" s="237">
        <f t="shared" si="69"/>
        <v>235.35618000000002</v>
      </c>
      <c r="W189" s="237">
        <f t="shared" si="69"/>
        <v>252.39617999999999</v>
      </c>
      <c r="X189" s="237">
        <f t="shared" si="69"/>
        <v>269.43618000000004</v>
      </c>
      <c r="Y189" s="237">
        <f t="shared" si="69"/>
        <v>286.47618</v>
      </c>
      <c r="Z189" s="379">
        <f t="shared" si="69"/>
        <v>303.51617999999996</v>
      </c>
      <c r="AA189" s="379">
        <f t="shared" si="69"/>
        <v>320.55618000000004</v>
      </c>
      <c r="AB189" s="379">
        <f t="shared" si="69"/>
        <v>337.59618</v>
      </c>
      <c r="AC189" s="237">
        <f t="shared" si="69"/>
        <v>354.63617999999997</v>
      </c>
      <c r="AD189" s="238">
        <f t="shared" si="69"/>
        <v>371.67618000000004</v>
      </c>
      <c r="AE189" s="237">
        <f t="shared" si="69"/>
        <v>388.71618000000001</v>
      </c>
      <c r="AF189" s="209">
        <f t="shared" si="69"/>
        <v>483.94118000000003</v>
      </c>
      <c r="AG189" s="114"/>
      <c r="AH189" s="114">
        <v>30</v>
      </c>
      <c r="AI189" s="46" t="s">
        <v>534</v>
      </c>
      <c r="AJ189" s="147" t="str">
        <f t="shared" si="62"/>
        <v>SPK-040ROW:PBI-FE-215301</v>
      </c>
      <c r="AK189" s="147" t="str">
        <f t="shared" si="63"/>
        <v>SPK-040ROW:PBI-MTCA-215300</v>
      </c>
      <c r="AL189" s="14" t="s">
        <v>527</v>
      </c>
      <c r="AM189" s="114" t="str">
        <f t="shared" si="64"/>
        <v>SPK-040ROW</v>
      </c>
      <c r="AN189" s="114" t="s">
        <v>1315</v>
      </c>
      <c r="AO189" s="114"/>
      <c r="AP189" s="511">
        <v>3</v>
      </c>
      <c r="AQ189" s="511">
        <f>'Electronics naming convention'!$C$16+AP189-1</f>
        <v>2153</v>
      </c>
      <c r="AR189" s="46">
        <f t="shared" si="65"/>
        <v>1</v>
      </c>
      <c r="AS189" s="46" t="str">
        <f t="shared" si="66"/>
        <v>BLM</v>
      </c>
      <c r="AT189" s="200">
        <f t="shared" si="67"/>
        <v>45.37118000000001</v>
      </c>
      <c r="AU189" s="46" t="s">
        <v>153</v>
      </c>
      <c r="AV189" s="515">
        <v>1</v>
      </c>
      <c r="AW189" s="515">
        <v>1</v>
      </c>
      <c r="AX189" s="47">
        <v>3</v>
      </c>
      <c r="AY189" s="515"/>
      <c r="AZ189" s="82"/>
      <c r="BA189" s="339"/>
      <c r="BB189" s="528"/>
      <c r="BC189" s="15"/>
      <c r="BD189" s="15"/>
      <c r="BE189" s="529"/>
      <c r="BF189" s="527"/>
      <c r="BG189" s="528"/>
      <c r="BH189" s="527"/>
      <c r="BI189" s="339"/>
    </row>
    <row r="190" spans="2:61" x14ac:dyDescent="0.25">
      <c r="B190" s="47" t="s">
        <v>535</v>
      </c>
      <c r="C190" s="211">
        <v>77.148820000000001</v>
      </c>
      <c r="D190" s="237">
        <f t="shared" si="70"/>
        <v>77.148820000000001</v>
      </c>
      <c r="E190" s="238">
        <f t="shared" si="70"/>
        <v>58.698819999999998</v>
      </c>
      <c r="F190" s="237">
        <f t="shared" si="70"/>
        <v>39.533819999999999</v>
      </c>
      <c r="G190" s="237">
        <f t="shared" si="70"/>
        <v>17.75882</v>
      </c>
      <c r="H190" s="244">
        <f t="shared" si="70"/>
        <v>0.7188199999999938</v>
      </c>
      <c r="I190" s="245">
        <f t="shared" si="70"/>
        <v>16.321179999999998</v>
      </c>
      <c r="J190" s="237">
        <f t="shared" si="70"/>
        <v>29.786180000000002</v>
      </c>
      <c r="K190" s="237">
        <f t="shared" si="70"/>
        <v>46.826179999999994</v>
      </c>
      <c r="L190" s="237">
        <f t="shared" si="70"/>
        <v>63.866179999999986</v>
      </c>
      <c r="M190" s="237">
        <f t="shared" si="70"/>
        <v>80.906180000000006</v>
      </c>
      <c r="N190" s="237">
        <f t="shared" si="70"/>
        <v>97.946179999999998</v>
      </c>
      <c r="O190" s="237">
        <f t="shared" si="70"/>
        <v>114.98617999999999</v>
      </c>
      <c r="P190" s="237">
        <f t="shared" si="70"/>
        <v>132.02618000000001</v>
      </c>
      <c r="Q190" s="237">
        <f t="shared" si="70"/>
        <v>149.06618</v>
      </c>
      <c r="R190" s="237">
        <f t="shared" si="70"/>
        <v>166.10617999999999</v>
      </c>
      <c r="S190" s="237">
        <f t="shared" si="70"/>
        <v>183.14618000000002</v>
      </c>
      <c r="T190" s="237">
        <f t="shared" si="69"/>
        <v>200.18617999999998</v>
      </c>
      <c r="U190" s="237">
        <f t="shared" si="69"/>
        <v>217.22618</v>
      </c>
      <c r="V190" s="237">
        <f t="shared" si="69"/>
        <v>234.26618000000002</v>
      </c>
      <c r="W190" s="237">
        <f t="shared" si="69"/>
        <v>251.30617999999998</v>
      </c>
      <c r="X190" s="237">
        <f t="shared" si="69"/>
        <v>268.34618</v>
      </c>
      <c r="Y190" s="237">
        <f t="shared" si="69"/>
        <v>285.38618000000002</v>
      </c>
      <c r="Z190" s="379">
        <f t="shared" si="69"/>
        <v>302.42617999999999</v>
      </c>
      <c r="AA190" s="379">
        <f t="shared" si="69"/>
        <v>319.46618000000001</v>
      </c>
      <c r="AB190" s="379">
        <f t="shared" si="69"/>
        <v>336.50617999999997</v>
      </c>
      <c r="AC190" s="237">
        <f t="shared" si="69"/>
        <v>353.54617999999999</v>
      </c>
      <c r="AD190" s="238">
        <f t="shared" si="69"/>
        <v>370.58618000000001</v>
      </c>
      <c r="AE190" s="237">
        <f t="shared" si="69"/>
        <v>387.62617999999998</v>
      </c>
      <c r="AF190" s="209">
        <f t="shared" si="69"/>
        <v>482.85118</v>
      </c>
      <c r="AG190" s="114"/>
      <c r="AH190" s="114">
        <v>31</v>
      </c>
      <c r="AI190" s="46" t="s">
        <v>535</v>
      </c>
      <c r="AJ190" s="147" t="str">
        <f t="shared" si="62"/>
        <v>SPK-040ROW:PBI-FE-215302</v>
      </c>
      <c r="AK190" s="147" t="str">
        <f t="shared" si="63"/>
        <v>SPK-040ROW:PBI-MTCA-215300</v>
      </c>
      <c r="AL190" s="14" t="s">
        <v>527</v>
      </c>
      <c r="AM190" s="114" t="str">
        <f t="shared" si="64"/>
        <v>SPK-040ROW</v>
      </c>
      <c r="AN190" s="114" t="s">
        <v>1315</v>
      </c>
      <c r="AO190" s="114"/>
      <c r="AP190" s="511">
        <v>3</v>
      </c>
      <c r="AQ190" s="511">
        <f>'Electronics naming convention'!$C$16+AP190-1</f>
        <v>2153</v>
      </c>
      <c r="AR190" s="46">
        <f t="shared" si="65"/>
        <v>2</v>
      </c>
      <c r="AS190" s="46" t="str">
        <f t="shared" si="66"/>
        <v>BLM</v>
      </c>
      <c r="AT190" s="200">
        <f t="shared" si="67"/>
        <v>45.718819999999994</v>
      </c>
      <c r="AU190" s="46" t="s">
        <v>153</v>
      </c>
      <c r="AV190" s="515">
        <v>3</v>
      </c>
      <c r="AW190" s="515">
        <v>3</v>
      </c>
      <c r="AX190" s="47">
        <v>3</v>
      </c>
      <c r="AY190" s="515"/>
      <c r="AZ190" s="82"/>
      <c r="BA190" s="339"/>
      <c r="BB190" s="528"/>
      <c r="BC190" s="15"/>
      <c r="BD190" s="15"/>
      <c r="BE190" s="529"/>
      <c r="BF190" s="527"/>
      <c r="BG190" s="528"/>
      <c r="BH190" s="527"/>
      <c r="BI190" s="339"/>
    </row>
    <row r="191" spans="2:61" x14ac:dyDescent="0.25">
      <c r="B191" s="109" t="s">
        <v>536</v>
      </c>
      <c r="C191" s="211">
        <v>77.303820000000002</v>
      </c>
      <c r="D191" s="237">
        <f t="shared" si="70"/>
        <v>77.303820000000002</v>
      </c>
      <c r="E191" s="238">
        <f t="shared" si="70"/>
        <v>58.853819999999999</v>
      </c>
      <c r="F191" s="237">
        <f t="shared" si="70"/>
        <v>39.68882</v>
      </c>
      <c r="G191" s="237">
        <f t="shared" si="70"/>
        <v>17.913820000000001</v>
      </c>
      <c r="H191" s="244">
        <f t="shared" si="70"/>
        <v>0.87381999999999493</v>
      </c>
      <c r="I191" s="245">
        <f t="shared" si="70"/>
        <v>16.166179999999997</v>
      </c>
      <c r="J191" s="237">
        <f t="shared" si="70"/>
        <v>29.631180000000001</v>
      </c>
      <c r="K191" s="237">
        <f t="shared" si="70"/>
        <v>46.671179999999993</v>
      </c>
      <c r="L191" s="237">
        <f t="shared" si="70"/>
        <v>63.711179999999985</v>
      </c>
      <c r="M191" s="237">
        <f t="shared" si="70"/>
        <v>80.751180000000005</v>
      </c>
      <c r="N191" s="237">
        <f t="shared" si="70"/>
        <v>97.791179999999997</v>
      </c>
      <c r="O191" s="237">
        <f t="shared" si="70"/>
        <v>114.83117999999999</v>
      </c>
      <c r="P191" s="237">
        <f t="shared" si="70"/>
        <v>131.87118000000001</v>
      </c>
      <c r="Q191" s="237">
        <f t="shared" si="70"/>
        <v>148.91118</v>
      </c>
      <c r="R191" s="237">
        <f t="shared" si="70"/>
        <v>165.95117999999999</v>
      </c>
      <c r="S191" s="237">
        <f t="shared" si="70"/>
        <v>182.99118000000001</v>
      </c>
      <c r="T191" s="237">
        <f t="shared" ref="T191:AF206" si="71">ABS($C191-T$159)</f>
        <v>200.03117999999998</v>
      </c>
      <c r="U191" s="237">
        <f t="shared" si="71"/>
        <v>217.07118</v>
      </c>
      <c r="V191" s="237">
        <f t="shared" si="71"/>
        <v>234.11118000000002</v>
      </c>
      <c r="W191" s="237">
        <f t="shared" si="71"/>
        <v>251.15117999999998</v>
      </c>
      <c r="X191" s="237">
        <f t="shared" si="71"/>
        <v>268.19118000000003</v>
      </c>
      <c r="Y191" s="237">
        <f t="shared" si="71"/>
        <v>285.23117999999999</v>
      </c>
      <c r="Z191" s="379">
        <f t="shared" si="71"/>
        <v>302.27117999999996</v>
      </c>
      <c r="AA191" s="379">
        <f t="shared" si="71"/>
        <v>319.31118000000004</v>
      </c>
      <c r="AB191" s="379">
        <f t="shared" si="71"/>
        <v>336.35118</v>
      </c>
      <c r="AC191" s="237">
        <f t="shared" si="71"/>
        <v>353.39117999999996</v>
      </c>
      <c r="AD191" s="238">
        <f t="shared" si="71"/>
        <v>370.43118000000004</v>
      </c>
      <c r="AE191" s="237">
        <f t="shared" si="71"/>
        <v>387.47118</v>
      </c>
      <c r="AF191" s="209">
        <f t="shared" si="71"/>
        <v>482.69618000000003</v>
      </c>
      <c r="AG191" s="114"/>
      <c r="AH191" s="114">
        <v>32</v>
      </c>
      <c r="AI191" s="46" t="s">
        <v>536</v>
      </c>
      <c r="AJ191" s="147" t="str">
        <f t="shared" si="62"/>
        <v>SPK-040ROW:PBI-FE-215301</v>
      </c>
      <c r="AK191" s="147" t="str">
        <f t="shared" si="63"/>
        <v>SPK-040ROW:PBI-MTCA-215300</v>
      </c>
      <c r="AL191" s="14" t="s">
        <v>527</v>
      </c>
      <c r="AM191" s="114" t="str">
        <f t="shared" si="64"/>
        <v>SPK-040ROW</v>
      </c>
      <c r="AN191" s="114" t="s">
        <v>1315</v>
      </c>
      <c r="AO191" s="114"/>
      <c r="AP191" s="511">
        <v>3</v>
      </c>
      <c r="AQ191" s="511">
        <f>'Electronics naming convention'!$C$16+AP191-1</f>
        <v>2153</v>
      </c>
      <c r="AR191" s="46">
        <f t="shared" si="65"/>
        <v>1</v>
      </c>
      <c r="AS191" s="46" t="str">
        <f t="shared" si="66"/>
        <v>BLM</v>
      </c>
      <c r="AT191" s="200">
        <f t="shared" si="67"/>
        <v>45.873819999999995</v>
      </c>
      <c r="AU191" s="46" t="s">
        <v>153</v>
      </c>
      <c r="AV191" s="515">
        <v>1</v>
      </c>
      <c r="AW191" s="515"/>
      <c r="AX191" s="47">
        <v>4</v>
      </c>
      <c r="AY191" s="515"/>
      <c r="AZ191" s="82"/>
      <c r="BA191" s="339"/>
      <c r="BB191" s="528"/>
      <c r="BC191" s="15"/>
      <c r="BD191" s="15"/>
      <c r="BE191" s="529"/>
      <c r="BF191" s="527"/>
      <c r="BG191" s="528"/>
      <c r="BH191" s="527"/>
      <c r="BI191" s="339"/>
    </row>
    <row r="192" spans="2:61" x14ac:dyDescent="0.25">
      <c r="B192" s="109" t="s">
        <v>537</v>
      </c>
      <c r="C192" s="211">
        <v>77.303820000000002</v>
      </c>
      <c r="D192" s="237">
        <f t="shared" si="70"/>
        <v>77.303820000000002</v>
      </c>
      <c r="E192" s="238">
        <f t="shared" si="70"/>
        <v>58.853819999999999</v>
      </c>
      <c r="F192" s="237">
        <f t="shared" si="70"/>
        <v>39.68882</v>
      </c>
      <c r="G192" s="237">
        <f t="shared" si="70"/>
        <v>17.913820000000001</v>
      </c>
      <c r="H192" s="244">
        <f t="shared" si="70"/>
        <v>0.87381999999999493</v>
      </c>
      <c r="I192" s="245">
        <f t="shared" si="70"/>
        <v>16.166179999999997</v>
      </c>
      <c r="J192" s="237">
        <f t="shared" si="70"/>
        <v>29.631180000000001</v>
      </c>
      <c r="K192" s="237">
        <f t="shared" si="70"/>
        <v>46.671179999999993</v>
      </c>
      <c r="L192" s="237">
        <f t="shared" si="70"/>
        <v>63.711179999999985</v>
      </c>
      <c r="M192" s="237">
        <f t="shared" si="70"/>
        <v>80.751180000000005</v>
      </c>
      <c r="N192" s="237">
        <f t="shared" si="70"/>
        <v>97.791179999999997</v>
      </c>
      <c r="O192" s="237">
        <f t="shared" si="70"/>
        <v>114.83117999999999</v>
      </c>
      <c r="P192" s="237">
        <f t="shared" si="70"/>
        <v>131.87118000000001</v>
      </c>
      <c r="Q192" s="237">
        <f t="shared" si="70"/>
        <v>148.91118</v>
      </c>
      <c r="R192" s="237">
        <f t="shared" si="70"/>
        <v>165.95117999999999</v>
      </c>
      <c r="S192" s="237">
        <f t="shared" ref="S192:AF207" si="72">ABS($C192-S$159)</f>
        <v>182.99118000000001</v>
      </c>
      <c r="T192" s="237">
        <f t="shared" si="71"/>
        <v>200.03117999999998</v>
      </c>
      <c r="U192" s="237">
        <f t="shared" si="71"/>
        <v>217.07118</v>
      </c>
      <c r="V192" s="237">
        <f t="shared" si="71"/>
        <v>234.11118000000002</v>
      </c>
      <c r="W192" s="237">
        <f t="shared" si="71"/>
        <v>251.15117999999998</v>
      </c>
      <c r="X192" s="237">
        <f t="shared" si="71"/>
        <v>268.19118000000003</v>
      </c>
      <c r="Y192" s="237">
        <f t="shared" si="71"/>
        <v>285.23117999999999</v>
      </c>
      <c r="Z192" s="379">
        <f t="shared" si="71"/>
        <v>302.27117999999996</v>
      </c>
      <c r="AA192" s="379">
        <f t="shared" si="71"/>
        <v>319.31118000000004</v>
      </c>
      <c r="AB192" s="379">
        <f t="shared" si="71"/>
        <v>336.35118</v>
      </c>
      <c r="AC192" s="237">
        <f t="shared" si="71"/>
        <v>353.39117999999996</v>
      </c>
      <c r="AD192" s="238">
        <f t="shared" si="71"/>
        <v>370.43118000000004</v>
      </c>
      <c r="AE192" s="237">
        <f t="shared" si="71"/>
        <v>387.47118</v>
      </c>
      <c r="AF192" s="209">
        <f t="shared" si="71"/>
        <v>482.69618000000003</v>
      </c>
      <c r="AG192" s="114"/>
      <c r="AH192" s="114">
        <v>33</v>
      </c>
      <c r="AI192" s="46" t="s">
        <v>537</v>
      </c>
      <c r="AJ192" s="147" t="str">
        <f t="shared" si="62"/>
        <v>SPK-040ROW:PBI-FE-215302</v>
      </c>
      <c r="AK192" s="147" t="str">
        <f t="shared" si="63"/>
        <v>SPK-040ROW:PBI-MTCA-215300</v>
      </c>
      <c r="AL192" s="14" t="s">
        <v>527</v>
      </c>
      <c r="AM192" s="114" t="str">
        <f t="shared" si="64"/>
        <v>SPK-040ROW</v>
      </c>
      <c r="AN192" s="114" t="s">
        <v>1315</v>
      </c>
      <c r="AO192" s="114"/>
      <c r="AP192" s="511">
        <v>3</v>
      </c>
      <c r="AQ192" s="511">
        <f>'Electronics naming convention'!$C$16+AP192-1</f>
        <v>2153</v>
      </c>
      <c r="AR192" s="46">
        <f t="shared" si="65"/>
        <v>2</v>
      </c>
      <c r="AS192" s="46" t="str">
        <f t="shared" si="66"/>
        <v>BLM</v>
      </c>
      <c r="AT192" s="200">
        <f t="shared" si="67"/>
        <v>45.873819999999995</v>
      </c>
      <c r="AU192" s="46" t="s">
        <v>153</v>
      </c>
      <c r="AV192" s="515">
        <v>3</v>
      </c>
      <c r="AW192" s="515"/>
      <c r="AX192" s="47">
        <v>4</v>
      </c>
      <c r="AY192" s="515"/>
      <c r="AZ192" s="82"/>
      <c r="BA192" s="339"/>
      <c r="BB192" s="528"/>
      <c r="BC192" s="15"/>
      <c r="BD192" s="15"/>
      <c r="BE192" s="529"/>
      <c r="BF192" s="527"/>
      <c r="BG192" s="528"/>
      <c r="BH192" s="527"/>
      <c r="BI192" s="339"/>
    </row>
    <row r="193" spans="2:61" x14ac:dyDescent="0.25">
      <c r="B193" s="47" t="s">
        <v>538</v>
      </c>
      <c r="C193" s="211">
        <v>80.318820000000002</v>
      </c>
      <c r="D193" s="237">
        <f t="shared" ref="D193:S208" si="73">ABS($C193-D$159)</f>
        <v>80.318820000000002</v>
      </c>
      <c r="E193" s="238">
        <f t="shared" si="73"/>
        <v>61.868819999999999</v>
      </c>
      <c r="F193" s="237">
        <f t="shared" si="73"/>
        <v>42.70382</v>
      </c>
      <c r="G193" s="237">
        <f t="shared" si="73"/>
        <v>20.928820000000002</v>
      </c>
      <c r="H193" s="244">
        <f t="shared" si="73"/>
        <v>3.8888199999999955</v>
      </c>
      <c r="I193" s="245">
        <f t="shared" si="73"/>
        <v>13.151179999999997</v>
      </c>
      <c r="J193" s="238">
        <f t="shared" si="73"/>
        <v>26.61618</v>
      </c>
      <c r="K193" s="238">
        <f t="shared" si="73"/>
        <v>43.656179999999992</v>
      </c>
      <c r="L193" s="238">
        <f t="shared" si="73"/>
        <v>60.696179999999984</v>
      </c>
      <c r="M193" s="238">
        <f t="shared" si="73"/>
        <v>77.736180000000004</v>
      </c>
      <c r="N193" s="238">
        <f t="shared" si="73"/>
        <v>94.776179999999997</v>
      </c>
      <c r="O193" s="238">
        <f t="shared" si="73"/>
        <v>111.81617999999999</v>
      </c>
      <c r="P193" s="238">
        <f t="shared" si="73"/>
        <v>128.85617999999999</v>
      </c>
      <c r="Q193" s="238">
        <f t="shared" si="73"/>
        <v>145.89618000000002</v>
      </c>
      <c r="R193" s="238">
        <f t="shared" si="73"/>
        <v>162.93617999999998</v>
      </c>
      <c r="S193" s="238">
        <f t="shared" si="72"/>
        <v>179.97618</v>
      </c>
      <c r="T193" s="238">
        <f t="shared" si="71"/>
        <v>197.01617999999996</v>
      </c>
      <c r="U193" s="238">
        <f t="shared" si="71"/>
        <v>214.05617999999998</v>
      </c>
      <c r="V193" s="238">
        <f t="shared" si="71"/>
        <v>231.09618</v>
      </c>
      <c r="W193" s="238">
        <f t="shared" si="71"/>
        <v>248.13617999999997</v>
      </c>
      <c r="X193" s="237">
        <f t="shared" si="71"/>
        <v>265.17617999999999</v>
      </c>
      <c r="Y193" s="237">
        <f t="shared" si="71"/>
        <v>282.21618000000001</v>
      </c>
      <c r="Z193" s="379">
        <f t="shared" si="71"/>
        <v>299.25617999999997</v>
      </c>
      <c r="AA193" s="379">
        <f t="shared" si="71"/>
        <v>316.29617999999999</v>
      </c>
      <c r="AB193" s="379">
        <f t="shared" si="71"/>
        <v>333.33617999999996</v>
      </c>
      <c r="AC193" s="237">
        <f t="shared" si="71"/>
        <v>350.37617999999998</v>
      </c>
      <c r="AD193" s="238">
        <f t="shared" si="71"/>
        <v>367.41618</v>
      </c>
      <c r="AE193" s="237">
        <f t="shared" si="71"/>
        <v>384.45617999999996</v>
      </c>
      <c r="AF193" s="209">
        <f t="shared" si="71"/>
        <v>479.68117999999998</v>
      </c>
      <c r="AG193" s="114"/>
      <c r="AH193" s="114">
        <v>34</v>
      </c>
      <c r="AI193" s="46" t="s">
        <v>538</v>
      </c>
      <c r="AJ193" s="147" t="str">
        <f t="shared" si="62"/>
        <v>SPK-040ROW:PBI-FE-215301</v>
      </c>
      <c r="AK193" s="147" t="str">
        <f t="shared" si="63"/>
        <v>SPK-040ROW:PBI-MTCA-215300</v>
      </c>
      <c r="AL193" s="14" t="s">
        <v>527</v>
      </c>
      <c r="AM193" s="114" t="str">
        <f t="shared" si="64"/>
        <v>SPK-040ROW</v>
      </c>
      <c r="AN193" s="114" t="s">
        <v>1315</v>
      </c>
      <c r="AO193" s="114"/>
      <c r="AP193" s="511">
        <v>3</v>
      </c>
      <c r="AQ193" s="511">
        <f>'Electronics naming convention'!$C$16+AP193-1</f>
        <v>2153</v>
      </c>
      <c r="AR193" s="46">
        <f t="shared" si="65"/>
        <v>1</v>
      </c>
      <c r="AS193" s="46" t="str">
        <f t="shared" si="66"/>
        <v>BLM</v>
      </c>
      <c r="AT193" s="200">
        <f t="shared" si="67"/>
        <v>48.888819999999996</v>
      </c>
      <c r="AU193" s="46" t="s">
        <v>153</v>
      </c>
      <c r="AV193" s="515">
        <v>1</v>
      </c>
      <c r="AW193" s="515"/>
      <c r="AX193" s="47">
        <v>5</v>
      </c>
      <c r="AY193" s="515"/>
      <c r="AZ193" s="82"/>
      <c r="BA193" s="339"/>
      <c r="BB193" s="528"/>
      <c r="BC193" s="15"/>
      <c r="BD193" s="15"/>
      <c r="BE193" s="529"/>
      <c r="BF193" s="527"/>
      <c r="BG193" s="528"/>
      <c r="BH193" s="527"/>
      <c r="BI193" s="339"/>
    </row>
    <row r="194" spans="2:61" x14ac:dyDescent="0.25">
      <c r="B194" s="47" t="s">
        <v>539</v>
      </c>
      <c r="C194" s="211">
        <v>81.408820000000006</v>
      </c>
      <c r="D194" s="237">
        <f t="shared" si="73"/>
        <v>81.408820000000006</v>
      </c>
      <c r="E194" s="238">
        <f t="shared" si="73"/>
        <v>62.958820000000003</v>
      </c>
      <c r="F194" s="237">
        <f t="shared" si="73"/>
        <v>43.793820000000004</v>
      </c>
      <c r="G194" s="237">
        <f t="shared" si="73"/>
        <v>22.018820000000005</v>
      </c>
      <c r="H194" s="244">
        <f t="shared" si="73"/>
        <v>4.9788199999999989</v>
      </c>
      <c r="I194" s="245">
        <f t="shared" si="73"/>
        <v>12.061179999999993</v>
      </c>
      <c r="J194" s="238">
        <f t="shared" si="73"/>
        <v>25.526179999999997</v>
      </c>
      <c r="K194" s="238">
        <f t="shared" si="73"/>
        <v>42.566179999999989</v>
      </c>
      <c r="L194" s="238">
        <f t="shared" si="73"/>
        <v>59.606179999999981</v>
      </c>
      <c r="M194" s="238">
        <f t="shared" si="73"/>
        <v>76.646180000000001</v>
      </c>
      <c r="N194" s="238">
        <f t="shared" si="73"/>
        <v>93.686179999999993</v>
      </c>
      <c r="O194" s="238">
        <f t="shared" si="73"/>
        <v>110.72617999999999</v>
      </c>
      <c r="P194" s="238">
        <f t="shared" si="73"/>
        <v>127.76618000000001</v>
      </c>
      <c r="Q194" s="238">
        <f t="shared" si="73"/>
        <v>144.80617999999998</v>
      </c>
      <c r="R194" s="238">
        <f t="shared" si="73"/>
        <v>161.84618</v>
      </c>
      <c r="S194" s="238">
        <f t="shared" si="72"/>
        <v>178.88618000000002</v>
      </c>
      <c r="T194" s="238">
        <f t="shared" si="71"/>
        <v>195.92617999999999</v>
      </c>
      <c r="U194" s="238">
        <f t="shared" si="71"/>
        <v>212.96618000000001</v>
      </c>
      <c r="V194" s="238">
        <f t="shared" si="71"/>
        <v>230.00618000000003</v>
      </c>
      <c r="W194" s="238">
        <f t="shared" si="71"/>
        <v>247.04617999999999</v>
      </c>
      <c r="X194" s="237">
        <f t="shared" si="71"/>
        <v>264.08618000000001</v>
      </c>
      <c r="Y194" s="237">
        <f t="shared" si="71"/>
        <v>281.12618000000003</v>
      </c>
      <c r="Z194" s="379">
        <f t="shared" si="71"/>
        <v>298.16618</v>
      </c>
      <c r="AA194" s="379">
        <f t="shared" si="71"/>
        <v>315.20618000000002</v>
      </c>
      <c r="AB194" s="379">
        <f t="shared" si="71"/>
        <v>332.24617999999998</v>
      </c>
      <c r="AC194" s="237">
        <f t="shared" si="71"/>
        <v>349.28618</v>
      </c>
      <c r="AD194" s="238">
        <f t="shared" si="71"/>
        <v>366.32618000000002</v>
      </c>
      <c r="AE194" s="237">
        <f t="shared" si="71"/>
        <v>383.36617999999999</v>
      </c>
      <c r="AF194" s="209">
        <f t="shared" si="71"/>
        <v>478.59118000000001</v>
      </c>
      <c r="AG194" s="114"/>
      <c r="AH194" s="114">
        <v>35</v>
      </c>
      <c r="AI194" s="46" t="s">
        <v>539</v>
      </c>
      <c r="AJ194" s="147" t="str">
        <f t="shared" si="62"/>
        <v>SPK-040ROW:PBI-FE-215302</v>
      </c>
      <c r="AK194" s="147" t="str">
        <f t="shared" si="63"/>
        <v>SPK-040ROW:PBI-MTCA-215300</v>
      </c>
      <c r="AL194" s="14" t="s">
        <v>527</v>
      </c>
      <c r="AM194" s="114" t="str">
        <f t="shared" si="64"/>
        <v>SPK-040ROW</v>
      </c>
      <c r="AN194" s="114" t="s">
        <v>1315</v>
      </c>
      <c r="AO194" s="114"/>
      <c r="AP194" s="511">
        <v>3</v>
      </c>
      <c r="AQ194" s="511">
        <f>'Electronics naming convention'!$C$16+AP194-1</f>
        <v>2153</v>
      </c>
      <c r="AR194" s="46">
        <f t="shared" si="65"/>
        <v>2</v>
      </c>
      <c r="AS194" s="46" t="str">
        <f t="shared" si="66"/>
        <v>BLM</v>
      </c>
      <c r="AT194" s="200">
        <f t="shared" si="67"/>
        <v>49.978819999999999</v>
      </c>
      <c r="AU194" s="46" t="s">
        <v>153</v>
      </c>
      <c r="AV194" s="515">
        <v>3</v>
      </c>
      <c r="AW194" s="515"/>
      <c r="AX194" s="47">
        <v>5</v>
      </c>
      <c r="AY194" s="515"/>
      <c r="AZ194" s="82"/>
      <c r="BA194" s="339"/>
      <c r="BB194" s="528"/>
      <c r="BC194" s="15"/>
      <c r="BD194" s="15"/>
      <c r="BE194" s="529"/>
      <c r="BF194" s="527"/>
      <c r="BG194" s="528"/>
      <c r="BH194" s="527"/>
      <c r="BI194" s="339"/>
    </row>
    <row r="195" spans="2:61" x14ac:dyDescent="0.25">
      <c r="B195" s="109" t="s">
        <v>540</v>
      </c>
      <c r="C195" s="211">
        <v>81.563820000000007</v>
      </c>
      <c r="D195" s="237">
        <f t="shared" si="73"/>
        <v>81.563820000000007</v>
      </c>
      <c r="E195" s="238">
        <f t="shared" si="73"/>
        <v>63.113820000000004</v>
      </c>
      <c r="F195" s="237">
        <f t="shared" si="73"/>
        <v>43.948820000000005</v>
      </c>
      <c r="G195" s="237">
        <f t="shared" si="73"/>
        <v>22.173820000000006</v>
      </c>
      <c r="H195" s="244">
        <f t="shared" si="73"/>
        <v>5.1338200000000001</v>
      </c>
      <c r="I195" s="245">
        <f t="shared" si="73"/>
        <v>11.906179999999992</v>
      </c>
      <c r="J195" s="238">
        <f t="shared" si="73"/>
        <v>25.371179999999995</v>
      </c>
      <c r="K195" s="238">
        <f t="shared" si="73"/>
        <v>42.411179999999987</v>
      </c>
      <c r="L195" s="238">
        <f t="shared" si="73"/>
        <v>59.451179999999979</v>
      </c>
      <c r="M195" s="238">
        <f t="shared" si="73"/>
        <v>76.49118</v>
      </c>
      <c r="N195" s="238">
        <f t="shared" si="73"/>
        <v>93.531179999999992</v>
      </c>
      <c r="O195" s="238">
        <f t="shared" si="73"/>
        <v>110.57117999999998</v>
      </c>
      <c r="P195" s="238">
        <f t="shared" si="73"/>
        <v>127.61118</v>
      </c>
      <c r="Q195" s="238">
        <f t="shared" si="73"/>
        <v>144.65118000000001</v>
      </c>
      <c r="R195" s="238">
        <f t="shared" si="73"/>
        <v>161.69117999999997</v>
      </c>
      <c r="S195" s="238">
        <f t="shared" si="72"/>
        <v>178.73117999999999</v>
      </c>
      <c r="T195" s="238">
        <f t="shared" si="71"/>
        <v>195.77117999999996</v>
      </c>
      <c r="U195" s="238">
        <f t="shared" si="71"/>
        <v>212.81117999999998</v>
      </c>
      <c r="V195" s="238">
        <f t="shared" si="71"/>
        <v>229.85118</v>
      </c>
      <c r="W195" s="238">
        <f t="shared" si="71"/>
        <v>246.89117999999996</v>
      </c>
      <c r="X195" s="237">
        <f t="shared" si="71"/>
        <v>263.93117999999998</v>
      </c>
      <c r="Y195" s="237">
        <f t="shared" si="71"/>
        <v>280.97118</v>
      </c>
      <c r="Z195" s="379">
        <f t="shared" si="71"/>
        <v>298.01117999999997</v>
      </c>
      <c r="AA195" s="379">
        <f t="shared" si="71"/>
        <v>315.05117999999999</v>
      </c>
      <c r="AB195" s="379">
        <f t="shared" si="71"/>
        <v>332.09117999999995</v>
      </c>
      <c r="AC195" s="237">
        <f t="shared" si="71"/>
        <v>349.13117999999997</v>
      </c>
      <c r="AD195" s="238">
        <f t="shared" si="71"/>
        <v>366.17117999999999</v>
      </c>
      <c r="AE195" s="237">
        <f t="shared" si="71"/>
        <v>383.21117999999996</v>
      </c>
      <c r="AF195" s="209">
        <f t="shared" si="71"/>
        <v>478.43617999999998</v>
      </c>
      <c r="AG195" s="114"/>
      <c r="AH195" s="114">
        <v>36</v>
      </c>
      <c r="AI195" s="46" t="s">
        <v>540</v>
      </c>
      <c r="AJ195" s="147" t="str">
        <f t="shared" si="62"/>
        <v>SPK-040ROW:PBI-FE-215301</v>
      </c>
      <c r="AK195" s="147" t="str">
        <f t="shared" si="63"/>
        <v>SPK-040ROW:PBI-MTCA-215300</v>
      </c>
      <c r="AL195" s="14" t="s">
        <v>527</v>
      </c>
      <c r="AM195" s="114" t="str">
        <f t="shared" si="64"/>
        <v>SPK-040ROW</v>
      </c>
      <c r="AN195" s="114" t="s">
        <v>1315</v>
      </c>
      <c r="AO195" s="114"/>
      <c r="AP195" s="511">
        <v>3</v>
      </c>
      <c r="AQ195" s="511">
        <f>'Electronics naming convention'!$C$16+AP195-1</f>
        <v>2153</v>
      </c>
      <c r="AR195" s="46">
        <f t="shared" si="65"/>
        <v>1</v>
      </c>
      <c r="AS195" s="46" t="str">
        <f t="shared" si="66"/>
        <v>BLM</v>
      </c>
      <c r="AT195" s="200">
        <f t="shared" si="67"/>
        <v>50.13382</v>
      </c>
      <c r="AU195" s="46" t="s">
        <v>153</v>
      </c>
      <c r="AV195" s="515">
        <v>1</v>
      </c>
      <c r="AW195" s="515"/>
      <c r="AX195" s="47">
        <v>6</v>
      </c>
      <c r="AY195" s="515"/>
      <c r="AZ195" s="82"/>
      <c r="BA195" s="339"/>
      <c r="BB195" s="528"/>
      <c r="BC195" s="15"/>
      <c r="BD195" s="15"/>
      <c r="BE195" s="529"/>
      <c r="BF195" s="527"/>
      <c r="BG195" s="528"/>
      <c r="BH195" s="527"/>
      <c r="BI195" s="339"/>
    </row>
    <row r="196" spans="2:61" x14ac:dyDescent="0.25">
      <c r="B196" s="109" t="s">
        <v>541</v>
      </c>
      <c r="C196" s="211">
        <v>81.563820000000007</v>
      </c>
      <c r="D196" s="237">
        <f t="shared" si="73"/>
        <v>81.563820000000007</v>
      </c>
      <c r="E196" s="238">
        <f t="shared" si="73"/>
        <v>63.113820000000004</v>
      </c>
      <c r="F196" s="237">
        <f t="shared" si="73"/>
        <v>43.948820000000005</v>
      </c>
      <c r="G196" s="237">
        <f t="shared" si="73"/>
        <v>22.173820000000006</v>
      </c>
      <c r="H196" s="244">
        <f t="shared" si="73"/>
        <v>5.1338200000000001</v>
      </c>
      <c r="I196" s="245">
        <f t="shared" si="73"/>
        <v>11.906179999999992</v>
      </c>
      <c r="J196" s="238">
        <f t="shared" si="73"/>
        <v>25.371179999999995</v>
      </c>
      <c r="K196" s="238">
        <f t="shared" si="73"/>
        <v>42.411179999999987</v>
      </c>
      <c r="L196" s="238">
        <f t="shared" si="73"/>
        <v>59.451179999999979</v>
      </c>
      <c r="M196" s="238">
        <f t="shared" si="73"/>
        <v>76.49118</v>
      </c>
      <c r="N196" s="238">
        <f t="shared" si="73"/>
        <v>93.531179999999992</v>
      </c>
      <c r="O196" s="238">
        <f t="shared" si="73"/>
        <v>110.57117999999998</v>
      </c>
      <c r="P196" s="238">
        <f t="shared" si="73"/>
        <v>127.61118</v>
      </c>
      <c r="Q196" s="238">
        <f t="shared" si="73"/>
        <v>144.65118000000001</v>
      </c>
      <c r="R196" s="238">
        <f t="shared" si="73"/>
        <v>161.69117999999997</v>
      </c>
      <c r="S196" s="238">
        <f t="shared" si="72"/>
        <v>178.73117999999999</v>
      </c>
      <c r="T196" s="238">
        <f t="shared" si="71"/>
        <v>195.77117999999996</v>
      </c>
      <c r="U196" s="238">
        <f t="shared" si="71"/>
        <v>212.81117999999998</v>
      </c>
      <c r="V196" s="238">
        <f t="shared" si="71"/>
        <v>229.85118</v>
      </c>
      <c r="W196" s="238">
        <f t="shared" si="71"/>
        <v>246.89117999999996</v>
      </c>
      <c r="X196" s="237">
        <f t="shared" si="71"/>
        <v>263.93117999999998</v>
      </c>
      <c r="Y196" s="237">
        <f t="shared" si="71"/>
        <v>280.97118</v>
      </c>
      <c r="Z196" s="379">
        <f t="shared" si="71"/>
        <v>298.01117999999997</v>
      </c>
      <c r="AA196" s="379">
        <f t="shared" si="71"/>
        <v>315.05117999999999</v>
      </c>
      <c r="AB196" s="379">
        <f t="shared" si="71"/>
        <v>332.09117999999995</v>
      </c>
      <c r="AC196" s="237">
        <f t="shared" si="71"/>
        <v>349.13117999999997</v>
      </c>
      <c r="AD196" s="238">
        <f t="shared" si="71"/>
        <v>366.17117999999999</v>
      </c>
      <c r="AE196" s="237">
        <f t="shared" si="71"/>
        <v>383.21117999999996</v>
      </c>
      <c r="AF196" s="209">
        <f t="shared" si="71"/>
        <v>478.43617999999998</v>
      </c>
      <c r="AG196" s="114"/>
      <c r="AH196" s="114">
        <v>37</v>
      </c>
      <c r="AI196" s="46" t="s">
        <v>541</v>
      </c>
      <c r="AJ196" s="147" t="str">
        <f t="shared" si="62"/>
        <v>SPK-040ROW:PBI-FE-215302</v>
      </c>
      <c r="AK196" s="147" t="str">
        <f t="shared" si="63"/>
        <v>SPK-040ROW:PBI-MTCA-215300</v>
      </c>
      <c r="AL196" s="14" t="s">
        <v>527</v>
      </c>
      <c r="AM196" s="114" t="str">
        <f t="shared" si="64"/>
        <v>SPK-040ROW</v>
      </c>
      <c r="AN196" s="114" t="s">
        <v>1315</v>
      </c>
      <c r="AO196" s="114"/>
      <c r="AP196" s="511">
        <v>3</v>
      </c>
      <c r="AQ196" s="511">
        <f>'Electronics naming convention'!$C$16+AP196-1</f>
        <v>2153</v>
      </c>
      <c r="AR196" s="46">
        <f t="shared" si="65"/>
        <v>2</v>
      </c>
      <c r="AS196" s="46" t="str">
        <f t="shared" si="66"/>
        <v>BLM</v>
      </c>
      <c r="AT196" s="200">
        <f t="shared" si="67"/>
        <v>50.13382</v>
      </c>
      <c r="AU196" s="46" t="s">
        <v>153</v>
      </c>
      <c r="AV196" s="515">
        <v>3</v>
      </c>
      <c r="AW196" s="515"/>
      <c r="AX196" s="47">
        <v>6</v>
      </c>
      <c r="AY196" s="515"/>
      <c r="AZ196" s="82"/>
      <c r="BA196" s="339"/>
      <c r="BB196" s="528"/>
      <c r="BC196" s="15"/>
      <c r="BD196" s="15"/>
      <c r="BE196" s="529"/>
      <c r="BF196" s="527"/>
      <c r="BG196" s="528"/>
      <c r="BH196" s="527"/>
      <c r="BI196" s="339"/>
    </row>
    <row r="197" spans="2:61" x14ac:dyDescent="0.25">
      <c r="B197" s="47" t="s">
        <v>542</v>
      </c>
      <c r="C197" s="211">
        <v>84.578819999999993</v>
      </c>
      <c r="D197" s="237">
        <f t="shared" si="73"/>
        <v>84.578819999999993</v>
      </c>
      <c r="E197" s="238">
        <f t="shared" si="73"/>
        <v>66.12881999999999</v>
      </c>
      <c r="F197" s="237">
        <f t="shared" si="73"/>
        <v>46.963819999999991</v>
      </c>
      <c r="G197" s="237">
        <f t="shared" si="73"/>
        <v>25.188819999999993</v>
      </c>
      <c r="H197" s="244">
        <f t="shared" si="73"/>
        <v>8.1488199999999864</v>
      </c>
      <c r="I197" s="245">
        <f t="shared" si="73"/>
        <v>8.8911800000000056</v>
      </c>
      <c r="J197" s="238">
        <f t="shared" si="73"/>
        <v>22.356180000000009</v>
      </c>
      <c r="K197" s="238">
        <f t="shared" si="73"/>
        <v>39.396180000000001</v>
      </c>
      <c r="L197" s="238">
        <f t="shared" si="73"/>
        <v>56.436179999999993</v>
      </c>
      <c r="M197" s="238">
        <f t="shared" si="73"/>
        <v>73.476180000000014</v>
      </c>
      <c r="N197" s="238">
        <f t="shared" si="73"/>
        <v>90.516180000000006</v>
      </c>
      <c r="O197" s="238">
        <f t="shared" si="73"/>
        <v>107.55618</v>
      </c>
      <c r="P197" s="238">
        <f t="shared" si="73"/>
        <v>124.59618000000002</v>
      </c>
      <c r="Q197" s="238">
        <f t="shared" si="73"/>
        <v>141.63618000000002</v>
      </c>
      <c r="R197" s="238">
        <f t="shared" si="73"/>
        <v>158.67617999999999</v>
      </c>
      <c r="S197" s="238">
        <f t="shared" si="72"/>
        <v>175.71618000000001</v>
      </c>
      <c r="T197" s="238">
        <f t="shared" si="71"/>
        <v>192.75617999999997</v>
      </c>
      <c r="U197" s="238">
        <f t="shared" si="71"/>
        <v>209.79617999999999</v>
      </c>
      <c r="V197" s="238">
        <f t="shared" si="71"/>
        <v>226.83618000000001</v>
      </c>
      <c r="W197" s="238">
        <f t="shared" si="71"/>
        <v>243.87617999999998</v>
      </c>
      <c r="X197" s="237">
        <f t="shared" si="71"/>
        <v>260.91618</v>
      </c>
      <c r="Y197" s="237">
        <f t="shared" si="71"/>
        <v>277.95618000000002</v>
      </c>
      <c r="Z197" s="379">
        <f t="shared" si="71"/>
        <v>294.99617999999998</v>
      </c>
      <c r="AA197" s="379">
        <f t="shared" si="71"/>
        <v>312.03618</v>
      </c>
      <c r="AB197" s="379">
        <f t="shared" si="71"/>
        <v>329.07617999999997</v>
      </c>
      <c r="AC197" s="237">
        <f t="shared" si="71"/>
        <v>346.11617999999999</v>
      </c>
      <c r="AD197" s="238">
        <f t="shared" si="71"/>
        <v>363.15618000000001</v>
      </c>
      <c r="AE197" s="237">
        <f t="shared" si="71"/>
        <v>380.19617999999997</v>
      </c>
      <c r="AF197" s="209">
        <f t="shared" si="71"/>
        <v>475.42117999999999</v>
      </c>
      <c r="AG197" s="114"/>
      <c r="AH197" s="114">
        <v>38</v>
      </c>
      <c r="AI197" s="46" t="s">
        <v>542</v>
      </c>
      <c r="AJ197" s="147" t="str">
        <f t="shared" si="62"/>
        <v>SPK-040ROW:PBI-FE-215301</v>
      </c>
      <c r="AK197" s="147" t="str">
        <f t="shared" si="63"/>
        <v>SPK-040ROW:PBI-MTCA-215300</v>
      </c>
      <c r="AL197" s="14" t="s">
        <v>527</v>
      </c>
      <c r="AM197" s="114" t="str">
        <f t="shared" si="64"/>
        <v>SPK-040ROW</v>
      </c>
      <c r="AN197" s="114" t="s">
        <v>1315</v>
      </c>
      <c r="AO197" s="114"/>
      <c r="AP197" s="511">
        <v>3</v>
      </c>
      <c r="AQ197" s="511">
        <f>'Electronics naming convention'!$C$16+AP197-1</f>
        <v>2153</v>
      </c>
      <c r="AR197" s="46">
        <f t="shared" si="65"/>
        <v>1</v>
      </c>
      <c r="AS197" s="46" t="str">
        <f t="shared" si="66"/>
        <v>BLM</v>
      </c>
      <c r="AT197" s="200">
        <f t="shared" si="67"/>
        <v>53.891180000000006</v>
      </c>
      <c r="AU197" s="46" t="s">
        <v>154</v>
      </c>
      <c r="AV197" s="515">
        <v>1</v>
      </c>
      <c r="AW197" s="515"/>
      <c r="AX197" s="47">
        <v>7</v>
      </c>
      <c r="AY197" s="515"/>
      <c r="AZ197" s="82"/>
      <c r="BA197" s="339"/>
      <c r="BB197" s="528"/>
      <c r="BC197" s="15"/>
      <c r="BD197" s="15"/>
      <c r="BE197" s="529"/>
      <c r="BF197" s="527"/>
      <c r="BG197" s="528"/>
      <c r="BH197" s="527"/>
      <c r="BI197" s="339"/>
    </row>
    <row r="198" spans="2:61" x14ac:dyDescent="0.25">
      <c r="B198" s="47" t="s">
        <v>543</v>
      </c>
      <c r="C198" s="211">
        <v>85.668819999999997</v>
      </c>
      <c r="D198" s="237">
        <f t="shared" si="73"/>
        <v>85.668819999999997</v>
      </c>
      <c r="E198" s="238">
        <f t="shared" si="73"/>
        <v>67.218819999999994</v>
      </c>
      <c r="F198" s="237">
        <f t="shared" si="73"/>
        <v>48.053819999999995</v>
      </c>
      <c r="G198" s="237">
        <f t="shared" si="73"/>
        <v>26.278819999999996</v>
      </c>
      <c r="H198" s="244">
        <f t="shared" si="73"/>
        <v>9.2388199999999898</v>
      </c>
      <c r="I198" s="245">
        <f t="shared" si="73"/>
        <v>7.8011800000000022</v>
      </c>
      <c r="J198" s="238">
        <f t="shared" si="73"/>
        <v>21.266180000000006</v>
      </c>
      <c r="K198" s="238">
        <f t="shared" si="73"/>
        <v>38.306179999999998</v>
      </c>
      <c r="L198" s="238">
        <f t="shared" si="73"/>
        <v>55.34617999999999</v>
      </c>
      <c r="M198" s="238">
        <f t="shared" si="73"/>
        <v>72.38618000000001</v>
      </c>
      <c r="N198" s="238">
        <f t="shared" si="73"/>
        <v>89.426180000000002</v>
      </c>
      <c r="O198" s="238">
        <f t="shared" si="73"/>
        <v>106.46617999999999</v>
      </c>
      <c r="P198" s="238">
        <f t="shared" si="73"/>
        <v>123.50618000000001</v>
      </c>
      <c r="Q198" s="238">
        <f t="shared" si="73"/>
        <v>140.54617999999999</v>
      </c>
      <c r="R198" s="238">
        <f t="shared" si="73"/>
        <v>157.58618000000001</v>
      </c>
      <c r="S198" s="238">
        <f t="shared" si="72"/>
        <v>174.62618000000003</v>
      </c>
      <c r="T198" s="238">
        <f t="shared" si="71"/>
        <v>191.66618</v>
      </c>
      <c r="U198" s="238">
        <f t="shared" si="71"/>
        <v>208.70618000000002</v>
      </c>
      <c r="V198" s="238">
        <f t="shared" si="71"/>
        <v>225.74618000000004</v>
      </c>
      <c r="W198" s="238">
        <f t="shared" si="71"/>
        <v>242.78618</v>
      </c>
      <c r="X198" s="237">
        <f t="shared" si="71"/>
        <v>259.82618000000002</v>
      </c>
      <c r="Y198" s="237">
        <f t="shared" si="71"/>
        <v>276.86618000000004</v>
      </c>
      <c r="Z198" s="379">
        <f t="shared" si="71"/>
        <v>293.90618000000001</v>
      </c>
      <c r="AA198" s="379">
        <f t="shared" si="71"/>
        <v>310.94618000000003</v>
      </c>
      <c r="AB198" s="379">
        <f t="shared" si="71"/>
        <v>327.98617999999999</v>
      </c>
      <c r="AC198" s="237">
        <f t="shared" si="71"/>
        <v>345.02618000000001</v>
      </c>
      <c r="AD198" s="238">
        <f t="shared" si="71"/>
        <v>362.06618000000003</v>
      </c>
      <c r="AE198" s="237">
        <f t="shared" si="71"/>
        <v>379.10617999999999</v>
      </c>
      <c r="AF198" s="209">
        <f t="shared" si="71"/>
        <v>474.33118000000002</v>
      </c>
      <c r="AG198" s="114"/>
      <c r="AH198" s="114">
        <v>39</v>
      </c>
      <c r="AI198" s="46" t="s">
        <v>543</v>
      </c>
      <c r="AJ198" s="147" t="str">
        <f t="shared" si="62"/>
        <v>SPK-040ROW:PBI-FE-215302</v>
      </c>
      <c r="AK198" s="147" t="str">
        <f t="shared" si="63"/>
        <v>SPK-040ROW:PBI-MTCA-215300</v>
      </c>
      <c r="AL198" s="14" t="s">
        <v>527</v>
      </c>
      <c r="AM198" s="114" t="str">
        <f t="shared" si="64"/>
        <v>SPK-040ROW</v>
      </c>
      <c r="AN198" s="114" t="s">
        <v>1315</v>
      </c>
      <c r="AO198" s="114"/>
      <c r="AP198" s="511">
        <v>3</v>
      </c>
      <c r="AQ198" s="511">
        <f>'Electronics naming convention'!$C$16+AP198-1</f>
        <v>2153</v>
      </c>
      <c r="AR198" s="46">
        <f t="shared" si="65"/>
        <v>2</v>
      </c>
      <c r="AS198" s="46" t="str">
        <f t="shared" si="66"/>
        <v>BLM</v>
      </c>
      <c r="AT198" s="200">
        <f t="shared" si="67"/>
        <v>52.801180000000002</v>
      </c>
      <c r="AU198" s="46" t="s">
        <v>154</v>
      </c>
      <c r="AV198" s="515">
        <v>3</v>
      </c>
      <c r="AW198" s="515"/>
      <c r="AX198" s="47">
        <v>7</v>
      </c>
      <c r="AY198" s="515"/>
      <c r="AZ198" s="82"/>
      <c r="BA198" s="339"/>
      <c r="BB198" s="528"/>
      <c r="BC198" s="15"/>
      <c r="BD198" s="15"/>
      <c r="BE198" s="529"/>
      <c r="BF198" s="527"/>
      <c r="BG198" s="528"/>
      <c r="BH198" s="527"/>
      <c r="BI198" s="339"/>
    </row>
    <row r="199" spans="2:61" x14ac:dyDescent="0.25">
      <c r="B199" s="109" t="s">
        <v>544</v>
      </c>
      <c r="C199" s="211">
        <v>85.823819999999998</v>
      </c>
      <c r="D199" s="237">
        <f t="shared" si="73"/>
        <v>85.823819999999998</v>
      </c>
      <c r="E199" s="238">
        <f t="shared" si="73"/>
        <v>67.373819999999995</v>
      </c>
      <c r="F199" s="237">
        <f t="shared" si="73"/>
        <v>48.208819999999996</v>
      </c>
      <c r="G199" s="237">
        <f t="shared" si="73"/>
        <v>26.433819999999997</v>
      </c>
      <c r="H199" s="244">
        <f t="shared" si="73"/>
        <v>9.393819999999991</v>
      </c>
      <c r="I199" s="245">
        <f t="shared" si="73"/>
        <v>7.6461800000000011</v>
      </c>
      <c r="J199" s="238">
        <f t="shared" si="73"/>
        <v>21.111180000000004</v>
      </c>
      <c r="K199" s="238">
        <f t="shared" si="73"/>
        <v>38.151179999999997</v>
      </c>
      <c r="L199" s="238">
        <f t="shared" si="73"/>
        <v>55.191179999999989</v>
      </c>
      <c r="M199" s="238">
        <f t="shared" si="73"/>
        <v>72.231180000000009</v>
      </c>
      <c r="N199" s="238">
        <f t="shared" si="73"/>
        <v>89.271180000000001</v>
      </c>
      <c r="O199" s="238">
        <f t="shared" si="73"/>
        <v>106.31117999999999</v>
      </c>
      <c r="P199" s="238">
        <f t="shared" si="73"/>
        <v>123.35118000000001</v>
      </c>
      <c r="Q199" s="238">
        <f t="shared" si="73"/>
        <v>140.39118000000002</v>
      </c>
      <c r="R199" s="238">
        <f t="shared" si="73"/>
        <v>157.43117999999998</v>
      </c>
      <c r="S199" s="238">
        <f t="shared" si="72"/>
        <v>174.47118</v>
      </c>
      <c r="T199" s="238">
        <f t="shared" si="71"/>
        <v>191.51117999999997</v>
      </c>
      <c r="U199" s="238">
        <f t="shared" si="71"/>
        <v>208.55117999999999</v>
      </c>
      <c r="V199" s="238">
        <f t="shared" si="71"/>
        <v>225.59118000000001</v>
      </c>
      <c r="W199" s="238">
        <f t="shared" si="71"/>
        <v>242.63117999999997</v>
      </c>
      <c r="X199" s="237">
        <f t="shared" si="71"/>
        <v>259.67117999999999</v>
      </c>
      <c r="Y199" s="237">
        <f t="shared" si="71"/>
        <v>276.71118000000001</v>
      </c>
      <c r="Z199" s="379">
        <f t="shared" si="71"/>
        <v>293.75117999999998</v>
      </c>
      <c r="AA199" s="379">
        <f t="shared" si="71"/>
        <v>310.79118</v>
      </c>
      <c r="AB199" s="379">
        <f t="shared" si="71"/>
        <v>327.83117999999996</v>
      </c>
      <c r="AC199" s="237">
        <f t="shared" si="71"/>
        <v>344.87117999999998</v>
      </c>
      <c r="AD199" s="238">
        <f t="shared" si="71"/>
        <v>361.91118</v>
      </c>
      <c r="AE199" s="237">
        <f t="shared" si="71"/>
        <v>378.95117999999997</v>
      </c>
      <c r="AF199" s="209">
        <f t="shared" si="71"/>
        <v>474.17617999999999</v>
      </c>
      <c r="AG199" s="114"/>
      <c r="AH199" s="114">
        <v>40</v>
      </c>
      <c r="AI199" s="46" t="s">
        <v>544</v>
      </c>
      <c r="AJ199" s="147" t="str">
        <f t="shared" si="62"/>
        <v>SPK-040ROW:PBI-FE-215301</v>
      </c>
      <c r="AK199" s="147" t="str">
        <f t="shared" si="63"/>
        <v>SPK-040ROW:PBI-MTCA-215300</v>
      </c>
      <c r="AL199" s="14" t="s">
        <v>527</v>
      </c>
      <c r="AM199" s="114" t="str">
        <f t="shared" si="64"/>
        <v>SPK-040ROW</v>
      </c>
      <c r="AN199" s="114" t="s">
        <v>1315</v>
      </c>
      <c r="AO199" s="114"/>
      <c r="AP199" s="511">
        <v>3</v>
      </c>
      <c r="AQ199" s="511">
        <f>'Electronics naming convention'!$C$16+AP199-1</f>
        <v>2153</v>
      </c>
      <c r="AR199" s="46">
        <f t="shared" si="65"/>
        <v>1</v>
      </c>
      <c r="AS199" s="46" t="str">
        <f t="shared" si="66"/>
        <v>BLM</v>
      </c>
      <c r="AT199" s="200">
        <f t="shared" si="67"/>
        <v>52.646180000000001</v>
      </c>
      <c r="AU199" s="46" t="s">
        <v>154</v>
      </c>
      <c r="AV199" s="515">
        <v>1</v>
      </c>
      <c r="AW199" s="515"/>
      <c r="AX199" s="47">
        <v>8</v>
      </c>
      <c r="AY199" s="515"/>
      <c r="AZ199" s="82"/>
      <c r="BA199" s="339"/>
      <c r="BB199" s="528"/>
      <c r="BC199" s="15"/>
      <c r="BD199" s="15"/>
      <c r="BE199" s="529"/>
      <c r="BF199" s="527"/>
      <c r="BG199" s="528"/>
      <c r="BH199" s="527"/>
      <c r="BI199" s="339"/>
    </row>
    <row r="200" spans="2:61" ht="15.75" thickBot="1" x14ac:dyDescent="0.3">
      <c r="B200" s="109" t="s">
        <v>545</v>
      </c>
      <c r="C200" s="211">
        <v>85.823819999999998</v>
      </c>
      <c r="D200" s="237">
        <f t="shared" si="73"/>
        <v>85.823819999999998</v>
      </c>
      <c r="E200" s="238">
        <f t="shared" si="73"/>
        <v>67.373819999999995</v>
      </c>
      <c r="F200" s="237">
        <f t="shared" si="73"/>
        <v>48.208819999999996</v>
      </c>
      <c r="G200" s="237">
        <f t="shared" si="73"/>
        <v>26.433819999999997</v>
      </c>
      <c r="H200" s="242">
        <f t="shared" si="73"/>
        <v>9.393819999999991</v>
      </c>
      <c r="I200" s="243">
        <f t="shared" si="73"/>
        <v>7.6461800000000011</v>
      </c>
      <c r="J200" s="238">
        <f t="shared" si="73"/>
        <v>21.111180000000004</v>
      </c>
      <c r="K200" s="238">
        <f t="shared" si="73"/>
        <v>38.151179999999997</v>
      </c>
      <c r="L200" s="238">
        <f t="shared" si="73"/>
        <v>55.191179999999989</v>
      </c>
      <c r="M200" s="238">
        <f t="shared" si="73"/>
        <v>72.231180000000009</v>
      </c>
      <c r="N200" s="238">
        <f t="shared" si="73"/>
        <v>89.271180000000001</v>
      </c>
      <c r="O200" s="238">
        <f t="shared" si="73"/>
        <v>106.31117999999999</v>
      </c>
      <c r="P200" s="238">
        <f t="shared" si="73"/>
        <v>123.35118000000001</v>
      </c>
      <c r="Q200" s="238">
        <f t="shared" si="73"/>
        <v>140.39118000000002</v>
      </c>
      <c r="R200" s="238">
        <f t="shared" si="73"/>
        <v>157.43117999999998</v>
      </c>
      <c r="S200" s="238">
        <f t="shared" si="72"/>
        <v>174.47118</v>
      </c>
      <c r="T200" s="238">
        <f t="shared" si="71"/>
        <v>191.51117999999997</v>
      </c>
      <c r="U200" s="238">
        <f t="shared" si="71"/>
        <v>208.55117999999999</v>
      </c>
      <c r="V200" s="238">
        <f t="shared" si="71"/>
        <v>225.59118000000001</v>
      </c>
      <c r="W200" s="238">
        <f t="shared" si="71"/>
        <v>242.63117999999997</v>
      </c>
      <c r="X200" s="237">
        <f t="shared" si="71"/>
        <v>259.67117999999999</v>
      </c>
      <c r="Y200" s="237">
        <f t="shared" si="71"/>
        <v>276.71118000000001</v>
      </c>
      <c r="Z200" s="379">
        <f t="shared" si="71"/>
        <v>293.75117999999998</v>
      </c>
      <c r="AA200" s="379">
        <f t="shared" si="71"/>
        <v>310.79118</v>
      </c>
      <c r="AB200" s="379">
        <f t="shared" si="71"/>
        <v>327.83117999999996</v>
      </c>
      <c r="AC200" s="237">
        <f t="shared" si="71"/>
        <v>344.87117999999998</v>
      </c>
      <c r="AD200" s="238">
        <f t="shared" si="71"/>
        <v>361.91118</v>
      </c>
      <c r="AE200" s="237">
        <f t="shared" si="71"/>
        <v>378.95117999999997</v>
      </c>
      <c r="AF200" s="209">
        <f t="shared" si="71"/>
        <v>474.17617999999999</v>
      </c>
      <c r="AG200" s="114"/>
      <c r="AH200" s="114">
        <v>41</v>
      </c>
      <c r="AI200" s="133" t="s">
        <v>545</v>
      </c>
      <c r="AJ200" s="174" t="str">
        <f t="shared" si="62"/>
        <v>SPK-040ROW:PBI-FE-215302</v>
      </c>
      <c r="AK200" s="174" t="str">
        <f t="shared" si="63"/>
        <v>SPK-040ROW:PBI-MTCA-215300</v>
      </c>
      <c r="AL200" s="14" t="s">
        <v>527</v>
      </c>
      <c r="AM200" s="114" t="str">
        <f t="shared" si="64"/>
        <v>SPK-040ROW</v>
      </c>
      <c r="AN200" s="114" t="s">
        <v>1315</v>
      </c>
      <c r="AO200" s="114"/>
      <c r="AP200" s="511">
        <v>3</v>
      </c>
      <c r="AQ200" s="131">
        <f>'Electronics naming convention'!$C$16+AP200-1</f>
        <v>2153</v>
      </c>
      <c r="AR200" s="46">
        <f t="shared" si="65"/>
        <v>2</v>
      </c>
      <c r="AS200" s="133" t="str">
        <f t="shared" si="66"/>
        <v>BLM</v>
      </c>
      <c r="AT200" s="203">
        <f t="shared" si="67"/>
        <v>52.646180000000001</v>
      </c>
      <c r="AU200" s="46" t="s">
        <v>154</v>
      </c>
      <c r="AV200" s="515">
        <v>3</v>
      </c>
      <c r="AW200" s="515"/>
      <c r="AX200" s="47">
        <v>8</v>
      </c>
      <c r="AY200" s="515"/>
      <c r="AZ200" s="82"/>
      <c r="BA200" s="339"/>
      <c r="BB200" s="528"/>
      <c r="BC200" s="15"/>
      <c r="BD200" s="15"/>
      <c r="BE200" s="529"/>
      <c r="BF200" s="527"/>
      <c r="BG200" s="528"/>
      <c r="BH200" s="527"/>
      <c r="BI200" s="339"/>
    </row>
    <row r="201" spans="2:61" x14ac:dyDescent="0.25">
      <c r="B201" s="47" t="s">
        <v>546</v>
      </c>
      <c r="C201" s="211">
        <v>88.838819999999998</v>
      </c>
      <c r="D201" s="237">
        <f t="shared" si="73"/>
        <v>88.838819999999998</v>
      </c>
      <c r="E201" s="238">
        <f t="shared" si="73"/>
        <v>70.388819999999996</v>
      </c>
      <c r="F201" s="237">
        <f t="shared" si="73"/>
        <v>51.223819999999996</v>
      </c>
      <c r="G201" s="237">
        <f t="shared" si="73"/>
        <v>29.448819999999998</v>
      </c>
      <c r="H201" s="244">
        <f t="shared" si="73"/>
        <v>12.408819999999992</v>
      </c>
      <c r="I201" s="245">
        <f t="shared" si="73"/>
        <v>4.6311800000000005</v>
      </c>
      <c r="J201" s="238">
        <f t="shared" si="73"/>
        <v>18.096180000000004</v>
      </c>
      <c r="K201" s="238">
        <f t="shared" si="73"/>
        <v>35.136179999999996</v>
      </c>
      <c r="L201" s="238">
        <f t="shared" si="73"/>
        <v>52.176179999999988</v>
      </c>
      <c r="M201" s="238">
        <f t="shared" si="73"/>
        <v>69.216180000000008</v>
      </c>
      <c r="N201" s="238">
        <f t="shared" si="73"/>
        <v>86.256180000000001</v>
      </c>
      <c r="O201" s="238">
        <f t="shared" si="73"/>
        <v>103.29617999999999</v>
      </c>
      <c r="P201" s="238">
        <f t="shared" si="73"/>
        <v>120.33618000000001</v>
      </c>
      <c r="Q201" s="238">
        <f t="shared" si="73"/>
        <v>137.37618000000001</v>
      </c>
      <c r="R201" s="238">
        <f t="shared" si="73"/>
        <v>154.41618</v>
      </c>
      <c r="S201" s="238">
        <f t="shared" si="72"/>
        <v>171.45618000000002</v>
      </c>
      <c r="T201" s="238">
        <f t="shared" si="71"/>
        <v>188.49617999999998</v>
      </c>
      <c r="U201" s="238">
        <f t="shared" si="71"/>
        <v>205.53618</v>
      </c>
      <c r="V201" s="238">
        <f t="shared" si="71"/>
        <v>222.57618000000002</v>
      </c>
      <c r="W201" s="238">
        <f t="shared" si="71"/>
        <v>239.61617999999999</v>
      </c>
      <c r="X201" s="237">
        <f t="shared" si="71"/>
        <v>256.65618000000001</v>
      </c>
      <c r="Y201" s="237">
        <f t="shared" si="71"/>
        <v>273.69618000000003</v>
      </c>
      <c r="Z201" s="379">
        <f t="shared" si="71"/>
        <v>290.73617999999999</v>
      </c>
      <c r="AA201" s="379">
        <f t="shared" si="71"/>
        <v>307.77618000000001</v>
      </c>
      <c r="AB201" s="379">
        <f t="shared" si="71"/>
        <v>324.81617999999997</v>
      </c>
      <c r="AC201" s="237">
        <f t="shared" si="71"/>
        <v>341.85617999999999</v>
      </c>
      <c r="AD201" s="238">
        <f t="shared" si="71"/>
        <v>358.89618000000002</v>
      </c>
      <c r="AE201" s="237">
        <f t="shared" si="71"/>
        <v>375.93617999999998</v>
      </c>
      <c r="AF201" s="209">
        <f t="shared" si="71"/>
        <v>471.16118</v>
      </c>
      <c r="AG201" s="114"/>
      <c r="AH201" s="114">
        <v>42</v>
      </c>
      <c r="AI201" s="46" t="s">
        <v>546</v>
      </c>
      <c r="AJ201" s="147" t="str">
        <f t="shared" si="62"/>
        <v>SPK-040ROW:PBI-FE-215301</v>
      </c>
      <c r="AK201" s="147" t="str">
        <f t="shared" si="63"/>
        <v>SPK-040ROW:PBI-MTCA-215300</v>
      </c>
      <c r="AL201" s="14" t="s">
        <v>527</v>
      </c>
      <c r="AM201" s="114" t="str">
        <f t="shared" si="64"/>
        <v>SPK-040ROW</v>
      </c>
      <c r="AN201" s="114" t="s">
        <v>1315</v>
      </c>
      <c r="AO201" s="114"/>
      <c r="AP201" s="511">
        <v>3</v>
      </c>
      <c r="AQ201" s="511">
        <f>'Electronics naming convention'!$C$16+AP201-1</f>
        <v>2153</v>
      </c>
      <c r="AR201" s="46">
        <f t="shared" si="65"/>
        <v>1</v>
      </c>
      <c r="AS201" s="46" t="str">
        <f t="shared" si="66"/>
        <v>BLM</v>
      </c>
      <c r="AT201" s="200">
        <f t="shared" si="67"/>
        <v>49.631180000000001</v>
      </c>
      <c r="AU201" s="46" t="s">
        <v>154</v>
      </c>
      <c r="AV201" s="515">
        <v>2</v>
      </c>
      <c r="AW201" s="515"/>
      <c r="AX201" s="47">
        <v>1</v>
      </c>
      <c r="AY201" s="515"/>
      <c r="AZ201" s="82"/>
      <c r="BA201" s="339"/>
      <c r="BB201" s="528"/>
      <c r="BC201" s="15"/>
      <c r="BD201" s="15"/>
      <c r="BE201" s="529"/>
      <c r="BF201" s="527"/>
      <c r="BG201" s="528"/>
      <c r="BH201" s="527"/>
      <c r="BI201" s="339"/>
    </row>
    <row r="202" spans="2:61" x14ac:dyDescent="0.25">
      <c r="B202" s="47" t="s">
        <v>547</v>
      </c>
      <c r="C202" s="211">
        <v>89.928820000000002</v>
      </c>
      <c r="D202" s="237">
        <f t="shared" si="73"/>
        <v>89.928820000000002</v>
      </c>
      <c r="E202" s="238">
        <f t="shared" si="73"/>
        <v>71.478819999999999</v>
      </c>
      <c r="F202" s="237">
        <f t="shared" si="73"/>
        <v>52.31382</v>
      </c>
      <c r="G202" s="237">
        <f t="shared" si="73"/>
        <v>30.538820000000001</v>
      </c>
      <c r="H202" s="244">
        <f t="shared" si="73"/>
        <v>13.498819999999995</v>
      </c>
      <c r="I202" s="245">
        <f t="shared" si="73"/>
        <v>3.5411799999999971</v>
      </c>
      <c r="J202" s="238">
        <f t="shared" si="73"/>
        <v>17.006180000000001</v>
      </c>
      <c r="K202" s="238">
        <f t="shared" si="73"/>
        <v>34.046179999999993</v>
      </c>
      <c r="L202" s="238">
        <f t="shared" si="73"/>
        <v>51.086179999999985</v>
      </c>
      <c r="M202" s="238">
        <f t="shared" si="73"/>
        <v>68.126180000000005</v>
      </c>
      <c r="N202" s="238">
        <f t="shared" si="73"/>
        <v>85.166179999999997</v>
      </c>
      <c r="O202" s="238">
        <f t="shared" si="73"/>
        <v>102.20617999999999</v>
      </c>
      <c r="P202" s="238">
        <f t="shared" si="73"/>
        <v>119.24618000000001</v>
      </c>
      <c r="Q202" s="238">
        <f t="shared" si="73"/>
        <v>136.28618</v>
      </c>
      <c r="R202" s="238">
        <f t="shared" si="73"/>
        <v>153.32617999999999</v>
      </c>
      <c r="S202" s="238">
        <f t="shared" si="72"/>
        <v>170.36618000000001</v>
      </c>
      <c r="T202" s="238">
        <f t="shared" si="71"/>
        <v>187.40617999999998</v>
      </c>
      <c r="U202" s="238">
        <f t="shared" si="71"/>
        <v>204.44618</v>
      </c>
      <c r="V202" s="238">
        <f t="shared" si="71"/>
        <v>221.48618000000002</v>
      </c>
      <c r="W202" s="238">
        <f t="shared" si="71"/>
        <v>238.52617999999998</v>
      </c>
      <c r="X202" s="237">
        <f t="shared" si="71"/>
        <v>255.56618</v>
      </c>
      <c r="Y202" s="237">
        <f t="shared" si="71"/>
        <v>272.60617999999999</v>
      </c>
      <c r="Z202" s="379">
        <f t="shared" si="71"/>
        <v>289.64617999999996</v>
      </c>
      <c r="AA202" s="379">
        <f t="shared" si="71"/>
        <v>306.68618000000004</v>
      </c>
      <c r="AB202" s="379">
        <f t="shared" si="71"/>
        <v>323.72618</v>
      </c>
      <c r="AC202" s="237">
        <f t="shared" si="71"/>
        <v>340.76617999999996</v>
      </c>
      <c r="AD202" s="238">
        <f t="shared" si="71"/>
        <v>357.80618000000004</v>
      </c>
      <c r="AE202" s="237">
        <f t="shared" si="71"/>
        <v>374.84618</v>
      </c>
      <c r="AF202" s="209">
        <f t="shared" si="71"/>
        <v>470.07118000000003</v>
      </c>
      <c r="AG202" s="114"/>
      <c r="AH202" s="114">
        <v>43</v>
      </c>
      <c r="AI202" s="46" t="s">
        <v>547</v>
      </c>
      <c r="AJ202" s="147" t="str">
        <f t="shared" si="62"/>
        <v>SPK-040ROW:PBI-FE-215302</v>
      </c>
      <c r="AK202" s="147" t="str">
        <f t="shared" si="63"/>
        <v>SPK-040ROW:PBI-MTCA-215300</v>
      </c>
      <c r="AL202" s="14" t="s">
        <v>527</v>
      </c>
      <c r="AM202" s="114" t="str">
        <f t="shared" si="64"/>
        <v>SPK-040ROW</v>
      </c>
      <c r="AN202" s="114" t="s">
        <v>1315</v>
      </c>
      <c r="AO202" s="114"/>
      <c r="AP202" s="511">
        <v>3</v>
      </c>
      <c r="AQ202" s="511">
        <f>'Electronics naming convention'!$C$16+AP202-1</f>
        <v>2153</v>
      </c>
      <c r="AR202" s="46">
        <f t="shared" si="65"/>
        <v>2</v>
      </c>
      <c r="AS202" s="46" t="str">
        <f t="shared" si="66"/>
        <v>BLM</v>
      </c>
      <c r="AT202" s="200">
        <f t="shared" si="67"/>
        <v>48.541179999999997</v>
      </c>
      <c r="AU202" s="46" t="s">
        <v>154</v>
      </c>
      <c r="AV202" s="515">
        <v>4</v>
      </c>
      <c r="AW202" s="515"/>
      <c r="AX202" s="47">
        <v>1</v>
      </c>
      <c r="AY202" s="515"/>
      <c r="AZ202" s="82"/>
      <c r="BA202" s="339"/>
      <c r="BB202" s="528"/>
      <c r="BC202" s="15"/>
      <c r="BD202" s="15"/>
      <c r="BE202" s="529"/>
      <c r="BF202" s="527"/>
      <c r="BG202" s="528"/>
      <c r="BH202" s="527"/>
      <c r="BI202" s="339"/>
    </row>
    <row r="203" spans="2:61" x14ac:dyDescent="0.25">
      <c r="B203" s="109" t="s">
        <v>548</v>
      </c>
      <c r="C203" s="211">
        <v>90.083820000000003</v>
      </c>
      <c r="D203" s="237">
        <f t="shared" si="73"/>
        <v>90.083820000000003</v>
      </c>
      <c r="E203" s="238">
        <f t="shared" si="73"/>
        <v>71.63382</v>
      </c>
      <c r="F203" s="237">
        <f t="shared" si="73"/>
        <v>52.468820000000001</v>
      </c>
      <c r="G203" s="237">
        <f t="shared" si="73"/>
        <v>30.693820000000002</v>
      </c>
      <c r="H203" s="244">
        <f t="shared" si="73"/>
        <v>13.653819999999996</v>
      </c>
      <c r="I203" s="245">
        <f t="shared" si="73"/>
        <v>3.386179999999996</v>
      </c>
      <c r="J203" s="238">
        <f t="shared" si="73"/>
        <v>16.851179999999999</v>
      </c>
      <c r="K203" s="238">
        <f t="shared" si="73"/>
        <v>33.891179999999991</v>
      </c>
      <c r="L203" s="238">
        <f t="shared" si="73"/>
        <v>50.931179999999983</v>
      </c>
      <c r="M203" s="238">
        <f t="shared" si="73"/>
        <v>67.971180000000004</v>
      </c>
      <c r="N203" s="238">
        <f t="shared" si="73"/>
        <v>85.011179999999996</v>
      </c>
      <c r="O203" s="238">
        <f t="shared" si="73"/>
        <v>102.05117999999999</v>
      </c>
      <c r="P203" s="238">
        <f t="shared" si="73"/>
        <v>119.09118000000001</v>
      </c>
      <c r="Q203" s="238">
        <f t="shared" si="73"/>
        <v>136.13118</v>
      </c>
      <c r="R203" s="238">
        <f t="shared" si="73"/>
        <v>153.17117999999999</v>
      </c>
      <c r="S203" s="238">
        <f t="shared" si="72"/>
        <v>170.21118000000001</v>
      </c>
      <c r="T203" s="238">
        <f t="shared" si="71"/>
        <v>187.25117999999998</v>
      </c>
      <c r="U203" s="238">
        <f t="shared" si="71"/>
        <v>204.29118</v>
      </c>
      <c r="V203" s="238">
        <f t="shared" si="71"/>
        <v>221.33118000000002</v>
      </c>
      <c r="W203" s="238">
        <f t="shared" si="71"/>
        <v>238.37117999999998</v>
      </c>
      <c r="X203" s="237">
        <f t="shared" si="71"/>
        <v>255.41118</v>
      </c>
      <c r="Y203" s="237">
        <f t="shared" si="71"/>
        <v>272.45118000000002</v>
      </c>
      <c r="Z203" s="379">
        <f t="shared" si="71"/>
        <v>289.49117999999999</v>
      </c>
      <c r="AA203" s="379">
        <f t="shared" si="71"/>
        <v>306.53118000000001</v>
      </c>
      <c r="AB203" s="379">
        <f t="shared" si="71"/>
        <v>323.57117999999997</v>
      </c>
      <c r="AC203" s="237">
        <f t="shared" si="71"/>
        <v>340.61117999999999</v>
      </c>
      <c r="AD203" s="238">
        <f t="shared" si="71"/>
        <v>357.65118000000001</v>
      </c>
      <c r="AE203" s="237">
        <f t="shared" si="71"/>
        <v>374.69117999999997</v>
      </c>
      <c r="AF203" s="209">
        <f t="shared" si="71"/>
        <v>469.91618</v>
      </c>
      <c r="AG203" s="114"/>
      <c r="AH203" s="114">
        <v>44</v>
      </c>
      <c r="AI203" s="46" t="s">
        <v>548</v>
      </c>
      <c r="AJ203" s="147" t="str">
        <f t="shared" si="62"/>
        <v>SPK-040ROW:PBI-FE-215301</v>
      </c>
      <c r="AK203" s="147" t="str">
        <f t="shared" si="63"/>
        <v>SPK-040ROW:PBI-MTCA-215300</v>
      </c>
      <c r="AL203" s="14" t="s">
        <v>527</v>
      </c>
      <c r="AM203" s="114" t="str">
        <f t="shared" si="64"/>
        <v>SPK-040ROW</v>
      </c>
      <c r="AN203" s="114" t="s">
        <v>1315</v>
      </c>
      <c r="AO203" s="114"/>
      <c r="AP203" s="511">
        <v>3</v>
      </c>
      <c r="AQ203" s="511">
        <f>'Electronics naming convention'!$C$16+AP203-1</f>
        <v>2153</v>
      </c>
      <c r="AR203" s="46">
        <f t="shared" si="65"/>
        <v>1</v>
      </c>
      <c r="AS203" s="46" t="str">
        <f t="shared" si="66"/>
        <v>BLM</v>
      </c>
      <c r="AT203" s="200">
        <f t="shared" si="67"/>
        <v>48.386179999999996</v>
      </c>
      <c r="AU203" s="46" t="s">
        <v>154</v>
      </c>
      <c r="AV203" s="515">
        <v>2</v>
      </c>
      <c r="AW203" s="515"/>
      <c r="AX203" s="47">
        <v>2</v>
      </c>
      <c r="AY203" s="515"/>
      <c r="AZ203" s="82"/>
      <c r="BA203" s="339"/>
      <c r="BB203" s="528"/>
      <c r="BC203" s="15"/>
      <c r="BD203" s="15"/>
      <c r="BE203" s="529"/>
      <c r="BF203" s="527"/>
      <c r="BG203" s="528"/>
      <c r="BH203" s="527"/>
      <c r="BI203" s="339"/>
    </row>
    <row r="204" spans="2:61" x14ac:dyDescent="0.25">
      <c r="B204" s="109" t="s">
        <v>549</v>
      </c>
      <c r="C204" s="211">
        <v>90.083820000000003</v>
      </c>
      <c r="D204" s="237">
        <f t="shared" si="73"/>
        <v>90.083820000000003</v>
      </c>
      <c r="E204" s="238">
        <f t="shared" si="73"/>
        <v>71.63382</v>
      </c>
      <c r="F204" s="237">
        <f t="shared" si="73"/>
        <v>52.468820000000001</v>
      </c>
      <c r="G204" s="237">
        <f t="shared" si="73"/>
        <v>30.693820000000002</v>
      </c>
      <c r="H204" s="244">
        <f t="shared" si="73"/>
        <v>13.653819999999996</v>
      </c>
      <c r="I204" s="245">
        <f t="shared" si="73"/>
        <v>3.386179999999996</v>
      </c>
      <c r="J204" s="238">
        <f t="shared" si="73"/>
        <v>16.851179999999999</v>
      </c>
      <c r="K204" s="238">
        <f t="shared" si="73"/>
        <v>33.891179999999991</v>
      </c>
      <c r="L204" s="238">
        <f t="shared" si="73"/>
        <v>50.931179999999983</v>
      </c>
      <c r="M204" s="238">
        <f t="shared" si="73"/>
        <v>67.971180000000004</v>
      </c>
      <c r="N204" s="238">
        <f t="shared" si="73"/>
        <v>85.011179999999996</v>
      </c>
      <c r="O204" s="238">
        <f t="shared" si="73"/>
        <v>102.05117999999999</v>
      </c>
      <c r="P204" s="238">
        <f t="shared" si="73"/>
        <v>119.09118000000001</v>
      </c>
      <c r="Q204" s="238">
        <f t="shared" si="73"/>
        <v>136.13118</v>
      </c>
      <c r="R204" s="238">
        <f t="shared" si="73"/>
        <v>153.17117999999999</v>
      </c>
      <c r="S204" s="238">
        <f t="shared" si="72"/>
        <v>170.21118000000001</v>
      </c>
      <c r="T204" s="238">
        <f t="shared" si="71"/>
        <v>187.25117999999998</v>
      </c>
      <c r="U204" s="238">
        <f t="shared" si="71"/>
        <v>204.29118</v>
      </c>
      <c r="V204" s="238">
        <f t="shared" si="71"/>
        <v>221.33118000000002</v>
      </c>
      <c r="W204" s="238">
        <f t="shared" si="71"/>
        <v>238.37117999999998</v>
      </c>
      <c r="X204" s="237">
        <f t="shared" si="71"/>
        <v>255.41118</v>
      </c>
      <c r="Y204" s="237">
        <f t="shared" si="71"/>
        <v>272.45118000000002</v>
      </c>
      <c r="Z204" s="379">
        <f t="shared" si="71"/>
        <v>289.49117999999999</v>
      </c>
      <c r="AA204" s="379">
        <f t="shared" si="71"/>
        <v>306.53118000000001</v>
      </c>
      <c r="AB204" s="379">
        <f t="shared" si="71"/>
        <v>323.57117999999997</v>
      </c>
      <c r="AC204" s="237">
        <f t="shared" si="71"/>
        <v>340.61117999999999</v>
      </c>
      <c r="AD204" s="238">
        <f t="shared" si="71"/>
        <v>357.65118000000001</v>
      </c>
      <c r="AE204" s="237">
        <f t="shared" si="71"/>
        <v>374.69117999999997</v>
      </c>
      <c r="AF204" s="209">
        <f t="shared" si="71"/>
        <v>469.91618</v>
      </c>
      <c r="AG204" s="114"/>
      <c r="AH204" s="114">
        <v>45</v>
      </c>
      <c r="AI204" s="46" t="s">
        <v>549</v>
      </c>
      <c r="AJ204" s="147" t="str">
        <f t="shared" si="62"/>
        <v>SPK-040ROW:PBI-FE-215302</v>
      </c>
      <c r="AK204" s="147" t="str">
        <f t="shared" si="63"/>
        <v>SPK-040ROW:PBI-MTCA-215300</v>
      </c>
      <c r="AL204" s="14" t="s">
        <v>527</v>
      </c>
      <c r="AM204" s="114" t="str">
        <f t="shared" si="64"/>
        <v>SPK-040ROW</v>
      </c>
      <c r="AN204" s="114" t="s">
        <v>1315</v>
      </c>
      <c r="AO204" s="114"/>
      <c r="AP204" s="511">
        <v>3</v>
      </c>
      <c r="AQ204" s="511">
        <f>'Electronics naming convention'!$C$16+AP204-1</f>
        <v>2153</v>
      </c>
      <c r="AR204" s="46">
        <f t="shared" si="65"/>
        <v>2</v>
      </c>
      <c r="AS204" s="46" t="str">
        <f t="shared" si="66"/>
        <v>BLM</v>
      </c>
      <c r="AT204" s="200">
        <f t="shared" si="67"/>
        <v>48.386179999999996</v>
      </c>
      <c r="AU204" s="46" t="s">
        <v>154</v>
      </c>
      <c r="AV204" s="515">
        <v>4</v>
      </c>
      <c r="AW204" s="515"/>
      <c r="AX204" s="47">
        <v>2</v>
      </c>
      <c r="AY204" s="515"/>
      <c r="AZ204" s="82"/>
      <c r="BA204" s="339"/>
      <c r="BB204" s="528"/>
      <c r="BC204" s="15"/>
      <c r="BD204" s="15"/>
      <c r="BE204" s="529"/>
      <c r="BF204" s="527"/>
      <c r="BG204" s="528"/>
      <c r="BH204" s="527"/>
      <c r="BI204" s="339"/>
    </row>
    <row r="205" spans="2:61" x14ac:dyDescent="0.25">
      <c r="B205" s="47" t="s">
        <v>550</v>
      </c>
      <c r="C205" s="211">
        <v>93.098820000000003</v>
      </c>
      <c r="D205" s="237">
        <f t="shared" si="73"/>
        <v>93.098820000000003</v>
      </c>
      <c r="E205" s="238">
        <f t="shared" si="73"/>
        <v>74.648820000000001</v>
      </c>
      <c r="F205" s="237">
        <f t="shared" si="73"/>
        <v>55.483820000000001</v>
      </c>
      <c r="G205" s="237">
        <f t="shared" si="73"/>
        <v>33.708820000000003</v>
      </c>
      <c r="H205" s="244">
        <f t="shared" si="73"/>
        <v>16.668819999999997</v>
      </c>
      <c r="I205" s="245">
        <f t="shared" si="73"/>
        <v>0.3711799999999954</v>
      </c>
      <c r="J205" s="238">
        <f t="shared" si="73"/>
        <v>13.836179999999999</v>
      </c>
      <c r="K205" s="238">
        <f t="shared" si="73"/>
        <v>30.876179999999991</v>
      </c>
      <c r="L205" s="238">
        <f t="shared" si="73"/>
        <v>47.916179999999983</v>
      </c>
      <c r="M205" s="238">
        <f t="shared" si="73"/>
        <v>64.956180000000003</v>
      </c>
      <c r="N205" s="238">
        <f t="shared" si="73"/>
        <v>81.996179999999995</v>
      </c>
      <c r="O205" s="238">
        <f t="shared" si="73"/>
        <v>99.036179999999987</v>
      </c>
      <c r="P205" s="238">
        <f t="shared" si="73"/>
        <v>116.07618000000001</v>
      </c>
      <c r="Q205" s="238">
        <f t="shared" si="73"/>
        <v>133.11617999999999</v>
      </c>
      <c r="R205" s="238">
        <f t="shared" si="73"/>
        <v>150.15618000000001</v>
      </c>
      <c r="S205" s="238">
        <f t="shared" si="72"/>
        <v>167.19618000000003</v>
      </c>
      <c r="T205" s="238">
        <f t="shared" si="71"/>
        <v>184.23617999999999</v>
      </c>
      <c r="U205" s="238">
        <f t="shared" si="71"/>
        <v>201.27618000000001</v>
      </c>
      <c r="V205" s="238">
        <f t="shared" si="71"/>
        <v>218.31618000000003</v>
      </c>
      <c r="W205" s="238">
        <f t="shared" si="71"/>
        <v>235.35617999999999</v>
      </c>
      <c r="X205" s="237">
        <f t="shared" si="71"/>
        <v>252.39618000000002</v>
      </c>
      <c r="Y205" s="237">
        <f t="shared" si="71"/>
        <v>269.43618000000004</v>
      </c>
      <c r="Z205" s="379">
        <f t="shared" si="71"/>
        <v>286.47618</v>
      </c>
      <c r="AA205" s="379">
        <f t="shared" si="71"/>
        <v>303.51618000000002</v>
      </c>
      <c r="AB205" s="379">
        <f t="shared" si="71"/>
        <v>320.55617999999998</v>
      </c>
      <c r="AC205" s="237">
        <f t="shared" si="71"/>
        <v>337.59618</v>
      </c>
      <c r="AD205" s="238">
        <f t="shared" si="71"/>
        <v>354.63618000000002</v>
      </c>
      <c r="AE205" s="237">
        <f t="shared" si="71"/>
        <v>371.67617999999999</v>
      </c>
      <c r="AF205" s="209">
        <f t="shared" si="71"/>
        <v>466.90118000000001</v>
      </c>
      <c r="AG205" s="114"/>
      <c r="AH205" s="114">
        <v>46</v>
      </c>
      <c r="AI205" s="46" t="s">
        <v>550</v>
      </c>
      <c r="AJ205" s="147" t="str">
        <f t="shared" si="62"/>
        <v>SPK-040ROW:PBI-FE-215301</v>
      </c>
      <c r="AK205" s="147" t="str">
        <f t="shared" si="63"/>
        <v>SPK-040ROW:PBI-MTCA-215300</v>
      </c>
      <c r="AL205" s="14" t="s">
        <v>527</v>
      </c>
      <c r="AM205" s="114" t="str">
        <f t="shared" si="64"/>
        <v>SPK-040ROW</v>
      </c>
      <c r="AN205" s="114" t="s">
        <v>1315</v>
      </c>
      <c r="AO205" s="114"/>
      <c r="AP205" s="511">
        <v>3</v>
      </c>
      <c r="AQ205" s="511">
        <f>'Electronics naming convention'!$C$16+AP205-1</f>
        <v>2153</v>
      </c>
      <c r="AR205" s="46">
        <f t="shared" si="65"/>
        <v>1</v>
      </c>
      <c r="AS205" s="46" t="str">
        <f t="shared" si="66"/>
        <v>BLM</v>
      </c>
      <c r="AT205" s="200">
        <f t="shared" si="67"/>
        <v>45.371179999999995</v>
      </c>
      <c r="AU205" s="46" t="s">
        <v>154</v>
      </c>
      <c r="AV205" s="515">
        <v>2</v>
      </c>
      <c r="AW205" s="515">
        <v>2</v>
      </c>
      <c r="AX205" s="47">
        <v>3</v>
      </c>
      <c r="AY205" s="515"/>
      <c r="AZ205" s="82"/>
      <c r="BA205" s="339"/>
      <c r="BB205" s="528"/>
      <c r="BC205" s="15"/>
      <c r="BD205" s="15"/>
      <c r="BE205" s="529"/>
      <c r="BF205" s="527"/>
      <c r="BG205" s="528"/>
      <c r="BH205" s="527"/>
      <c r="BI205" s="339"/>
    </row>
    <row r="206" spans="2:61" x14ac:dyDescent="0.25">
      <c r="B206" s="47" t="s">
        <v>551</v>
      </c>
      <c r="C206" s="211">
        <v>94.188820000000007</v>
      </c>
      <c r="D206" s="237">
        <f t="shared" si="73"/>
        <v>94.188820000000007</v>
      </c>
      <c r="E206" s="238">
        <f t="shared" si="73"/>
        <v>75.738820000000004</v>
      </c>
      <c r="F206" s="237">
        <f t="shared" si="73"/>
        <v>56.573820000000005</v>
      </c>
      <c r="G206" s="237">
        <f t="shared" si="73"/>
        <v>34.798820000000006</v>
      </c>
      <c r="H206" s="244">
        <f t="shared" si="73"/>
        <v>17.75882</v>
      </c>
      <c r="I206" s="245">
        <f t="shared" si="73"/>
        <v>0.71882000000000801</v>
      </c>
      <c r="J206" s="238">
        <f t="shared" si="73"/>
        <v>12.746179999999995</v>
      </c>
      <c r="K206" s="238">
        <f t="shared" si="73"/>
        <v>29.786179999999987</v>
      </c>
      <c r="L206" s="238">
        <f t="shared" si="73"/>
        <v>46.826179999999979</v>
      </c>
      <c r="M206" s="238">
        <f t="shared" si="73"/>
        <v>63.86618</v>
      </c>
      <c r="N206" s="238">
        <f t="shared" si="73"/>
        <v>80.906179999999992</v>
      </c>
      <c r="O206" s="238">
        <f t="shared" si="73"/>
        <v>97.946179999999984</v>
      </c>
      <c r="P206" s="238">
        <f t="shared" si="73"/>
        <v>114.98618</v>
      </c>
      <c r="Q206" s="238">
        <f t="shared" si="73"/>
        <v>132.02618000000001</v>
      </c>
      <c r="R206" s="238">
        <f t="shared" si="73"/>
        <v>149.06617999999997</v>
      </c>
      <c r="S206" s="238">
        <f t="shared" si="72"/>
        <v>166.10617999999999</v>
      </c>
      <c r="T206" s="238">
        <f t="shared" si="71"/>
        <v>183.14617999999996</v>
      </c>
      <c r="U206" s="238">
        <f t="shared" si="71"/>
        <v>200.18617999999998</v>
      </c>
      <c r="V206" s="238">
        <f t="shared" si="71"/>
        <v>217.22618</v>
      </c>
      <c r="W206" s="238">
        <f t="shared" si="71"/>
        <v>234.26617999999996</v>
      </c>
      <c r="X206" s="237">
        <f t="shared" si="71"/>
        <v>251.30617999999998</v>
      </c>
      <c r="Y206" s="237">
        <f t="shared" si="71"/>
        <v>268.34618</v>
      </c>
      <c r="Z206" s="379">
        <f t="shared" si="71"/>
        <v>285.38617999999997</v>
      </c>
      <c r="AA206" s="379">
        <f t="shared" si="71"/>
        <v>302.42617999999999</v>
      </c>
      <c r="AB206" s="379">
        <f t="shared" si="71"/>
        <v>319.46617999999995</v>
      </c>
      <c r="AC206" s="237">
        <f t="shared" si="71"/>
        <v>336.50617999999997</v>
      </c>
      <c r="AD206" s="238">
        <f t="shared" si="71"/>
        <v>353.54617999999999</v>
      </c>
      <c r="AE206" s="237">
        <f t="shared" si="71"/>
        <v>370.58617999999996</v>
      </c>
      <c r="AF206" s="209">
        <f t="shared" si="71"/>
        <v>465.81117999999998</v>
      </c>
      <c r="AG206" s="114"/>
      <c r="AH206" s="114">
        <v>47</v>
      </c>
      <c r="AI206" s="46" t="s">
        <v>551</v>
      </c>
      <c r="AJ206" s="147" t="str">
        <f t="shared" si="62"/>
        <v>SPK-040ROW:PBI-FE-215302</v>
      </c>
      <c r="AK206" s="147" t="str">
        <f t="shared" si="63"/>
        <v>SPK-040ROW:PBI-MTCA-215300</v>
      </c>
      <c r="AL206" s="14" t="s">
        <v>527</v>
      </c>
      <c r="AM206" s="114" t="str">
        <f t="shared" si="64"/>
        <v>SPK-040ROW</v>
      </c>
      <c r="AN206" s="114" t="s">
        <v>1315</v>
      </c>
      <c r="AO206" s="114"/>
      <c r="AP206" s="511">
        <v>3</v>
      </c>
      <c r="AQ206" s="511">
        <f>'Electronics naming convention'!$C$16+AP206-1</f>
        <v>2153</v>
      </c>
      <c r="AR206" s="46">
        <f t="shared" si="65"/>
        <v>2</v>
      </c>
      <c r="AS206" s="46" t="str">
        <f t="shared" si="66"/>
        <v>BLM</v>
      </c>
      <c r="AT206" s="200">
        <f t="shared" si="67"/>
        <v>45.718820000000008</v>
      </c>
      <c r="AU206" s="46" t="s">
        <v>154</v>
      </c>
      <c r="AV206" s="515">
        <v>4</v>
      </c>
      <c r="AW206" s="515">
        <v>4</v>
      </c>
      <c r="AX206" s="47">
        <v>3</v>
      </c>
      <c r="AY206" s="515"/>
      <c r="AZ206" s="82"/>
      <c r="BA206" s="339"/>
      <c r="BB206" s="528"/>
      <c r="BC206" s="15"/>
      <c r="BD206" s="15"/>
      <c r="BE206" s="529"/>
      <c r="BF206" s="527"/>
      <c r="BG206" s="528"/>
      <c r="BH206" s="527"/>
      <c r="BI206" s="339"/>
    </row>
    <row r="207" spans="2:61" x14ac:dyDescent="0.25">
      <c r="B207" s="109" t="s">
        <v>552</v>
      </c>
      <c r="C207" s="211">
        <v>94.343819999999994</v>
      </c>
      <c r="D207" s="237">
        <f t="shared" si="73"/>
        <v>94.343819999999994</v>
      </c>
      <c r="E207" s="238">
        <f t="shared" si="73"/>
        <v>75.893819999999991</v>
      </c>
      <c r="F207" s="237">
        <f t="shared" si="73"/>
        <v>56.728819999999992</v>
      </c>
      <c r="G207" s="237">
        <f t="shared" si="73"/>
        <v>34.953819999999993</v>
      </c>
      <c r="H207" s="244">
        <f t="shared" si="73"/>
        <v>17.913819999999987</v>
      </c>
      <c r="I207" s="245">
        <f t="shared" si="73"/>
        <v>0.87381999999999493</v>
      </c>
      <c r="J207" s="238">
        <f t="shared" si="73"/>
        <v>12.591180000000008</v>
      </c>
      <c r="K207" s="238">
        <f t="shared" si="73"/>
        <v>29.631180000000001</v>
      </c>
      <c r="L207" s="238">
        <f t="shared" si="73"/>
        <v>46.671179999999993</v>
      </c>
      <c r="M207" s="238">
        <f t="shared" si="73"/>
        <v>63.711180000000013</v>
      </c>
      <c r="N207" s="238">
        <f t="shared" si="73"/>
        <v>80.751180000000005</v>
      </c>
      <c r="O207" s="238">
        <f t="shared" si="73"/>
        <v>97.791179999999997</v>
      </c>
      <c r="P207" s="238">
        <f t="shared" si="73"/>
        <v>114.83118000000002</v>
      </c>
      <c r="Q207" s="238">
        <f t="shared" si="73"/>
        <v>131.87118000000001</v>
      </c>
      <c r="R207" s="238">
        <f t="shared" si="73"/>
        <v>148.91118</v>
      </c>
      <c r="S207" s="238">
        <f t="shared" si="72"/>
        <v>165.95118000000002</v>
      </c>
      <c r="T207" s="238">
        <f t="shared" si="72"/>
        <v>182.99117999999999</v>
      </c>
      <c r="U207" s="238">
        <f t="shared" si="72"/>
        <v>200.03118000000001</v>
      </c>
      <c r="V207" s="238">
        <f t="shared" si="72"/>
        <v>217.07118000000003</v>
      </c>
      <c r="W207" s="238">
        <f t="shared" si="72"/>
        <v>234.11117999999999</v>
      </c>
      <c r="X207" s="237">
        <f t="shared" si="72"/>
        <v>251.15118000000001</v>
      </c>
      <c r="Y207" s="237">
        <f t="shared" si="72"/>
        <v>268.19118000000003</v>
      </c>
      <c r="Z207" s="379">
        <f t="shared" si="72"/>
        <v>285.23117999999999</v>
      </c>
      <c r="AA207" s="379">
        <f t="shared" si="72"/>
        <v>302.27118000000002</v>
      </c>
      <c r="AB207" s="379">
        <f t="shared" si="72"/>
        <v>319.31117999999998</v>
      </c>
      <c r="AC207" s="237">
        <f t="shared" si="72"/>
        <v>336.35118</v>
      </c>
      <c r="AD207" s="238">
        <f t="shared" si="72"/>
        <v>353.39118000000002</v>
      </c>
      <c r="AE207" s="237">
        <f t="shared" si="72"/>
        <v>370.43117999999998</v>
      </c>
      <c r="AF207" s="209">
        <f t="shared" si="72"/>
        <v>465.65618000000001</v>
      </c>
      <c r="AG207" s="114"/>
      <c r="AH207" s="114">
        <v>48</v>
      </c>
      <c r="AI207" s="46" t="s">
        <v>552</v>
      </c>
      <c r="AJ207" s="147" t="str">
        <f t="shared" si="62"/>
        <v>SPK-040ROW:PBI-FE-215301</v>
      </c>
      <c r="AK207" s="147" t="str">
        <f t="shared" si="63"/>
        <v>SPK-040ROW:PBI-MTCA-215300</v>
      </c>
      <c r="AL207" s="14" t="s">
        <v>527</v>
      </c>
      <c r="AM207" s="114" t="str">
        <f t="shared" si="64"/>
        <v>SPK-040ROW</v>
      </c>
      <c r="AN207" s="114" t="s">
        <v>1315</v>
      </c>
      <c r="AO207" s="114"/>
      <c r="AP207" s="511">
        <v>3</v>
      </c>
      <c r="AQ207" s="511">
        <f>'Electronics naming convention'!$C$16+AP207-1</f>
        <v>2153</v>
      </c>
      <c r="AR207" s="46">
        <f t="shared" si="65"/>
        <v>1</v>
      </c>
      <c r="AS207" s="46" t="str">
        <f t="shared" si="66"/>
        <v>BLM</v>
      </c>
      <c r="AT207" s="200">
        <f t="shared" si="67"/>
        <v>45.873819999999995</v>
      </c>
      <c r="AU207" s="46" t="s">
        <v>154</v>
      </c>
      <c r="AV207" s="515">
        <v>2</v>
      </c>
      <c r="AW207" s="515"/>
      <c r="AX207" s="47">
        <v>4</v>
      </c>
      <c r="AY207" s="515"/>
      <c r="AZ207" s="82"/>
      <c r="BA207" s="339"/>
      <c r="BB207" s="528"/>
      <c r="BC207" s="15"/>
      <c r="BD207" s="15"/>
      <c r="BE207" s="529"/>
      <c r="BF207" s="527"/>
      <c r="BG207" s="528"/>
      <c r="BH207" s="527"/>
      <c r="BI207" s="339"/>
    </row>
    <row r="208" spans="2:61" x14ac:dyDescent="0.25">
      <c r="B208" s="109" t="s">
        <v>553</v>
      </c>
      <c r="C208" s="211">
        <v>94.343819999999994</v>
      </c>
      <c r="D208" s="237">
        <f t="shared" si="73"/>
        <v>94.343819999999994</v>
      </c>
      <c r="E208" s="238">
        <f t="shared" si="73"/>
        <v>75.893819999999991</v>
      </c>
      <c r="F208" s="237">
        <f t="shared" si="73"/>
        <v>56.728819999999992</v>
      </c>
      <c r="G208" s="237">
        <f t="shared" si="73"/>
        <v>34.953819999999993</v>
      </c>
      <c r="H208" s="244">
        <f t="shared" si="73"/>
        <v>17.913819999999987</v>
      </c>
      <c r="I208" s="245">
        <f t="shared" si="73"/>
        <v>0.87381999999999493</v>
      </c>
      <c r="J208" s="238">
        <f t="shared" si="73"/>
        <v>12.591180000000008</v>
      </c>
      <c r="K208" s="238">
        <f t="shared" si="73"/>
        <v>29.631180000000001</v>
      </c>
      <c r="L208" s="238">
        <f t="shared" si="73"/>
        <v>46.671179999999993</v>
      </c>
      <c r="M208" s="238">
        <f t="shared" si="73"/>
        <v>63.711180000000013</v>
      </c>
      <c r="N208" s="238">
        <f t="shared" si="73"/>
        <v>80.751180000000005</v>
      </c>
      <c r="O208" s="238">
        <f t="shared" si="73"/>
        <v>97.791179999999997</v>
      </c>
      <c r="P208" s="238">
        <f t="shared" si="73"/>
        <v>114.83118000000002</v>
      </c>
      <c r="Q208" s="238">
        <f t="shared" si="73"/>
        <v>131.87118000000001</v>
      </c>
      <c r="R208" s="238">
        <f t="shared" si="73"/>
        <v>148.91118</v>
      </c>
      <c r="S208" s="238">
        <f t="shared" si="73"/>
        <v>165.95118000000002</v>
      </c>
      <c r="T208" s="238">
        <f t="shared" ref="T208:AF223" si="74">ABS($C208-T$159)</f>
        <v>182.99117999999999</v>
      </c>
      <c r="U208" s="238">
        <f t="shared" si="74"/>
        <v>200.03118000000001</v>
      </c>
      <c r="V208" s="238">
        <f t="shared" si="74"/>
        <v>217.07118000000003</v>
      </c>
      <c r="W208" s="238">
        <f t="shared" si="74"/>
        <v>234.11117999999999</v>
      </c>
      <c r="X208" s="237">
        <f t="shared" si="74"/>
        <v>251.15118000000001</v>
      </c>
      <c r="Y208" s="237">
        <f t="shared" si="74"/>
        <v>268.19118000000003</v>
      </c>
      <c r="Z208" s="379">
        <f t="shared" si="74"/>
        <v>285.23117999999999</v>
      </c>
      <c r="AA208" s="379">
        <f t="shared" si="74"/>
        <v>302.27118000000002</v>
      </c>
      <c r="AB208" s="379">
        <f t="shared" si="74"/>
        <v>319.31117999999998</v>
      </c>
      <c r="AC208" s="237">
        <f t="shared" si="74"/>
        <v>336.35118</v>
      </c>
      <c r="AD208" s="238">
        <f t="shared" si="74"/>
        <v>353.39118000000002</v>
      </c>
      <c r="AE208" s="237">
        <f t="shared" si="74"/>
        <v>370.43117999999998</v>
      </c>
      <c r="AF208" s="209">
        <f t="shared" si="74"/>
        <v>465.65618000000001</v>
      </c>
      <c r="AG208" s="114"/>
      <c r="AH208" s="114">
        <v>49</v>
      </c>
      <c r="AI208" s="46" t="s">
        <v>553</v>
      </c>
      <c r="AJ208" s="147" t="str">
        <f t="shared" si="62"/>
        <v>SPK-040ROW:PBI-FE-215302</v>
      </c>
      <c r="AK208" s="147" t="str">
        <f t="shared" si="63"/>
        <v>SPK-040ROW:PBI-MTCA-215300</v>
      </c>
      <c r="AL208" s="14" t="s">
        <v>527</v>
      </c>
      <c r="AM208" s="114" t="str">
        <f t="shared" si="64"/>
        <v>SPK-040ROW</v>
      </c>
      <c r="AN208" s="114" t="s">
        <v>1315</v>
      </c>
      <c r="AO208" s="114"/>
      <c r="AP208" s="511">
        <v>3</v>
      </c>
      <c r="AQ208" s="511">
        <f>'Electronics naming convention'!$C$16+AP208-1</f>
        <v>2153</v>
      </c>
      <c r="AR208" s="46">
        <f t="shared" si="65"/>
        <v>2</v>
      </c>
      <c r="AS208" s="46" t="str">
        <f t="shared" si="66"/>
        <v>BLM</v>
      </c>
      <c r="AT208" s="200">
        <f t="shared" si="67"/>
        <v>45.873819999999995</v>
      </c>
      <c r="AU208" s="46" t="s">
        <v>154</v>
      </c>
      <c r="AV208" s="515">
        <v>4</v>
      </c>
      <c r="AW208" s="515"/>
      <c r="AX208" s="47">
        <v>4</v>
      </c>
      <c r="AY208" s="515"/>
      <c r="AZ208" s="82"/>
      <c r="BA208" s="339"/>
      <c r="BB208" s="530"/>
      <c r="BC208" s="15"/>
      <c r="BD208" s="15"/>
      <c r="BE208" s="529"/>
      <c r="BF208" s="79"/>
      <c r="BG208" s="528"/>
      <c r="BH208" s="527"/>
      <c r="BI208" s="339"/>
    </row>
    <row r="209" spans="2:61" x14ac:dyDescent="0.25">
      <c r="B209" s="47" t="s">
        <v>554</v>
      </c>
      <c r="C209" s="211">
        <v>97.358819999999994</v>
      </c>
      <c r="D209" s="237">
        <f t="shared" ref="D209:S224" si="75">ABS($C209-D$159)</f>
        <v>97.358819999999994</v>
      </c>
      <c r="E209" s="238">
        <f t="shared" si="75"/>
        <v>78.908819999999992</v>
      </c>
      <c r="F209" s="237">
        <f t="shared" si="75"/>
        <v>59.743819999999992</v>
      </c>
      <c r="G209" s="237">
        <f t="shared" si="75"/>
        <v>37.968819999999994</v>
      </c>
      <c r="H209" s="244">
        <f t="shared" si="75"/>
        <v>20.928819999999988</v>
      </c>
      <c r="I209" s="245">
        <f t="shared" si="75"/>
        <v>3.8888199999999955</v>
      </c>
      <c r="J209" s="238">
        <f t="shared" si="75"/>
        <v>9.5761800000000079</v>
      </c>
      <c r="K209" s="238">
        <f t="shared" si="75"/>
        <v>26.61618</v>
      </c>
      <c r="L209" s="238">
        <f t="shared" si="75"/>
        <v>43.656179999999992</v>
      </c>
      <c r="M209" s="238">
        <f t="shared" si="75"/>
        <v>60.696180000000012</v>
      </c>
      <c r="N209" s="238">
        <f t="shared" si="75"/>
        <v>77.736180000000004</v>
      </c>
      <c r="O209" s="238">
        <f t="shared" si="75"/>
        <v>94.776179999999997</v>
      </c>
      <c r="P209" s="238">
        <f t="shared" si="75"/>
        <v>111.81618000000002</v>
      </c>
      <c r="Q209" s="238">
        <f t="shared" si="75"/>
        <v>128.85617999999999</v>
      </c>
      <c r="R209" s="238">
        <f t="shared" si="75"/>
        <v>145.89618000000002</v>
      </c>
      <c r="S209" s="238">
        <f t="shared" si="75"/>
        <v>162.93618000000004</v>
      </c>
      <c r="T209" s="238">
        <f t="shared" si="74"/>
        <v>179.97618</v>
      </c>
      <c r="U209" s="238">
        <f t="shared" si="74"/>
        <v>197.01618000000002</v>
      </c>
      <c r="V209" s="238">
        <f t="shared" si="74"/>
        <v>214.05618000000004</v>
      </c>
      <c r="W209" s="238">
        <f t="shared" si="74"/>
        <v>231.09618</v>
      </c>
      <c r="X209" s="237">
        <f t="shared" si="74"/>
        <v>248.13618000000002</v>
      </c>
      <c r="Y209" s="237">
        <f t="shared" si="74"/>
        <v>265.17618000000004</v>
      </c>
      <c r="Z209" s="379">
        <f t="shared" si="74"/>
        <v>282.21618000000001</v>
      </c>
      <c r="AA209" s="379">
        <f t="shared" si="74"/>
        <v>299.25618000000003</v>
      </c>
      <c r="AB209" s="379">
        <f t="shared" si="74"/>
        <v>316.29617999999999</v>
      </c>
      <c r="AC209" s="237">
        <f t="shared" si="74"/>
        <v>333.33618000000001</v>
      </c>
      <c r="AD209" s="238">
        <f t="shared" si="74"/>
        <v>350.37618000000003</v>
      </c>
      <c r="AE209" s="237">
        <f t="shared" si="74"/>
        <v>367.41618</v>
      </c>
      <c r="AF209" s="209">
        <f t="shared" si="74"/>
        <v>462.64118000000002</v>
      </c>
      <c r="AG209" s="114"/>
      <c r="AH209" s="114">
        <v>50</v>
      </c>
      <c r="AI209" s="46" t="s">
        <v>554</v>
      </c>
      <c r="AJ209" s="147" t="str">
        <f t="shared" si="62"/>
        <v>SPK-040ROW:PBI-FE-215301</v>
      </c>
      <c r="AK209" s="147" t="str">
        <f t="shared" si="63"/>
        <v>SPK-040ROW:PBI-MTCA-215300</v>
      </c>
      <c r="AL209" s="14" t="s">
        <v>527</v>
      </c>
      <c r="AM209" s="114" t="str">
        <f t="shared" si="64"/>
        <v>SPK-040ROW</v>
      </c>
      <c r="AN209" s="114" t="s">
        <v>1315</v>
      </c>
      <c r="AO209" s="114"/>
      <c r="AP209" s="511">
        <v>3</v>
      </c>
      <c r="AQ209" s="511">
        <f>'Electronics naming convention'!$C$16+AP209-1</f>
        <v>2153</v>
      </c>
      <c r="AR209" s="46">
        <f t="shared" si="65"/>
        <v>1</v>
      </c>
      <c r="AS209" s="46" t="str">
        <f t="shared" si="66"/>
        <v>BLM</v>
      </c>
      <c r="AT209" s="200">
        <f t="shared" si="67"/>
        <v>48.888819999999996</v>
      </c>
      <c r="AU209" s="46" t="s">
        <v>154</v>
      </c>
      <c r="AV209" s="515">
        <v>2</v>
      </c>
      <c r="AW209" s="515"/>
      <c r="AX209" s="47">
        <v>5</v>
      </c>
      <c r="AY209" s="515"/>
      <c r="AZ209" s="82"/>
      <c r="BA209" s="339"/>
      <c r="BB209" s="530"/>
      <c r="BC209" s="15"/>
      <c r="BD209" s="15"/>
      <c r="BE209" s="529"/>
      <c r="BF209" s="527"/>
      <c r="BG209" s="528"/>
      <c r="BH209" s="527"/>
      <c r="BI209" s="339"/>
    </row>
    <row r="210" spans="2:61" x14ac:dyDescent="0.25">
      <c r="B210" s="47" t="s">
        <v>555</v>
      </c>
      <c r="C210" s="211">
        <v>98.448819999999998</v>
      </c>
      <c r="D210" s="237">
        <f t="shared" si="75"/>
        <v>98.448819999999998</v>
      </c>
      <c r="E210" s="238">
        <f t="shared" si="75"/>
        <v>79.998819999999995</v>
      </c>
      <c r="F210" s="237">
        <f t="shared" si="75"/>
        <v>60.833819999999996</v>
      </c>
      <c r="G210" s="237">
        <f t="shared" si="75"/>
        <v>39.058819999999997</v>
      </c>
      <c r="H210" s="244">
        <f t="shared" si="75"/>
        <v>22.018819999999991</v>
      </c>
      <c r="I210" s="245">
        <f t="shared" si="75"/>
        <v>4.9788199999999989</v>
      </c>
      <c r="J210" s="238">
        <f t="shared" si="75"/>
        <v>8.4861800000000045</v>
      </c>
      <c r="K210" s="238">
        <f t="shared" si="75"/>
        <v>25.526179999999997</v>
      </c>
      <c r="L210" s="238">
        <f t="shared" si="75"/>
        <v>42.566179999999989</v>
      </c>
      <c r="M210" s="238">
        <f t="shared" si="75"/>
        <v>59.606180000000009</v>
      </c>
      <c r="N210" s="238">
        <f t="shared" si="75"/>
        <v>76.646180000000001</v>
      </c>
      <c r="O210" s="238">
        <f t="shared" si="75"/>
        <v>93.686179999999993</v>
      </c>
      <c r="P210" s="238">
        <f t="shared" si="75"/>
        <v>110.72618000000001</v>
      </c>
      <c r="Q210" s="238">
        <f t="shared" si="75"/>
        <v>127.76618000000001</v>
      </c>
      <c r="R210" s="238">
        <f t="shared" si="75"/>
        <v>144.80617999999998</v>
      </c>
      <c r="S210" s="238">
        <f t="shared" si="75"/>
        <v>161.84618</v>
      </c>
      <c r="T210" s="238">
        <f t="shared" si="74"/>
        <v>178.88617999999997</v>
      </c>
      <c r="U210" s="238">
        <f t="shared" si="74"/>
        <v>195.92617999999999</v>
      </c>
      <c r="V210" s="238">
        <f t="shared" si="74"/>
        <v>212.96618000000001</v>
      </c>
      <c r="W210" s="238">
        <f t="shared" si="74"/>
        <v>230.00617999999997</v>
      </c>
      <c r="X210" s="237">
        <f t="shared" si="74"/>
        <v>247.04617999999999</v>
      </c>
      <c r="Y210" s="237">
        <f t="shared" si="74"/>
        <v>264.08618000000001</v>
      </c>
      <c r="Z210" s="379">
        <f t="shared" si="74"/>
        <v>281.12617999999998</v>
      </c>
      <c r="AA210" s="379">
        <f t="shared" si="74"/>
        <v>298.16618</v>
      </c>
      <c r="AB210" s="379">
        <f t="shared" si="74"/>
        <v>315.20617999999996</v>
      </c>
      <c r="AC210" s="237">
        <f t="shared" si="74"/>
        <v>332.24617999999998</v>
      </c>
      <c r="AD210" s="238">
        <f t="shared" si="74"/>
        <v>349.28618</v>
      </c>
      <c r="AE210" s="237">
        <f t="shared" si="74"/>
        <v>366.32617999999997</v>
      </c>
      <c r="AF210" s="209">
        <f t="shared" si="74"/>
        <v>461.55117999999999</v>
      </c>
      <c r="AG210" s="114"/>
      <c r="AH210" s="114">
        <v>51</v>
      </c>
      <c r="AI210" s="46" t="s">
        <v>555</v>
      </c>
      <c r="AJ210" s="147" t="str">
        <f t="shared" si="62"/>
        <v>SPK-040ROW:PBI-FE-215302</v>
      </c>
      <c r="AK210" s="147" t="str">
        <f t="shared" si="63"/>
        <v>SPK-040ROW:PBI-MTCA-215300</v>
      </c>
      <c r="AL210" s="14" t="s">
        <v>527</v>
      </c>
      <c r="AM210" s="114" t="str">
        <f t="shared" si="64"/>
        <v>SPK-040ROW</v>
      </c>
      <c r="AN210" s="114" t="s">
        <v>1315</v>
      </c>
      <c r="AO210" s="114"/>
      <c r="AP210" s="511">
        <v>3</v>
      </c>
      <c r="AQ210" s="511">
        <f>'Electronics naming convention'!$C$16+AP210-1</f>
        <v>2153</v>
      </c>
      <c r="AR210" s="46">
        <f t="shared" si="65"/>
        <v>2</v>
      </c>
      <c r="AS210" s="46" t="str">
        <f t="shared" si="66"/>
        <v>BLM</v>
      </c>
      <c r="AT210" s="200">
        <f t="shared" si="67"/>
        <v>49.978819999999999</v>
      </c>
      <c r="AU210" s="46" t="s">
        <v>154</v>
      </c>
      <c r="AV210" s="515">
        <v>4</v>
      </c>
      <c r="AW210" s="515"/>
      <c r="AX210" s="47">
        <v>5</v>
      </c>
      <c r="AY210" s="515"/>
      <c r="AZ210" s="82"/>
      <c r="BA210" s="339"/>
      <c r="BB210" s="530"/>
      <c r="BC210" s="15"/>
      <c r="BD210" s="15"/>
      <c r="BE210" s="529"/>
      <c r="BF210" s="527"/>
      <c r="BG210" s="528"/>
      <c r="BH210" s="527"/>
      <c r="BI210" s="339"/>
    </row>
    <row r="211" spans="2:61" x14ac:dyDescent="0.25">
      <c r="B211" s="109" t="s">
        <v>556</v>
      </c>
      <c r="C211" s="211">
        <v>98.603819999999999</v>
      </c>
      <c r="D211" s="237">
        <f t="shared" si="75"/>
        <v>98.603819999999999</v>
      </c>
      <c r="E211" s="238">
        <f t="shared" si="75"/>
        <v>80.153819999999996</v>
      </c>
      <c r="F211" s="237">
        <f t="shared" si="75"/>
        <v>60.988819999999997</v>
      </c>
      <c r="G211" s="237">
        <f t="shared" si="75"/>
        <v>39.213819999999998</v>
      </c>
      <c r="H211" s="244">
        <f t="shared" si="75"/>
        <v>22.173819999999992</v>
      </c>
      <c r="I211" s="245">
        <f t="shared" si="75"/>
        <v>5.1338200000000001</v>
      </c>
      <c r="J211" s="238">
        <f t="shared" si="75"/>
        <v>8.3311800000000034</v>
      </c>
      <c r="K211" s="238">
        <f t="shared" si="75"/>
        <v>25.371179999999995</v>
      </c>
      <c r="L211" s="238">
        <f t="shared" si="75"/>
        <v>42.411179999999987</v>
      </c>
      <c r="M211" s="238">
        <f t="shared" si="75"/>
        <v>59.451180000000008</v>
      </c>
      <c r="N211" s="238">
        <f t="shared" si="75"/>
        <v>76.49118</v>
      </c>
      <c r="O211" s="238">
        <f t="shared" si="75"/>
        <v>93.531179999999992</v>
      </c>
      <c r="P211" s="238">
        <f t="shared" si="75"/>
        <v>110.57118000000001</v>
      </c>
      <c r="Q211" s="238">
        <f t="shared" si="75"/>
        <v>127.61118</v>
      </c>
      <c r="R211" s="238">
        <f t="shared" si="75"/>
        <v>144.65118000000001</v>
      </c>
      <c r="S211" s="238">
        <f t="shared" si="75"/>
        <v>161.69118000000003</v>
      </c>
      <c r="T211" s="238">
        <f t="shared" si="74"/>
        <v>178.73117999999999</v>
      </c>
      <c r="U211" s="238">
        <f t="shared" si="74"/>
        <v>195.77118000000002</v>
      </c>
      <c r="V211" s="238">
        <f t="shared" si="74"/>
        <v>212.81118000000004</v>
      </c>
      <c r="W211" s="238">
        <f t="shared" si="74"/>
        <v>229.85118</v>
      </c>
      <c r="X211" s="237">
        <f t="shared" si="74"/>
        <v>246.89118000000002</v>
      </c>
      <c r="Y211" s="237">
        <f t="shared" si="74"/>
        <v>263.93118000000004</v>
      </c>
      <c r="Z211" s="379">
        <f t="shared" si="74"/>
        <v>280.97118</v>
      </c>
      <c r="AA211" s="379">
        <f t="shared" si="74"/>
        <v>298.01118000000002</v>
      </c>
      <c r="AB211" s="379">
        <f t="shared" si="74"/>
        <v>315.05117999999999</v>
      </c>
      <c r="AC211" s="237">
        <f t="shared" si="74"/>
        <v>332.09118000000001</v>
      </c>
      <c r="AD211" s="238">
        <f t="shared" si="74"/>
        <v>349.13118000000003</v>
      </c>
      <c r="AE211" s="237">
        <f t="shared" si="74"/>
        <v>366.17117999999999</v>
      </c>
      <c r="AF211" s="209">
        <f t="shared" si="74"/>
        <v>461.39618000000002</v>
      </c>
      <c r="AG211" s="114"/>
      <c r="AH211" s="114">
        <v>52</v>
      </c>
      <c r="AI211" s="46" t="s">
        <v>556</v>
      </c>
      <c r="AJ211" s="147" t="str">
        <f t="shared" si="62"/>
        <v>SPK-040ROW:PBI-FE-215301</v>
      </c>
      <c r="AK211" s="147" t="str">
        <f t="shared" si="63"/>
        <v>SPK-040ROW:PBI-MTCA-215300</v>
      </c>
      <c r="AL211" s="14" t="s">
        <v>527</v>
      </c>
      <c r="AM211" s="114" t="str">
        <f t="shared" si="64"/>
        <v>SPK-040ROW</v>
      </c>
      <c r="AN211" s="114" t="s">
        <v>1315</v>
      </c>
      <c r="AO211" s="114"/>
      <c r="AP211" s="511">
        <v>3</v>
      </c>
      <c r="AQ211" s="511">
        <f>'Electronics naming convention'!$C$16+AP211-1</f>
        <v>2153</v>
      </c>
      <c r="AR211" s="46">
        <f t="shared" si="65"/>
        <v>1</v>
      </c>
      <c r="AS211" s="46" t="str">
        <f t="shared" si="66"/>
        <v>BLM</v>
      </c>
      <c r="AT211" s="200">
        <f t="shared" si="67"/>
        <v>50.13382</v>
      </c>
      <c r="AU211" s="46" t="s">
        <v>154</v>
      </c>
      <c r="AV211" s="515">
        <v>2</v>
      </c>
      <c r="AW211" s="515"/>
      <c r="AX211" s="47">
        <v>6</v>
      </c>
      <c r="AY211" s="515"/>
      <c r="AZ211" s="82"/>
      <c r="BA211" s="339"/>
      <c r="BB211" s="530"/>
      <c r="BC211" s="15"/>
      <c r="BD211" s="15"/>
      <c r="BE211" s="529"/>
      <c r="BF211" s="527"/>
      <c r="BG211" s="528"/>
      <c r="BH211" s="527"/>
      <c r="BI211" s="339"/>
    </row>
    <row r="212" spans="2:61" x14ac:dyDescent="0.25">
      <c r="B212" s="109" t="s">
        <v>557</v>
      </c>
      <c r="C212" s="211">
        <v>98.603819999999999</v>
      </c>
      <c r="D212" s="237">
        <f t="shared" si="75"/>
        <v>98.603819999999999</v>
      </c>
      <c r="E212" s="238">
        <f t="shared" si="75"/>
        <v>80.153819999999996</v>
      </c>
      <c r="F212" s="237">
        <f t="shared" si="75"/>
        <v>60.988819999999997</v>
      </c>
      <c r="G212" s="237">
        <f t="shared" si="75"/>
        <v>39.213819999999998</v>
      </c>
      <c r="H212" s="244">
        <f t="shared" si="75"/>
        <v>22.173819999999992</v>
      </c>
      <c r="I212" s="245">
        <f t="shared" si="75"/>
        <v>5.1338200000000001</v>
      </c>
      <c r="J212" s="238">
        <f t="shared" si="75"/>
        <v>8.3311800000000034</v>
      </c>
      <c r="K212" s="238">
        <f t="shared" si="75"/>
        <v>25.371179999999995</v>
      </c>
      <c r="L212" s="238">
        <f t="shared" si="75"/>
        <v>42.411179999999987</v>
      </c>
      <c r="M212" s="238">
        <f t="shared" si="75"/>
        <v>59.451180000000008</v>
      </c>
      <c r="N212" s="238">
        <f t="shared" si="75"/>
        <v>76.49118</v>
      </c>
      <c r="O212" s="238">
        <f t="shared" si="75"/>
        <v>93.531179999999992</v>
      </c>
      <c r="P212" s="238">
        <f t="shared" si="75"/>
        <v>110.57118000000001</v>
      </c>
      <c r="Q212" s="238">
        <f t="shared" si="75"/>
        <v>127.61118</v>
      </c>
      <c r="R212" s="238">
        <f t="shared" si="75"/>
        <v>144.65118000000001</v>
      </c>
      <c r="S212" s="238">
        <f t="shared" si="75"/>
        <v>161.69118000000003</v>
      </c>
      <c r="T212" s="238">
        <f t="shared" si="74"/>
        <v>178.73117999999999</v>
      </c>
      <c r="U212" s="238">
        <f t="shared" si="74"/>
        <v>195.77118000000002</v>
      </c>
      <c r="V212" s="238">
        <f t="shared" si="74"/>
        <v>212.81118000000004</v>
      </c>
      <c r="W212" s="238">
        <f t="shared" si="74"/>
        <v>229.85118</v>
      </c>
      <c r="X212" s="237">
        <f t="shared" si="74"/>
        <v>246.89118000000002</v>
      </c>
      <c r="Y212" s="237">
        <f t="shared" si="74"/>
        <v>263.93118000000004</v>
      </c>
      <c r="Z212" s="379">
        <f t="shared" si="74"/>
        <v>280.97118</v>
      </c>
      <c r="AA212" s="379">
        <f t="shared" si="74"/>
        <v>298.01118000000002</v>
      </c>
      <c r="AB212" s="379">
        <f t="shared" si="74"/>
        <v>315.05117999999999</v>
      </c>
      <c r="AC212" s="237">
        <f t="shared" si="74"/>
        <v>332.09118000000001</v>
      </c>
      <c r="AD212" s="238">
        <f t="shared" si="74"/>
        <v>349.13118000000003</v>
      </c>
      <c r="AE212" s="237">
        <f t="shared" si="74"/>
        <v>366.17117999999999</v>
      </c>
      <c r="AF212" s="209">
        <f t="shared" si="74"/>
        <v>461.39618000000002</v>
      </c>
      <c r="AG212" s="114"/>
      <c r="AH212" s="114">
        <v>53</v>
      </c>
      <c r="AI212" s="46" t="s">
        <v>557</v>
      </c>
      <c r="AJ212" s="147" t="str">
        <f t="shared" si="62"/>
        <v>SPK-040ROW:PBI-FE-215302</v>
      </c>
      <c r="AK212" s="147" t="str">
        <f t="shared" si="63"/>
        <v>SPK-040ROW:PBI-MTCA-215300</v>
      </c>
      <c r="AL212" s="14" t="s">
        <v>527</v>
      </c>
      <c r="AM212" s="114" t="str">
        <f t="shared" si="64"/>
        <v>SPK-040ROW</v>
      </c>
      <c r="AN212" s="114" t="s">
        <v>1315</v>
      </c>
      <c r="AO212" s="114"/>
      <c r="AP212" s="511">
        <v>3</v>
      </c>
      <c r="AQ212" s="511">
        <f>'Electronics naming convention'!$C$16+AP212-1</f>
        <v>2153</v>
      </c>
      <c r="AR212" s="46">
        <f t="shared" si="65"/>
        <v>2</v>
      </c>
      <c r="AS212" s="46" t="str">
        <f t="shared" si="66"/>
        <v>BLM</v>
      </c>
      <c r="AT212" s="200">
        <f t="shared" si="67"/>
        <v>50.13382</v>
      </c>
      <c r="AU212" s="46" t="s">
        <v>154</v>
      </c>
      <c r="AV212" s="515">
        <v>4</v>
      </c>
      <c r="AW212" s="515"/>
      <c r="AX212" s="47">
        <v>6</v>
      </c>
      <c r="AY212" s="515"/>
      <c r="AZ212" s="82"/>
      <c r="BA212" s="339"/>
      <c r="BB212" s="528"/>
      <c r="BC212" s="15"/>
      <c r="BD212" s="15"/>
      <c r="BE212" s="529"/>
      <c r="BF212" s="527"/>
      <c r="BG212" s="159"/>
      <c r="BH212" s="527"/>
      <c r="BI212" s="339"/>
    </row>
    <row r="213" spans="2:61" x14ac:dyDescent="0.25">
      <c r="B213" s="47" t="s">
        <v>558</v>
      </c>
      <c r="C213" s="211">
        <v>101.61879999999999</v>
      </c>
      <c r="D213" s="237">
        <f t="shared" si="75"/>
        <v>101.61879999999999</v>
      </c>
      <c r="E213" s="238">
        <f t="shared" si="75"/>
        <v>83.16879999999999</v>
      </c>
      <c r="F213" s="237">
        <f t="shared" si="75"/>
        <v>64.003799999999984</v>
      </c>
      <c r="G213" s="237">
        <f t="shared" si="75"/>
        <v>42.228799999999993</v>
      </c>
      <c r="H213" s="244">
        <f t="shared" si="75"/>
        <v>25.188799999999986</v>
      </c>
      <c r="I213" s="245">
        <f t="shared" si="75"/>
        <v>8.1487999999999943</v>
      </c>
      <c r="J213" s="238">
        <f t="shared" si="75"/>
        <v>5.3162000000000091</v>
      </c>
      <c r="K213" s="238">
        <f t="shared" si="75"/>
        <v>22.356200000000001</v>
      </c>
      <c r="L213" s="238">
        <f t="shared" si="75"/>
        <v>39.396199999999993</v>
      </c>
      <c r="M213" s="238">
        <f t="shared" si="75"/>
        <v>56.436200000000014</v>
      </c>
      <c r="N213" s="238">
        <f t="shared" si="75"/>
        <v>73.476200000000006</v>
      </c>
      <c r="O213" s="238">
        <f t="shared" si="75"/>
        <v>90.516199999999998</v>
      </c>
      <c r="P213" s="238">
        <f t="shared" si="75"/>
        <v>107.55620000000002</v>
      </c>
      <c r="Q213" s="238">
        <f t="shared" si="75"/>
        <v>124.59620000000001</v>
      </c>
      <c r="R213" s="238">
        <f t="shared" si="75"/>
        <v>141.6362</v>
      </c>
      <c r="S213" s="238">
        <f t="shared" si="75"/>
        <v>158.67620000000002</v>
      </c>
      <c r="T213" s="238">
        <f t="shared" si="74"/>
        <v>175.71619999999999</v>
      </c>
      <c r="U213" s="238">
        <f t="shared" si="74"/>
        <v>192.75620000000001</v>
      </c>
      <c r="V213" s="238">
        <f t="shared" si="74"/>
        <v>209.79620000000003</v>
      </c>
      <c r="W213" s="238">
        <f t="shared" si="74"/>
        <v>226.83619999999999</v>
      </c>
      <c r="X213" s="237">
        <f t="shared" si="74"/>
        <v>243.87620000000001</v>
      </c>
      <c r="Y213" s="237">
        <f t="shared" si="74"/>
        <v>260.9162</v>
      </c>
      <c r="Z213" s="379">
        <f t="shared" si="74"/>
        <v>277.95619999999997</v>
      </c>
      <c r="AA213" s="379">
        <f t="shared" si="74"/>
        <v>294.99620000000004</v>
      </c>
      <c r="AB213" s="379">
        <f t="shared" si="74"/>
        <v>312.03620000000001</v>
      </c>
      <c r="AC213" s="237">
        <f t="shared" si="74"/>
        <v>329.07619999999997</v>
      </c>
      <c r="AD213" s="238">
        <f t="shared" si="74"/>
        <v>346.11620000000005</v>
      </c>
      <c r="AE213" s="237">
        <f t="shared" si="74"/>
        <v>363.15620000000001</v>
      </c>
      <c r="AF213" s="209">
        <f t="shared" si="74"/>
        <v>458.38120000000004</v>
      </c>
      <c r="AG213" s="114"/>
      <c r="AH213" s="114">
        <v>54</v>
      </c>
      <c r="AI213" s="46" t="s">
        <v>558</v>
      </c>
      <c r="AJ213" s="147" t="str">
        <f t="shared" si="62"/>
        <v>SPK-040ROW:PBI-FE-215301</v>
      </c>
      <c r="AK213" s="147" t="str">
        <f t="shared" si="63"/>
        <v>SPK-040ROW:PBI-MTCA-215300</v>
      </c>
      <c r="AL213" s="14" t="s">
        <v>527</v>
      </c>
      <c r="AM213" s="114" t="str">
        <f t="shared" si="64"/>
        <v>SPK-040ROW</v>
      </c>
      <c r="AN213" s="114" t="s">
        <v>1315</v>
      </c>
      <c r="AO213" s="114"/>
      <c r="AP213" s="511">
        <v>3</v>
      </c>
      <c r="AQ213" s="511">
        <f>'Electronics naming convention'!$C$16+AP213-1</f>
        <v>2153</v>
      </c>
      <c r="AR213" s="46">
        <f t="shared" si="65"/>
        <v>1</v>
      </c>
      <c r="AS213" s="46" t="str">
        <f t="shared" si="66"/>
        <v>BLM</v>
      </c>
      <c r="AT213" s="200">
        <f t="shared" si="67"/>
        <v>50.316200000000009</v>
      </c>
      <c r="AU213" s="46" t="s">
        <v>155</v>
      </c>
      <c r="AV213" s="515">
        <v>2</v>
      </c>
      <c r="AW213" s="515"/>
      <c r="AX213" s="47">
        <v>7</v>
      </c>
      <c r="AY213" s="515"/>
      <c r="AZ213" s="82"/>
      <c r="BA213" s="339"/>
      <c r="BB213" s="528"/>
      <c r="BC213" s="15"/>
      <c r="BD213" s="15"/>
      <c r="BE213" s="529"/>
      <c r="BF213" s="527"/>
      <c r="BG213" s="159"/>
      <c r="BH213" s="527"/>
      <c r="BI213" s="339"/>
    </row>
    <row r="214" spans="2:61" x14ac:dyDescent="0.25">
      <c r="B214" s="12" t="s">
        <v>559</v>
      </c>
      <c r="C214" s="211">
        <v>102.7088</v>
      </c>
      <c r="D214" s="237">
        <f t="shared" si="75"/>
        <v>102.7088</v>
      </c>
      <c r="E214" s="238">
        <f t="shared" si="75"/>
        <v>84.258799999999994</v>
      </c>
      <c r="F214" s="237">
        <f t="shared" si="75"/>
        <v>65.093799999999987</v>
      </c>
      <c r="G214" s="237">
        <f t="shared" si="75"/>
        <v>43.318799999999996</v>
      </c>
      <c r="H214" s="244">
        <f t="shared" si="75"/>
        <v>26.27879999999999</v>
      </c>
      <c r="I214" s="245">
        <f t="shared" si="75"/>
        <v>9.2387999999999977</v>
      </c>
      <c r="J214" s="238">
        <f t="shared" si="75"/>
        <v>4.2262000000000057</v>
      </c>
      <c r="K214" s="238">
        <f t="shared" si="75"/>
        <v>21.266199999999998</v>
      </c>
      <c r="L214" s="238">
        <f t="shared" si="75"/>
        <v>38.30619999999999</v>
      </c>
      <c r="M214" s="238">
        <f t="shared" si="75"/>
        <v>55.34620000000001</v>
      </c>
      <c r="N214" s="238">
        <f t="shared" si="75"/>
        <v>72.386200000000002</v>
      </c>
      <c r="O214" s="238">
        <f t="shared" si="75"/>
        <v>89.426199999999994</v>
      </c>
      <c r="P214" s="238">
        <f t="shared" si="75"/>
        <v>106.46620000000001</v>
      </c>
      <c r="Q214" s="238">
        <f t="shared" si="75"/>
        <v>123.50620000000001</v>
      </c>
      <c r="R214" s="238">
        <f t="shared" si="75"/>
        <v>140.5462</v>
      </c>
      <c r="S214" s="238">
        <f t="shared" si="75"/>
        <v>157.58620000000002</v>
      </c>
      <c r="T214" s="238">
        <f t="shared" si="74"/>
        <v>174.62619999999998</v>
      </c>
      <c r="U214" s="238">
        <f t="shared" si="74"/>
        <v>191.6662</v>
      </c>
      <c r="V214" s="238">
        <f t="shared" si="74"/>
        <v>208.70620000000002</v>
      </c>
      <c r="W214" s="238">
        <f t="shared" si="74"/>
        <v>225.74619999999999</v>
      </c>
      <c r="X214" s="237">
        <f t="shared" si="74"/>
        <v>242.78620000000001</v>
      </c>
      <c r="Y214" s="237">
        <f t="shared" si="74"/>
        <v>259.82620000000003</v>
      </c>
      <c r="Z214" s="379">
        <f t="shared" si="74"/>
        <v>276.86619999999999</v>
      </c>
      <c r="AA214" s="379">
        <f t="shared" si="74"/>
        <v>293.90620000000001</v>
      </c>
      <c r="AB214" s="379">
        <f t="shared" si="74"/>
        <v>310.94619999999998</v>
      </c>
      <c r="AC214" s="237">
        <f t="shared" si="74"/>
        <v>327.9862</v>
      </c>
      <c r="AD214" s="238">
        <f t="shared" si="74"/>
        <v>345.02620000000002</v>
      </c>
      <c r="AE214" s="237">
        <f t="shared" si="74"/>
        <v>362.06619999999998</v>
      </c>
      <c r="AF214" s="209">
        <f t="shared" si="74"/>
        <v>457.2912</v>
      </c>
      <c r="AG214" s="114"/>
      <c r="AH214" s="114">
        <v>55</v>
      </c>
      <c r="AI214" s="67" t="s">
        <v>559</v>
      </c>
      <c r="AJ214" s="147" t="str">
        <f t="shared" si="62"/>
        <v>SPK-040ROW:PBI-FE-215302</v>
      </c>
      <c r="AK214" s="147" t="str">
        <f t="shared" si="63"/>
        <v>SPK-040ROW:PBI-MTCA-215300</v>
      </c>
      <c r="AL214" s="14" t="s">
        <v>527</v>
      </c>
      <c r="AM214" s="114" t="str">
        <f t="shared" si="64"/>
        <v>SPK-040ROW</v>
      </c>
      <c r="AN214" s="114" t="s">
        <v>1315</v>
      </c>
      <c r="AO214" s="114"/>
      <c r="AP214" s="511">
        <v>3</v>
      </c>
      <c r="AQ214" s="511">
        <f>'Electronics naming convention'!$C$16+AP214-1</f>
        <v>2153</v>
      </c>
      <c r="AR214" s="46">
        <f t="shared" si="65"/>
        <v>2</v>
      </c>
      <c r="AS214" s="67" t="str">
        <f t="shared" si="66"/>
        <v>BLM</v>
      </c>
      <c r="AT214" s="204">
        <f t="shared" si="67"/>
        <v>49.226200000000006</v>
      </c>
      <c r="AU214" s="46" t="s">
        <v>155</v>
      </c>
      <c r="AV214" s="515">
        <v>4</v>
      </c>
      <c r="AW214" s="515"/>
      <c r="AX214" s="47">
        <v>7</v>
      </c>
      <c r="AY214" s="515"/>
      <c r="AZ214" s="82"/>
      <c r="BA214" s="339"/>
      <c r="BB214" s="528"/>
      <c r="BC214" s="15"/>
      <c r="BD214" s="15"/>
      <c r="BE214" s="529"/>
      <c r="BF214" s="527"/>
      <c r="BG214" s="159"/>
      <c r="BH214" s="527"/>
      <c r="BI214" s="339"/>
    </row>
    <row r="215" spans="2:61" x14ac:dyDescent="0.25">
      <c r="B215" s="109" t="s">
        <v>560</v>
      </c>
      <c r="C215" s="211">
        <v>102.8638</v>
      </c>
      <c r="D215" s="237">
        <f t="shared" si="75"/>
        <v>102.8638</v>
      </c>
      <c r="E215" s="238">
        <f t="shared" si="75"/>
        <v>84.413799999999995</v>
      </c>
      <c r="F215" s="237">
        <f t="shared" si="75"/>
        <v>65.248799999999989</v>
      </c>
      <c r="G215" s="237">
        <f t="shared" si="75"/>
        <v>43.473799999999997</v>
      </c>
      <c r="H215" s="244">
        <f t="shared" si="75"/>
        <v>26.433799999999991</v>
      </c>
      <c r="I215" s="245">
        <f t="shared" si="75"/>
        <v>9.3937999999999988</v>
      </c>
      <c r="J215" s="238">
        <f t="shared" si="75"/>
        <v>4.0712000000000046</v>
      </c>
      <c r="K215" s="238">
        <f t="shared" si="75"/>
        <v>21.111199999999997</v>
      </c>
      <c r="L215" s="238">
        <f t="shared" si="75"/>
        <v>38.151199999999989</v>
      </c>
      <c r="M215" s="238">
        <f t="shared" si="75"/>
        <v>55.191200000000009</v>
      </c>
      <c r="N215" s="238">
        <f t="shared" si="75"/>
        <v>72.231200000000001</v>
      </c>
      <c r="O215" s="238">
        <f t="shared" si="75"/>
        <v>89.271199999999993</v>
      </c>
      <c r="P215" s="238">
        <f t="shared" si="75"/>
        <v>106.31120000000001</v>
      </c>
      <c r="Q215" s="238">
        <f t="shared" si="75"/>
        <v>123.35120000000001</v>
      </c>
      <c r="R215" s="238">
        <f t="shared" si="75"/>
        <v>140.3912</v>
      </c>
      <c r="S215" s="238">
        <f t="shared" si="75"/>
        <v>157.43120000000002</v>
      </c>
      <c r="T215" s="238">
        <f t="shared" si="74"/>
        <v>174.47119999999998</v>
      </c>
      <c r="U215" s="238">
        <f t="shared" si="74"/>
        <v>191.5112</v>
      </c>
      <c r="V215" s="238">
        <f t="shared" si="74"/>
        <v>208.55120000000002</v>
      </c>
      <c r="W215" s="238">
        <f t="shared" si="74"/>
        <v>225.59119999999999</v>
      </c>
      <c r="X215" s="237">
        <f t="shared" si="74"/>
        <v>242.63120000000001</v>
      </c>
      <c r="Y215" s="237">
        <f t="shared" si="74"/>
        <v>259.6712</v>
      </c>
      <c r="Z215" s="379">
        <f t="shared" si="74"/>
        <v>276.71119999999996</v>
      </c>
      <c r="AA215" s="379">
        <f t="shared" si="74"/>
        <v>293.75120000000004</v>
      </c>
      <c r="AB215" s="379">
        <f t="shared" si="74"/>
        <v>310.7912</v>
      </c>
      <c r="AC215" s="237">
        <f t="shared" si="74"/>
        <v>327.83119999999997</v>
      </c>
      <c r="AD215" s="238">
        <f t="shared" si="74"/>
        <v>344.87120000000004</v>
      </c>
      <c r="AE215" s="237">
        <f t="shared" si="74"/>
        <v>361.91120000000001</v>
      </c>
      <c r="AF215" s="209">
        <f t="shared" si="74"/>
        <v>457.13620000000003</v>
      </c>
      <c r="AG215" s="114"/>
      <c r="AH215" s="114">
        <v>56</v>
      </c>
      <c r="AI215" s="46" t="s">
        <v>560</v>
      </c>
      <c r="AJ215" s="147" t="str">
        <f t="shared" si="62"/>
        <v>SPK-040ROW:PBI-FE-215301</v>
      </c>
      <c r="AK215" s="147" t="str">
        <f t="shared" si="63"/>
        <v>SPK-040ROW:PBI-MTCA-215300</v>
      </c>
      <c r="AL215" s="14" t="s">
        <v>527</v>
      </c>
      <c r="AM215" s="114" t="str">
        <f t="shared" si="64"/>
        <v>SPK-040ROW</v>
      </c>
      <c r="AN215" s="114" t="s">
        <v>1315</v>
      </c>
      <c r="AO215" s="114"/>
      <c r="AP215" s="511">
        <v>3</v>
      </c>
      <c r="AQ215" s="511">
        <f>'Electronics naming convention'!$C$16+AP215-1</f>
        <v>2153</v>
      </c>
      <c r="AR215" s="46">
        <f t="shared" si="65"/>
        <v>1</v>
      </c>
      <c r="AS215" s="46" t="str">
        <f t="shared" si="66"/>
        <v>BLM</v>
      </c>
      <c r="AT215" s="200">
        <f t="shared" si="67"/>
        <v>49.071200000000005</v>
      </c>
      <c r="AU215" s="46" t="s">
        <v>155</v>
      </c>
      <c r="AV215" s="515">
        <v>2</v>
      </c>
      <c r="AW215" s="515"/>
      <c r="AX215" s="47">
        <v>8</v>
      </c>
      <c r="AY215" s="515"/>
      <c r="AZ215" s="82"/>
      <c r="BA215" s="339"/>
      <c r="BB215" s="528"/>
      <c r="BC215" s="15"/>
      <c r="BD215" s="15"/>
      <c r="BE215" s="529"/>
      <c r="BF215" s="527"/>
      <c r="BG215" s="159"/>
      <c r="BH215" s="527"/>
      <c r="BI215" s="339"/>
    </row>
    <row r="216" spans="2:61" ht="15.75" thickBot="1" x14ac:dyDescent="0.3">
      <c r="B216" s="109" t="s">
        <v>561</v>
      </c>
      <c r="C216" s="211">
        <v>102.8638</v>
      </c>
      <c r="D216" s="237">
        <f t="shared" si="75"/>
        <v>102.8638</v>
      </c>
      <c r="E216" s="238">
        <f t="shared" si="75"/>
        <v>84.413799999999995</v>
      </c>
      <c r="F216" s="237">
        <f t="shared" si="75"/>
        <v>65.248799999999989</v>
      </c>
      <c r="G216" s="237">
        <f t="shared" si="75"/>
        <v>43.473799999999997</v>
      </c>
      <c r="H216" s="242">
        <f t="shared" si="75"/>
        <v>26.433799999999991</v>
      </c>
      <c r="I216" s="243">
        <f t="shared" si="75"/>
        <v>9.3937999999999988</v>
      </c>
      <c r="J216" s="238">
        <f t="shared" si="75"/>
        <v>4.0712000000000046</v>
      </c>
      <c r="K216" s="238">
        <f t="shared" si="75"/>
        <v>21.111199999999997</v>
      </c>
      <c r="L216" s="238">
        <f t="shared" si="75"/>
        <v>38.151199999999989</v>
      </c>
      <c r="M216" s="238">
        <f t="shared" si="75"/>
        <v>55.191200000000009</v>
      </c>
      <c r="N216" s="238">
        <f t="shared" si="75"/>
        <v>72.231200000000001</v>
      </c>
      <c r="O216" s="238">
        <f t="shared" si="75"/>
        <v>89.271199999999993</v>
      </c>
      <c r="P216" s="238">
        <f t="shared" si="75"/>
        <v>106.31120000000001</v>
      </c>
      <c r="Q216" s="238">
        <f t="shared" si="75"/>
        <v>123.35120000000001</v>
      </c>
      <c r="R216" s="238">
        <f t="shared" si="75"/>
        <v>140.3912</v>
      </c>
      <c r="S216" s="238">
        <f t="shared" si="75"/>
        <v>157.43120000000002</v>
      </c>
      <c r="T216" s="238">
        <f t="shared" si="74"/>
        <v>174.47119999999998</v>
      </c>
      <c r="U216" s="238">
        <f t="shared" si="74"/>
        <v>191.5112</v>
      </c>
      <c r="V216" s="238">
        <f t="shared" si="74"/>
        <v>208.55120000000002</v>
      </c>
      <c r="W216" s="238">
        <f t="shared" si="74"/>
        <v>225.59119999999999</v>
      </c>
      <c r="X216" s="237">
        <f t="shared" si="74"/>
        <v>242.63120000000001</v>
      </c>
      <c r="Y216" s="237">
        <f t="shared" si="74"/>
        <v>259.6712</v>
      </c>
      <c r="Z216" s="379">
        <f t="shared" si="74"/>
        <v>276.71119999999996</v>
      </c>
      <c r="AA216" s="379">
        <f t="shared" si="74"/>
        <v>293.75120000000004</v>
      </c>
      <c r="AB216" s="379">
        <f t="shared" si="74"/>
        <v>310.7912</v>
      </c>
      <c r="AC216" s="237">
        <f t="shared" si="74"/>
        <v>327.83119999999997</v>
      </c>
      <c r="AD216" s="238">
        <f t="shared" si="74"/>
        <v>344.87120000000004</v>
      </c>
      <c r="AE216" s="237">
        <f t="shared" si="74"/>
        <v>361.91120000000001</v>
      </c>
      <c r="AF216" s="209">
        <f t="shared" si="74"/>
        <v>457.13620000000003</v>
      </c>
      <c r="AG216" s="114"/>
      <c r="AH216" s="114">
        <v>57</v>
      </c>
      <c r="AI216" s="164" t="s">
        <v>561</v>
      </c>
      <c r="AJ216" s="173" t="str">
        <f t="shared" si="62"/>
        <v>SPK-040ROW:PBI-FE-215302</v>
      </c>
      <c r="AK216" s="173" t="str">
        <f t="shared" si="63"/>
        <v>SPK-040ROW:PBI-MTCA-215300</v>
      </c>
      <c r="AL216" s="14" t="s">
        <v>527</v>
      </c>
      <c r="AM216" s="114" t="str">
        <f t="shared" si="64"/>
        <v>SPK-040ROW</v>
      </c>
      <c r="AN216" s="114" t="s">
        <v>1315</v>
      </c>
      <c r="AO216" s="114"/>
      <c r="AP216" s="511">
        <v>3</v>
      </c>
      <c r="AQ216" s="81">
        <f>'Electronics naming convention'!$C$16+AP216-1</f>
        <v>2153</v>
      </c>
      <c r="AR216" s="46">
        <f t="shared" si="65"/>
        <v>2</v>
      </c>
      <c r="AS216" s="164" t="str">
        <f t="shared" si="66"/>
        <v>BLM</v>
      </c>
      <c r="AT216" s="201">
        <f t="shared" si="67"/>
        <v>49.071200000000005</v>
      </c>
      <c r="AU216" s="46" t="s">
        <v>155</v>
      </c>
      <c r="AV216" s="515">
        <v>4</v>
      </c>
      <c r="AW216" s="515"/>
      <c r="AX216" s="47">
        <v>8</v>
      </c>
      <c r="AY216" s="515"/>
      <c r="AZ216" s="82"/>
      <c r="BA216" s="339"/>
      <c r="BB216" s="158"/>
      <c r="BC216" s="79"/>
      <c r="BD216" s="79"/>
      <c r="BE216" s="531"/>
      <c r="BF216" s="79"/>
      <c r="BG216" s="158"/>
      <c r="BH216" s="527"/>
      <c r="BI216" s="90"/>
    </row>
    <row r="217" spans="2:61" x14ac:dyDescent="0.25">
      <c r="B217" s="110" t="s">
        <v>562</v>
      </c>
      <c r="C217" s="211">
        <v>105.97501800000001</v>
      </c>
      <c r="D217" s="237">
        <f t="shared" si="75"/>
        <v>105.97501800000001</v>
      </c>
      <c r="E217" s="238">
        <f t="shared" si="75"/>
        <v>87.525018000000003</v>
      </c>
      <c r="F217" s="237">
        <f t="shared" si="75"/>
        <v>68.360017999999997</v>
      </c>
      <c r="G217" s="237">
        <f t="shared" si="75"/>
        <v>46.585018000000005</v>
      </c>
      <c r="H217" s="237">
        <f t="shared" si="75"/>
        <v>29.545017999999999</v>
      </c>
      <c r="I217" s="237">
        <f t="shared" si="75"/>
        <v>12.505018000000007</v>
      </c>
      <c r="J217" s="246">
        <f t="shared" si="75"/>
        <v>0.95998199999999656</v>
      </c>
      <c r="K217" s="247">
        <f t="shared" si="75"/>
        <v>17.999981999999989</v>
      </c>
      <c r="L217" s="238">
        <f t="shared" si="75"/>
        <v>35.039981999999981</v>
      </c>
      <c r="M217" s="238">
        <f t="shared" si="75"/>
        <v>52.079982000000001</v>
      </c>
      <c r="N217" s="238">
        <f t="shared" si="75"/>
        <v>69.119981999999993</v>
      </c>
      <c r="O217" s="238">
        <f t="shared" si="75"/>
        <v>86.159981999999985</v>
      </c>
      <c r="P217" s="238">
        <f t="shared" si="75"/>
        <v>103.19998200000001</v>
      </c>
      <c r="Q217" s="238">
        <f t="shared" si="75"/>
        <v>120.239982</v>
      </c>
      <c r="R217" s="238">
        <f t="shared" si="75"/>
        <v>137.27998199999999</v>
      </c>
      <c r="S217" s="238">
        <f t="shared" si="75"/>
        <v>154.31998200000001</v>
      </c>
      <c r="T217" s="238">
        <f t="shared" si="74"/>
        <v>171.35998199999997</v>
      </c>
      <c r="U217" s="238">
        <f t="shared" si="74"/>
        <v>188.39998199999999</v>
      </c>
      <c r="V217" s="238">
        <f t="shared" si="74"/>
        <v>205.43998200000001</v>
      </c>
      <c r="W217" s="238">
        <f t="shared" si="74"/>
        <v>222.47998199999998</v>
      </c>
      <c r="X217" s="237">
        <f t="shared" si="74"/>
        <v>239.519982</v>
      </c>
      <c r="Y217" s="237">
        <f t="shared" si="74"/>
        <v>256.55998199999999</v>
      </c>
      <c r="Z217" s="379">
        <f t="shared" si="74"/>
        <v>273.59998199999995</v>
      </c>
      <c r="AA217" s="379">
        <f t="shared" si="74"/>
        <v>290.63998200000003</v>
      </c>
      <c r="AB217" s="379">
        <f t="shared" si="74"/>
        <v>307.679982</v>
      </c>
      <c r="AC217" s="237">
        <f t="shared" si="74"/>
        <v>324.71998199999996</v>
      </c>
      <c r="AD217" s="238">
        <f t="shared" si="74"/>
        <v>341.75998200000004</v>
      </c>
      <c r="AE217" s="237">
        <f t="shared" si="74"/>
        <v>358.799982</v>
      </c>
      <c r="AF217" s="209">
        <f t="shared" si="74"/>
        <v>454.02498200000002</v>
      </c>
      <c r="AG217" s="114"/>
      <c r="AH217" s="114">
        <v>58</v>
      </c>
      <c r="AI217" s="46" t="s">
        <v>562</v>
      </c>
      <c r="AJ217" s="147" t="str">
        <f t="shared" si="62"/>
        <v>MBL-010ROW:PBI-FE-215401</v>
      </c>
      <c r="AK217" s="147" t="str">
        <f t="shared" si="63"/>
        <v>MBL-010ROW:PBI-MTCA-215400</v>
      </c>
      <c r="AL217" s="14" t="s">
        <v>577</v>
      </c>
      <c r="AM217" s="114" t="str">
        <f t="shared" si="64"/>
        <v>MBL-010ROW</v>
      </c>
      <c r="AN217" s="114" t="s">
        <v>1315</v>
      </c>
      <c r="AO217" s="114"/>
      <c r="AP217" s="511">
        <v>4</v>
      </c>
      <c r="AQ217" s="511">
        <f>'Electronics naming convention'!$C$16+AP217-1</f>
        <v>2154</v>
      </c>
      <c r="AR217" s="46">
        <f t="shared" si="65"/>
        <v>1</v>
      </c>
      <c r="AS217" s="46" t="str">
        <f t="shared" si="66"/>
        <v>BLM</v>
      </c>
      <c r="AT217" s="200">
        <f t="shared" si="67"/>
        <v>45.959981999999997</v>
      </c>
      <c r="AU217" s="46" t="s">
        <v>155</v>
      </c>
      <c r="AV217" s="515">
        <v>1</v>
      </c>
      <c r="AW217" s="515"/>
      <c r="AX217" s="47">
        <v>1</v>
      </c>
      <c r="AY217" s="515"/>
      <c r="AZ217" s="82"/>
      <c r="BA217" s="339"/>
      <c r="BB217" s="158"/>
      <c r="BC217" s="79"/>
      <c r="BD217" s="79"/>
      <c r="BE217" s="531"/>
      <c r="BF217" s="79"/>
      <c r="BG217" s="158"/>
      <c r="BH217" s="527"/>
      <c r="BI217" s="90"/>
    </row>
    <row r="218" spans="2:61" x14ac:dyDescent="0.25">
      <c r="B218" s="47" t="s">
        <v>563</v>
      </c>
      <c r="C218" s="211">
        <v>107.405018</v>
      </c>
      <c r="D218" s="237">
        <f t="shared" si="75"/>
        <v>107.405018</v>
      </c>
      <c r="E218" s="238">
        <f t="shared" si="75"/>
        <v>88.955017999999995</v>
      </c>
      <c r="F218" s="237">
        <f t="shared" si="75"/>
        <v>69.790018000000003</v>
      </c>
      <c r="G218" s="237">
        <f t="shared" si="75"/>
        <v>48.015017999999998</v>
      </c>
      <c r="H218" s="237">
        <f t="shared" si="75"/>
        <v>30.975017999999992</v>
      </c>
      <c r="I218" s="237">
        <f t="shared" si="75"/>
        <v>13.935017999999999</v>
      </c>
      <c r="J218" s="248">
        <f t="shared" si="75"/>
        <v>0.47001799999999605</v>
      </c>
      <c r="K218" s="249">
        <f t="shared" si="75"/>
        <v>16.569981999999996</v>
      </c>
      <c r="L218" s="238">
        <f t="shared" si="75"/>
        <v>33.609981999999988</v>
      </c>
      <c r="M218" s="238">
        <f t="shared" si="75"/>
        <v>50.649982000000008</v>
      </c>
      <c r="N218" s="238">
        <f t="shared" si="75"/>
        <v>67.689982000000001</v>
      </c>
      <c r="O218" s="238">
        <f t="shared" si="75"/>
        <v>84.729981999999993</v>
      </c>
      <c r="P218" s="238">
        <f t="shared" si="75"/>
        <v>101.76998200000001</v>
      </c>
      <c r="Q218" s="238">
        <f t="shared" si="75"/>
        <v>118.80998200000001</v>
      </c>
      <c r="R218" s="238">
        <f t="shared" si="75"/>
        <v>135.84998200000001</v>
      </c>
      <c r="S218" s="238">
        <f t="shared" si="75"/>
        <v>152.88998200000003</v>
      </c>
      <c r="T218" s="238">
        <f t="shared" si="74"/>
        <v>169.929982</v>
      </c>
      <c r="U218" s="238">
        <f t="shared" si="74"/>
        <v>186.96998200000002</v>
      </c>
      <c r="V218" s="238">
        <f t="shared" si="74"/>
        <v>204.00998200000004</v>
      </c>
      <c r="W218" s="238">
        <f t="shared" si="74"/>
        <v>221.049982</v>
      </c>
      <c r="X218" s="237">
        <f t="shared" si="74"/>
        <v>238.08998200000002</v>
      </c>
      <c r="Y218" s="237">
        <f t="shared" si="74"/>
        <v>255.12998200000004</v>
      </c>
      <c r="Z218" s="379">
        <f t="shared" si="74"/>
        <v>272.169982</v>
      </c>
      <c r="AA218" s="379">
        <f t="shared" si="74"/>
        <v>289.20998200000002</v>
      </c>
      <c r="AB218" s="379">
        <f t="shared" si="74"/>
        <v>306.24998199999999</v>
      </c>
      <c r="AC218" s="237">
        <f t="shared" si="74"/>
        <v>323.28998200000001</v>
      </c>
      <c r="AD218" s="238">
        <f t="shared" si="74"/>
        <v>340.32998200000003</v>
      </c>
      <c r="AE218" s="237">
        <f t="shared" si="74"/>
        <v>357.36998199999999</v>
      </c>
      <c r="AF218" s="209">
        <f t="shared" si="74"/>
        <v>452.59498200000002</v>
      </c>
      <c r="AG218" s="114"/>
      <c r="AH218" s="114">
        <v>59</v>
      </c>
      <c r="AI218" s="46" t="s">
        <v>563</v>
      </c>
      <c r="AJ218" s="147" t="str">
        <f t="shared" si="62"/>
        <v>MBL-010ROW:PBI-FE-215402</v>
      </c>
      <c r="AK218" s="147" t="str">
        <f t="shared" si="63"/>
        <v>MBL-010ROW:PBI-MTCA-215400</v>
      </c>
      <c r="AL218" s="14" t="s">
        <v>577</v>
      </c>
      <c r="AM218" s="114" t="str">
        <f t="shared" si="64"/>
        <v>MBL-010ROW</v>
      </c>
      <c r="AN218" s="114" t="s">
        <v>1315</v>
      </c>
      <c r="AO218" s="114"/>
      <c r="AP218" s="511">
        <v>4</v>
      </c>
      <c r="AQ218" s="511">
        <f>'Electronics naming convention'!$C$16+AP218-1</f>
        <v>2154</v>
      </c>
      <c r="AR218" s="46">
        <f t="shared" si="65"/>
        <v>2</v>
      </c>
      <c r="AS218" s="46" t="str">
        <f t="shared" si="66"/>
        <v>BLM</v>
      </c>
      <c r="AT218" s="200">
        <f t="shared" si="67"/>
        <v>45.470017999999996</v>
      </c>
      <c r="AU218" s="46" t="s">
        <v>155</v>
      </c>
      <c r="AV218" s="515">
        <v>3</v>
      </c>
      <c r="AW218" s="515"/>
      <c r="AX218" s="47">
        <v>1</v>
      </c>
      <c r="AY218" s="515"/>
      <c r="AZ218" s="82"/>
      <c r="BA218" s="339"/>
      <c r="BB218" s="158"/>
      <c r="BC218" s="79"/>
      <c r="BD218" s="79"/>
      <c r="BE218" s="531"/>
      <c r="BF218" s="79"/>
      <c r="BG218" s="158"/>
      <c r="BH218" s="527"/>
      <c r="BI218" s="90"/>
    </row>
    <row r="219" spans="2:61" x14ac:dyDescent="0.25">
      <c r="B219" s="109" t="s">
        <v>564</v>
      </c>
      <c r="C219" s="211">
        <v>107.656218</v>
      </c>
      <c r="D219" s="237">
        <f t="shared" si="75"/>
        <v>107.656218</v>
      </c>
      <c r="E219" s="238">
        <f t="shared" si="75"/>
        <v>89.206217999999993</v>
      </c>
      <c r="F219" s="237">
        <f t="shared" si="75"/>
        <v>70.041217999999986</v>
      </c>
      <c r="G219" s="237">
        <f t="shared" si="75"/>
        <v>48.266217999999995</v>
      </c>
      <c r="H219" s="237">
        <f t="shared" si="75"/>
        <v>31.226217999999989</v>
      </c>
      <c r="I219" s="237">
        <f t="shared" si="75"/>
        <v>14.186217999999997</v>
      </c>
      <c r="J219" s="248">
        <f t="shared" si="75"/>
        <v>0.72121799999999325</v>
      </c>
      <c r="K219" s="249">
        <f t="shared" si="75"/>
        <v>16.318781999999999</v>
      </c>
      <c r="L219" s="238">
        <f t="shared" si="75"/>
        <v>33.358781999999991</v>
      </c>
      <c r="M219" s="238">
        <f t="shared" si="75"/>
        <v>50.398782000000011</v>
      </c>
      <c r="N219" s="238">
        <f t="shared" si="75"/>
        <v>67.438782000000003</v>
      </c>
      <c r="O219" s="238">
        <f t="shared" si="75"/>
        <v>84.478781999999995</v>
      </c>
      <c r="P219" s="238">
        <f t="shared" si="75"/>
        <v>101.51878200000002</v>
      </c>
      <c r="Q219" s="238">
        <f t="shared" si="75"/>
        <v>118.55878200000001</v>
      </c>
      <c r="R219" s="238">
        <f t="shared" si="75"/>
        <v>135.598782</v>
      </c>
      <c r="S219" s="238">
        <f t="shared" si="75"/>
        <v>152.63878200000002</v>
      </c>
      <c r="T219" s="238">
        <f t="shared" si="74"/>
        <v>169.67878199999998</v>
      </c>
      <c r="U219" s="238">
        <f t="shared" si="74"/>
        <v>186.718782</v>
      </c>
      <c r="V219" s="238">
        <f t="shared" si="74"/>
        <v>203.75878200000002</v>
      </c>
      <c r="W219" s="238">
        <f t="shared" si="74"/>
        <v>220.79878199999999</v>
      </c>
      <c r="X219" s="237">
        <f t="shared" si="74"/>
        <v>237.83878200000001</v>
      </c>
      <c r="Y219" s="237">
        <f t="shared" si="74"/>
        <v>254.87878200000003</v>
      </c>
      <c r="Z219" s="379">
        <f t="shared" si="74"/>
        <v>271.91878199999996</v>
      </c>
      <c r="AA219" s="379">
        <f t="shared" si="74"/>
        <v>288.95878200000004</v>
      </c>
      <c r="AB219" s="379">
        <f t="shared" si="74"/>
        <v>305.99878200000001</v>
      </c>
      <c r="AC219" s="237">
        <f t="shared" si="74"/>
        <v>323.03878199999997</v>
      </c>
      <c r="AD219" s="238">
        <f t="shared" si="74"/>
        <v>340.07878200000005</v>
      </c>
      <c r="AE219" s="237">
        <f t="shared" si="74"/>
        <v>357.11878200000001</v>
      </c>
      <c r="AF219" s="209">
        <f t="shared" si="74"/>
        <v>452.34378200000003</v>
      </c>
      <c r="AG219" s="114"/>
      <c r="AH219" s="114">
        <v>60</v>
      </c>
      <c r="AI219" s="46" t="s">
        <v>564</v>
      </c>
      <c r="AJ219" s="147" t="str">
        <f t="shared" si="62"/>
        <v>MBL-010ROW:PBI-FE-215401</v>
      </c>
      <c r="AK219" s="147" t="str">
        <f t="shared" si="63"/>
        <v>MBL-010ROW:PBI-MTCA-215400</v>
      </c>
      <c r="AL219" s="14" t="s">
        <v>577</v>
      </c>
      <c r="AM219" s="114" t="str">
        <f t="shared" si="64"/>
        <v>MBL-010ROW</v>
      </c>
      <c r="AN219" s="114" t="s">
        <v>1315</v>
      </c>
      <c r="AO219" s="114"/>
      <c r="AP219" s="511">
        <v>4</v>
      </c>
      <c r="AQ219" s="511">
        <f>'Electronics naming convention'!$C$16+AP219-1</f>
        <v>2154</v>
      </c>
      <c r="AR219" s="46">
        <f t="shared" si="65"/>
        <v>1</v>
      </c>
      <c r="AS219" s="46" t="str">
        <f t="shared" si="66"/>
        <v>BLM</v>
      </c>
      <c r="AT219" s="200">
        <f t="shared" si="67"/>
        <v>45.721217999999993</v>
      </c>
      <c r="AU219" s="46" t="s">
        <v>155</v>
      </c>
      <c r="AV219" s="515">
        <v>1</v>
      </c>
      <c r="AW219" s="515">
        <v>1</v>
      </c>
      <c r="AX219" s="47">
        <v>2</v>
      </c>
      <c r="AY219" s="515"/>
      <c r="AZ219" s="82"/>
      <c r="BA219" s="339"/>
      <c r="BB219" s="158"/>
      <c r="BC219" s="79"/>
      <c r="BD219" s="79"/>
      <c r="BE219" s="531"/>
      <c r="BF219" s="79"/>
      <c r="BG219" s="158"/>
      <c r="BH219" s="527"/>
      <c r="BI219" s="90"/>
    </row>
    <row r="220" spans="2:61" x14ac:dyDescent="0.25">
      <c r="B220" s="109" t="s">
        <v>565</v>
      </c>
      <c r="C220" s="211">
        <v>107.656218</v>
      </c>
      <c r="D220" s="237">
        <f t="shared" si="75"/>
        <v>107.656218</v>
      </c>
      <c r="E220" s="238">
        <f t="shared" si="75"/>
        <v>89.206217999999993</v>
      </c>
      <c r="F220" s="237">
        <f t="shared" si="75"/>
        <v>70.041217999999986</v>
      </c>
      <c r="G220" s="237">
        <f t="shared" si="75"/>
        <v>48.266217999999995</v>
      </c>
      <c r="H220" s="237">
        <f t="shared" si="75"/>
        <v>31.226217999999989</v>
      </c>
      <c r="I220" s="237">
        <f t="shared" si="75"/>
        <v>14.186217999999997</v>
      </c>
      <c r="J220" s="248">
        <f t="shared" si="75"/>
        <v>0.72121799999999325</v>
      </c>
      <c r="K220" s="249">
        <f t="shared" si="75"/>
        <v>16.318781999999999</v>
      </c>
      <c r="L220" s="238">
        <f t="shared" si="75"/>
        <v>33.358781999999991</v>
      </c>
      <c r="M220" s="238">
        <f t="shared" si="75"/>
        <v>50.398782000000011</v>
      </c>
      <c r="N220" s="238">
        <f t="shared" si="75"/>
        <v>67.438782000000003</v>
      </c>
      <c r="O220" s="238">
        <f t="shared" si="75"/>
        <v>84.478781999999995</v>
      </c>
      <c r="P220" s="238">
        <f t="shared" si="75"/>
        <v>101.51878200000002</v>
      </c>
      <c r="Q220" s="238">
        <f t="shared" si="75"/>
        <v>118.55878200000001</v>
      </c>
      <c r="R220" s="238">
        <f t="shared" si="75"/>
        <v>135.598782</v>
      </c>
      <c r="S220" s="238">
        <f t="shared" si="75"/>
        <v>152.63878200000002</v>
      </c>
      <c r="T220" s="238">
        <f t="shared" si="74"/>
        <v>169.67878199999998</v>
      </c>
      <c r="U220" s="238">
        <f t="shared" si="74"/>
        <v>186.718782</v>
      </c>
      <c r="V220" s="238">
        <f t="shared" si="74"/>
        <v>203.75878200000002</v>
      </c>
      <c r="W220" s="238">
        <f t="shared" si="74"/>
        <v>220.79878199999999</v>
      </c>
      <c r="X220" s="237">
        <f t="shared" si="74"/>
        <v>237.83878200000001</v>
      </c>
      <c r="Y220" s="237">
        <f t="shared" si="74"/>
        <v>254.87878200000003</v>
      </c>
      <c r="Z220" s="379">
        <f t="shared" si="74"/>
        <v>271.91878199999996</v>
      </c>
      <c r="AA220" s="379">
        <f t="shared" si="74"/>
        <v>288.95878200000004</v>
      </c>
      <c r="AB220" s="379">
        <f t="shared" si="74"/>
        <v>305.99878200000001</v>
      </c>
      <c r="AC220" s="237">
        <f t="shared" si="74"/>
        <v>323.03878199999997</v>
      </c>
      <c r="AD220" s="238">
        <f t="shared" si="74"/>
        <v>340.07878200000005</v>
      </c>
      <c r="AE220" s="237">
        <f t="shared" si="74"/>
        <v>357.11878200000001</v>
      </c>
      <c r="AF220" s="209">
        <f t="shared" si="74"/>
        <v>452.34378200000003</v>
      </c>
      <c r="AG220" s="114"/>
      <c r="AH220" s="114">
        <v>61</v>
      </c>
      <c r="AI220" s="46" t="s">
        <v>565</v>
      </c>
      <c r="AJ220" s="147" t="str">
        <f t="shared" si="62"/>
        <v>MBL-010ROW:PBI-FE-215402</v>
      </c>
      <c r="AK220" s="147" t="str">
        <f t="shared" si="63"/>
        <v>MBL-010ROW:PBI-MTCA-215400</v>
      </c>
      <c r="AL220" s="14" t="s">
        <v>577</v>
      </c>
      <c r="AM220" s="114" t="str">
        <f t="shared" si="64"/>
        <v>MBL-010ROW</v>
      </c>
      <c r="AN220" s="114" t="s">
        <v>1315</v>
      </c>
      <c r="AO220" s="114"/>
      <c r="AP220" s="511">
        <v>4</v>
      </c>
      <c r="AQ220" s="511">
        <f>'Electronics naming convention'!$C$16+AP220-1</f>
        <v>2154</v>
      </c>
      <c r="AR220" s="46">
        <f t="shared" si="65"/>
        <v>2</v>
      </c>
      <c r="AS220" s="46" t="str">
        <f t="shared" si="66"/>
        <v>BLM</v>
      </c>
      <c r="AT220" s="200">
        <f t="shared" si="67"/>
        <v>45.721217999999993</v>
      </c>
      <c r="AU220" s="46" t="s">
        <v>155</v>
      </c>
      <c r="AV220" s="515">
        <v>3</v>
      </c>
      <c r="AW220" s="515">
        <v>3</v>
      </c>
      <c r="AX220" s="47">
        <v>2</v>
      </c>
      <c r="AY220" s="515"/>
      <c r="AZ220" s="82"/>
      <c r="BB220" s="82"/>
      <c r="BC220" s="82"/>
    </row>
    <row r="221" spans="2:61" x14ac:dyDescent="0.25">
      <c r="B221" s="110" t="s">
        <v>262</v>
      </c>
      <c r="C221" s="211">
        <v>114.495018</v>
      </c>
      <c r="D221" s="237">
        <f t="shared" si="75"/>
        <v>114.495018</v>
      </c>
      <c r="E221" s="238">
        <f t="shared" si="75"/>
        <v>96.045017999999999</v>
      </c>
      <c r="F221" s="237">
        <f t="shared" si="75"/>
        <v>76.880018000000007</v>
      </c>
      <c r="G221" s="237">
        <f t="shared" si="75"/>
        <v>55.105018000000001</v>
      </c>
      <c r="H221" s="237">
        <f t="shared" si="75"/>
        <v>38.065017999999995</v>
      </c>
      <c r="I221" s="237">
        <f t="shared" si="75"/>
        <v>21.025018000000003</v>
      </c>
      <c r="J221" s="248">
        <f t="shared" si="75"/>
        <v>7.5600179999999995</v>
      </c>
      <c r="K221" s="249">
        <f t="shared" si="75"/>
        <v>9.4799819999999926</v>
      </c>
      <c r="L221" s="238">
        <f t="shared" si="75"/>
        <v>26.519981999999985</v>
      </c>
      <c r="M221" s="238">
        <f t="shared" si="75"/>
        <v>43.559982000000005</v>
      </c>
      <c r="N221" s="238">
        <f t="shared" si="75"/>
        <v>60.599981999999997</v>
      </c>
      <c r="O221" s="238">
        <f t="shared" si="75"/>
        <v>77.639981999999989</v>
      </c>
      <c r="P221" s="238">
        <f t="shared" si="75"/>
        <v>94.67998200000001</v>
      </c>
      <c r="Q221" s="238">
        <f t="shared" si="75"/>
        <v>111.719982</v>
      </c>
      <c r="R221" s="238">
        <f t="shared" si="75"/>
        <v>128.75998199999998</v>
      </c>
      <c r="S221" s="238">
        <f t="shared" si="75"/>
        <v>145.799982</v>
      </c>
      <c r="T221" s="238">
        <f t="shared" si="74"/>
        <v>162.83998199999996</v>
      </c>
      <c r="U221" s="238">
        <f t="shared" si="74"/>
        <v>179.87998199999998</v>
      </c>
      <c r="V221" s="238">
        <f t="shared" si="74"/>
        <v>196.919982</v>
      </c>
      <c r="W221" s="238">
        <f t="shared" si="74"/>
        <v>213.95998199999997</v>
      </c>
      <c r="X221" s="237">
        <f t="shared" si="74"/>
        <v>230.99998199999999</v>
      </c>
      <c r="Y221" s="237">
        <f t="shared" si="74"/>
        <v>248.03998200000001</v>
      </c>
      <c r="Z221" s="379">
        <f t="shared" si="74"/>
        <v>265.07998199999997</v>
      </c>
      <c r="AA221" s="379">
        <f t="shared" si="74"/>
        <v>282.11998199999999</v>
      </c>
      <c r="AB221" s="379">
        <f t="shared" si="74"/>
        <v>299.15998199999996</v>
      </c>
      <c r="AC221" s="237">
        <f t="shared" si="74"/>
        <v>316.19998199999998</v>
      </c>
      <c r="AD221" s="238">
        <f t="shared" si="74"/>
        <v>333.239982</v>
      </c>
      <c r="AE221" s="237">
        <f t="shared" si="74"/>
        <v>350.27998199999996</v>
      </c>
      <c r="AF221" s="209">
        <f t="shared" si="74"/>
        <v>445.50498199999998</v>
      </c>
      <c r="AG221" s="114"/>
      <c r="AH221" s="114">
        <v>62</v>
      </c>
      <c r="AI221" s="46" t="s">
        <v>262</v>
      </c>
      <c r="AJ221" s="147" t="str">
        <f t="shared" si="62"/>
        <v>MBL-010ROW:PBI-FE-215401</v>
      </c>
      <c r="AK221" s="147" t="str">
        <f t="shared" si="63"/>
        <v>MBL-010ROW:PBI-MTCA-215400</v>
      </c>
      <c r="AL221" s="14" t="s">
        <v>577</v>
      </c>
      <c r="AM221" s="114" t="str">
        <f t="shared" si="64"/>
        <v>MBL-010ROW</v>
      </c>
      <c r="AN221" s="114" t="s">
        <v>1315</v>
      </c>
      <c r="AO221" s="114"/>
      <c r="AP221" s="511">
        <v>4</v>
      </c>
      <c r="AQ221" s="511">
        <f>'Electronics naming convention'!$C$16+AP221-1</f>
        <v>2154</v>
      </c>
      <c r="AR221" s="46">
        <f t="shared" si="65"/>
        <v>1</v>
      </c>
      <c r="AS221" s="46" t="str">
        <f t="shared" si="66"/>
        <v>BLM</v>
      </c>
      <c r="AT221" s="200">
        <f t="shared" si="67"/>
        <v>52.560017999999999</v>
      </c>
      <c r="AU221" s="46" t="s">
        <v>155</v>
      </c>
      <c r="AV221" s="515">
        <v>1</v>
      </c>
      <c r="AW221" s="515"/>
      <c r="AX221" s="47">
        <v>3</v>
      </c>
      <c r="AY221" s="515"/>
      <c r="AZ221" s="82"/>
      <c r="BB221" s="82"/>
      <c r="BC221" s="82"/>
    </row>
    <row r="222" spans="2:61" x14ac:dyDescent="0.25">
      <c r="B222" s="47" t="s">
        <v>263</v>
      </c>
      <c r="C222" s="211">
        <v>115.92501799999999</v>
      </c>
      <c r="D222" s="237">
        <f t="shared" si="75"/>
        <v>115.92501799999999</v>
      </c>
      <c r="E222" s="238">
        <f t="shared" si="75"/>
        <v>97.475017999999992</v>
      </c>
      <c r="F222" s="237">
        <f t="shared" si="75"/>
        <v>78.310017999999985</v>
      </c>
      <c r="G222" s="237">
        <f t="shared" si="75"/>
        <v>56.535017999999994</v>
      </c>
      <c r="H222" s="237">
        <f t="shared" si="75"/>
        <v>39.495017999999988</v>
      </c>
      <c r="I222" s="237">
        <f t="shared" si="75"/>
        <v>22.455017999999995</v>
      </c>
      <c r="J222" s="248">
        <f t="shared" si="75"/>
        <v>8.9900179999999921</v>
      </c>
      <c r="K222" s="249">
        <f t="shared" si="75"/>
        <v>8.049982</v>
      </c>
      <c r="L222" s="238">
        <f t="shared" si="75"/>
        <v>25.089981999999992</v>
      </c>
      <c r="M222" s="238">
        <f t="shared" si="75"/>
        <v>42.129982000000012</v>
      </c>
      <c r="N222" s="238">
        <f t="shared" si="75"/>
        <v>59.169982000000005</v>
      </c>
      <c r="O222" s="238">
        <f t="shared" si="75"/>
        <v>76.209981999999997</v>
      </c>
      <c r="P222" s="238">
        <f t="shared" si="75"/>
        <v>93.249982000000017</v>
      </c>
      <c r="Q222" s="238">
        <f t="shared" si="75"/>
        <v>110.28998200000001</v>
      </c>
      <c r="R222" s="238">
        <f t="shared" si="75"/>
        <v>127.329982</v>
      </c>
      <c r="S222" s="238">
        <f t="shared" si="75"/>
        <v>144.36998200000002</v>
      </c>
      <c r="T222" s="238">
        <f t="shared" si="74"/>
        <v>161.40998199999999</v>
      </c>
      <c r="U222" s="238">
        <f t="shared" si="74"/>
        <v>178.44998200000001</v>
      </c>
      <c r="V222" s="238">
        <f t="shared" si="74"/>
        <v>195.48998200000003</v>
      </c>
      <c r="W222" s="238">
        <f t="shared" si="74"/>
        <v>212.52998199999999</v>
      </c>
      <c r="X222" s="237">
        <f t="shared" si="74"/>
        <v>229.56998200000001</v>
      </c>
      <c r="Y222" s="237">
        <f t="shared" si="74"/>
        <v>246.60998200000003</v>
      </c>
      <c r="Z222" s="379">
        <f t="shared" si="74"/>
        <v>263.64998200000002</v>
      </c>
      <c r="AA222" s="379">
        <f t="shared" si="74"/>
        <v>280.68998199999999</v>
      </c>
      <c r="AB222" s="379">
        <f t="shared" si="74"/>
        <v>297.72998199999995</v>
      </c>
      <c r="AC222" s="237">
        <f t="shared" si="74"/>
        <v>314.76998200000003</v>
      </c>
      <c r="AD222" s="238">
        <f t="shared" si="74"/>
        <v>331.80998199999999</v>
      </c>
      <c r="AE222" s="237">
        <f t="shared" si="74"/>
        <v>348.84998199999995</v>
      </c>
      <c r="AF222" s="209">
        <f t="shared" si="74"/>
        <v>444.07498199999998</v>
      </c>
      <c r="AG222" s="114"/>
      <c r="AH222" s="114">
        <v>63</v>
      </c>
      <c r="AI222" s="46" t="s">
        <v>263</v>
      </c>
      <c r="AJ222" s="147" t="str">
        <f t="shared" si="62"/>
        <v>MBL-010ROW:PBI-FE-215402</v>
      </c>
      <c r="AK222" s="147" t="str">
        <f t="shared" si="63"/>
        <v>MBL-010ROW:PBI-MTCA-215400</v>
      </c>
      <c r="AL222" s="14" t="s">
        <v>577</v>
      </c>
      <c r="AM222" s="114" t="str">
        <f t="shared" si="64"/>
        <v>MBL-010ROW</v>
      </c>
      <c r="AN222" s="114" t="s">
        <v>1315</v>
      </c>
      <c r="AO222" s="114"/>
      <c r="AP222" s="511">
        <v>4</v>
      </c>
      <c r="AQ222" s="511">
        <f>'Electronics naming convention'!$C$16+AP222-1</f>
        <v>2154</v>
      </c>
      <c r="AR222" s="46">
        <f t="shared" si="65"/>
        <v>2</v>
      </c>
      <c r="AS222" s="46" t="str">
        <f t="shared" si="66"/>
        <v>BLM</v>
      </c>
      <c r="AT222" s="200">
        <f t="shared" si="67"/>
        <v>53.990017999999992</v>
      </c>
      <c r="AU222" s="46" t="s">
        <v>155</v>
      </c>
      <c r="AV222" s="515">
        <v>3</v>
      </c>
      <c r="AW222" s="515"/>
      <c r="AX222" s="47">
        <v>3</v>
      </c>
      <c r="AY222" s="515"/>
      <c r="AZ222" s="82"/>
      <c r="BB222" s="82"/>
      <c r="BC222" s="82"/>
    </row>
    <row r="223" spans="2:61" x14ac:dyDescent="0.25">
      <c r="B223" s="109" t="s">
        <v>265</v>
      </c>
      <c r="C223" s="211">
        <v>116.17621800000001</v>
      </c>
      <c r="D223" s="237">
        <f t="shared" si="75"/>
        <v>116.17621800000001</v>
      </c>
      <c r="E223" s="238">
        <f t="shared" si="75"/>
        <v>97.726218000000003</v>
      </c>
      <c r="F223" s="237">
        <f t="shared" si="75"/>
        <v>78.561217999999997</v>
      </c>
      <c r="G223" s="237">
        <f t="shared" si="75"/>
        <v>56.786218000000005</v>
      </c>
      <c r="H223" s="237">
        <f t="shared" si="75"/>
        <v>39.746217999999999</v>
      </c>
      <c r="I223" s="237">
        <f t="shared" si="75"/>
        <v>22.706218000000007</v>
      </c>
      <c r="J223" s="248">
        <f t="shared" si="75"/>
        <v>9.2412180000000035</v>
      </c>
      <c r="K223" s="249">
        <f t="shared" si="75"/>
        <v>7.7987819999999886</v>
      </c>
      <c r="L223" s="238">
        <f t="shared" si="75"/>
        <v>24.838781999999981</v>
      </c>
      <c r="M223" s="238">
        <f t="shared" si="75"/>
        <v>41.878782000000001</v>
      </c>
      <c r="N223" s="238">
        <f t="shared" si="75"/>
        <v>58.918781999999993</v>
      </c>
      <c r="O223" s="238">
        <f t="shared" si="75"/>
        <v>75.958781999999985</v>
      </c>
      <c r="P223" s="238">
        <f t="shared" si="75"/>
        <v>92.998782000000006</v>
      </c>
      <c r="Q223" s="238">
        <f t="shared" si="75"/>
        <v>110.038782</v>
      </c>
      <c r="R223" s="238">
        <f t="shared" si="75"/>
        <v>127.07878199999999</v>
      </c>
      <c r="S223" s="238">
        <f t="shared" si="75"/>
        <v>144.11878200000001</v>
      </c>
      <c r="T223" s="238">
        <f t="shared" si="74"/>
        <v>161.15878199999997</v>
      </c>
      <c r="U223" s="238">
        <f t="shared" si="74"/>
        <v>178.19878199999999</v>
      </c>
      <c r="V223" s="238">
        <f t="shared" si="74"/>
        <v>195.23878200000001</v>
      </c>
      <c r="W223" s="238">
        <f t="shared" si="74"/>
        <v>212.27878199999998</v>
      </c>
      <c r="X223" s="237">
        <f t="shared" si="74"/>
        <v>229.318782</v>
      </c>
      <c r="Y223" s="237">
        <f t="shared" si="74"/>
        <v>246.35878200000002</v>
      </c>
      <c r="Z223" s="379">
        <f t="shared" si="74"/>
        <v>263.39878199999998</v>
      </c>
      <c r="AA223" s="379">
        <f t="shared" si="74"/>
        <v>280.438782</v>
      </c>
      <c r="AB223" s="379">
        <f t="shared" si="74"/>
        <v>297.47878199999997</v>
      </c>
      <c r="AC223" s="237">
        <f t="shared" si="74"/>
        <v>314.51878199999999</v>
      </c>
      <c r="AD223" s="238">
        <f t="shared" si="74"/>
        <v>331.55878200000001</v>
      </c>
      <c r="AE223" s="237">
        <f t="shared" si="74"/>
        <v>348.59878199999997</v>
      </c>
      <c r="AF223" s="209">
        <f t="shared" si="74"/>
        <v>443.82378199999999</v>
      </c>
      <c r="AG223" s="114"/>
      <c r="AH223" s="114">
        <v>64</v>
      </c>
      <c r="AI223" s="46" t="s">
        <v>265</v>
      </c>
      <c r="AJ223" s="147" t="str">
        <f t="shared" si="62"/>
        <v>MBL-010ROW:PBI-FE-215401</v>
      </c>
      <c r="AK223" s="147" t="str">
        <f t="shared" si="63"/>
        <v>MBL-010ROW:PBI-MTCA-215400</v>
      </c>
      <c r="AL223" s="14" t="s">
        <v>577</v>
      </c>
      <c r="AM223" s="114" t="str">
        <f t="shared" si="64"/>
        <v>MBL-010ROW</v>
      </c>
      <c r="AN223" s="114" t="s">
        <v>1315</v>
      </c>
      <c r="AO223" s="114"/>
      <c r="AP223" s="511">
        <v>4</v>
      </c>
      <c r="AQ223" s="511">
        <f>'Electronics naming convention'!$C$16+AP223-1</f>
        <v>2154</v>
      </c>
      <c r="AR223" s="46">
        <f t="shared" si="65"/>
        <v>1</v>
      </c>
      <c r="AS223" s="46" t="str">
        <f t="shared" si="66"/>
        <v>BLM</v>
      </c>
      <c r="AT223" s="200">
        <f t="shared" si="67"/>
        <v>54.241218000000003</v>
      </c>
      <c r="AU223" s="46" t="s">
        <v>155</v>
      </c>
      <c r="AV223" s="515">
        <v>1</v>
      </c>
      <c r="AW223" s="515"/>
      <c r="AX223" s="47">
        <v>4</v>
      </c>
      <c r="AY223" s="515"/>
      <c r="AZ223" s="82"/>
      <c r="BB223" s="82"/>
      <c r="BC223" s="82"/>
    </row>
    <row r="224" spans="2:61" ht="15.75" thickBot="1" x14ac:dyDescent="0.3">
      <c r="B224" s="109" t="s">
        <v>267</v>
      </c>
      <c r="C224" s="211">
        <v>116.17621800000001</v>
      </c>
      <c r="D224" s="237">
        <f t="shared" si="75"/>
        <v>116.17621800000001</v>
      </c>
      <c r="E224" s="238">
        <f t="shared" si="75"/>
        <v>97.726218000000003</v>
      </c>
      <c r="F224" s="237">
        <f t="shared" si="75"/>
        <v>78.561217999999997</v>
      </c>
      <c r="G224" s="237">
        <f t="shared" si="75"/>
        <v>56.786218000000005</v>
      </c>
      <c r="H224" s="237">
        <f t="shared" si="75"/>
        <v>39.746217999999999</v>
      </c>
      <c r="I224" s="237">
        <f t="shared" si="75"/>
        <v>22.706218000000007</v>
      </c>
      <c r="J224" s="250">
        <f t="shared" si="75"/>
        <v>9.2412180000000035</v>
      </c>
      <c r="K224" s="251">
        <f t="shared" si="75"/>
        <v>7.7987819999999886</v>
      </c>
      <c r="L224" s="238">
        <f t="shared" si="75"/>
        <v>24.838781999999981</v>
      </c>
      <c r="M224" s="238">
        <f t="shared" si="75"/>
        <v>41.878782000000001</v>
      </c>
      <c r="N224" s="238">
        <f t="shared" si="75"/>
        <v>58.918781999999993</v>
      </c>
      <c r="O224" s="238">
        <f t="shared" si="75"/>
        <v>75.958781999999985</v>
      </c>
      <c r="P224" s="238">
        <f t="shared" si="75"/>
        <v>92.998782000000006</v>
      </c>
      <c r="Q224" s="238">
        <f t="shared" si="75"/>
        <v>110.038782</v>
      </c>
      <c r="R224" s="238">
        <f t="shared" si="75"/>
        <v>127.07878199999999</v>
      </c>
      <c r="S224" s="238">
        <f t="shared" ref="S224:AF239" si="76">ABS($C224-S$159)</f>
        <v>144.11878200000001</v>
      </c>
      <c r="T224" s="238">
        <f t="shared" si="76"/>
        <v>161.15878199999997</v>
      </c>
      <c r="U224" s="238">
        <f t="shared" si="76"/>
        <v>178.19878199999999</v>
      </c>
      <c r="V224" s="238">
        <f t="shared" si="76"/>
        <v>195.23878200000001</v>
      </c>
      <c r="W224" s="238">
        <f t="shared" si="76"/>
        <v>212.27878199999998</v>
      </c>
      <c r="X224" s="237">
        <f t="shared" si="76"/>
        <v>229.318782</v>
      </c>
      <c r="Y224" s="237">
        <f t="shared" si="76"/>
        <v>246.35878200000002</v>
      </c>
      <c r="Z224" s="379">
        <f t="shared" si="76"/>
        <v>263.39878199999998</v>
      </c>
      <c r="AA224" s="379">
        <f t="shared" si="76"/>
        <v>280.438782</v>
      </c>
      <c r="AB224" s="379">
        <f t="shared" si="76"/>
        <v>297.47878199999997</v>
      </c>
      <c r="AC224" s="237">
        <f t="shared" si="76"/>
        <v>314.51878199999999</v>
      </c>
      <c r="AD224" s="238">
        <f t="shared" si="76"/>
        <v>331.55878200000001</v>
      </c>
      <c r="AE224" s="237">
        <f t="shared" si="76"/>
        <v>348.59878199999997</v>
      </c>
      <c r="AF224" s="209">
        <f t="shared" si="76"/>
        <v>443.82378199999999</v>
      </c>
      <c r="AG224" s="114"/>
      <c r="AH224" s="114">
        <v>65</v>
      </c>
      <c r="AI224" s="46" t="s">
        <v>267</v>
      </c>
      <c r="AJ224" s="147" t="str">
        <f t="shared" ref="AJ224:AJ287" si="77">CONCATENATE(AM224,":PBI-FE-",TEXT(AQ224,"00"),TEXT(AR224,"00"))</f>
        <v>MBL-010ROW:PBI-FE-215402</v>
      </c>
      <c r="AK224" s="147" t="str">
        <f t="shared" ref="AK224:AK287" si="78">CONCATENATE(AM224,":",$AI$3,"-",TEXT(AQ224,"00"),"00")</f>
        <v>MBL-010ROW:PBI-MTCA-215400</v>
      </c>
      <c r="AL224" s="14" t="s">
        <v>577</v>
      </c>
      <c r="AM224" s="114" t="str">
        <f t="shared" ref="AM224:AM287" si="79">LEFT(AL224,FIND(":",AL224)-1)</f>
        <v>MBL-010ROW</v>
      </c>
      <c r="AN224" s="114" t="s">
        <v>1315</v>
      </c>
      <c r="AO224" s="114"/>
      <c r="AP224" s="511">
        <v>4</v>
      </c>
      <c r="AQ224" s="511">
        <f>'Electronics naming convention'!$C$16+AP224-1</f>
        <v>2154</v>
      </c>
      <c r="AR224" s="46">
        <f t="shared" ref="AR224:AR287" si="80">CEILING(AV224/2,1)</f>
        <v>2</v>
      </c>
      <c r="AS224" s="46" t="str">
        <f t="shared" ref="AS224:AS287" si="81">MID(AI224,FIND("PBI",AI224)+4,FIND("-",AI224,FIND(":",AI224)+5)-FIND("-",AI224,FIND(":",AI224))-1)</f>
        <v>BLM</v>
      </c>
      <c r="AT224" s="200">
        <f t="shared" ref="AT224:AT287" si="82">VLOOKUP(AI224,$B$19:$AF$546,HLOOKUP(AU224,$D$15:$AF$16,2,FALSE)+2,FALSE)+IF(AU224="FEB",$AT$3,$AT$2)</f>
        <v>54.241218000000003</v>
      </c>
      <c r="AU224" s="46" t="s">
        <v>155</v>
      </c>
      <c r="AV224" s="515">
        <v>3</v>
      </c>
      <c r="AW224" s="515"/>
      <c r="AX224" s="47">
        <v>4</v>
      </c>
      <c r="AY224" s="515"/>
      <c r="AZ224" s="82"/>
      <c r="BB224" s="82"/>
      <c r="BC224" s="82"/>
    </row>
    <row r="225" spans="2:55" x14ac:dyDescent="0.25">
      <c r="B225" s="110" t="s">
        <v>269</v>
      </c>
      <c r="C225" s="211">
        <v>123.015018</v>
      </c>
      <c r="D225" s="237">
        <f t="shared" ref="D225:S240" si="83">ABS($C225-D$159)</f>
        <v>123.015018</v>
      </c>
      <c r="E225" s="238">
        <f t="shared" si="83"/>
        <v>104.56501799999999</v>
      </c>
      <c r="F225" s="237">
        <f t="shared" si="83"/>
        <v>85.400017999999989</v>
      </c>
      <c r="G225" s="237">
        <f t="shared" si="83"/>
        <v>63.625017999999997</v>
      </c>
      <c r="H225" s="237">
        <f t="shared" si="83"/>
        <v>46.585017999999991</v>
      </c>
      <c r="I225" s="237">
        <f t="shared" si="83"/>
        <v>29.545017999999999</v>
      </c>
      <c r="J225" s="248">
        <f t="shared" si="83"/>
        <v>16.080017999999995</v>
      </c>
      <c r="K225" s="249">
        <f t="shared" si="83"/>
        <v>0.95998199999999656</v>
      </c>
      <c r="L225" s="238">
        <f t="shared" si="83"/>
        <v>17.999981999999989</v>
      </c>
      <c r="M225" s="238">
        <f t="shared" si="83"/>
        <v>35.039982000000009</v>
      </c>
      <c r="N225" s="238">
        <f t="shared" si="83"/>
        <v>52.079982000000001</v>
      </c>
      <c r="O225" s="238">
        <f t="shared" si="83"/>
        <v>69.119981999999993</v>
      </c>
      <c r="P225" s="238">
        <f t="shared" si="83"/>
        <v>86.159982000000014</v>
      </c>
      <c r="Q225" s="238">
        <f t="shared" si="83"/>
        <v>103.19998200000001</v>
      </c>
      <c r="R225" s="238">
        <f t="shared" si="83"/>
        <v>120.239982</v>
      </c>
      <c r="S225" s="238">
        <f t="shared" si="76"/>
        <v>137.27998200000002</v>
      </c>
      <c r="T225" s="238">
        <f t="shared" si="76"/>
        <v>154.31998199999998</v>
      </c>
      <c r="U225" s="238">
        <f t="shared" si="76"/>
        <v>171.359982</v>
      </c>
      <c r="V225" s="238">
        <f t="shared" si="76"/>
        <v>188.39998200000002</v>
      </c>
      <c r="W225" s="238">
        <f t="shared" si="76"/>
        <v>205.43998199999999</v>
      </c>
      <c r="X225" s="237">
        <f t="shared" si="76"/>
        <v>222.47998200000001</v>
      </c>
      <c r="Y225" s="237">
        <f t="shared" si="76"/>
        <v>239.51998200000003</v>
      </c>
      <c r="Z225" s="379">
        <f t="shared" si="76"/>
        <v>256.55998199999999</v>
      </c>
      <c r="AA225" s="379">
        <f t="shared" si="76"/>
        <v>273.59998200000001</v>
      </c>
      <c r="AB225" s="379">
        <f t="shared" si="76"/>
        <v>290.63998199999997</v>
      </c>
      <c r="AC225" s="237">
        <f t="shared" si="76"/>
        <v>307.679982</v>
      </c>
      <c r="AD225" s="238">
        <f t="shared" si="76"/>
        <v>324.71998200000002</v>
      </c>
      <c r="AE225" s="237">
        <f t="shared" si="76"/>
        <v>341.75998199999998</v>
      </c>
      <c r="AF225" s="209">
        <f t="shared" si="76"/>
        <v>436.984982</v>
      </c>
      <c r="AG225" s="114"/>
      <c r="AH225" s="114">
        <v>66</v>
      </c>
      <c r="AI225" s="334" t="s">
        <v>269</v>
      </c>
      <c r="AJ225" s="333" t="str">
        <f t="shared" si="77"/>
        <v>MBL-010ROW:PBI-FE-215401</v>
      </c>
      <c r="AK225" s="333" t="str">
        <f t="shared" si="78"/>
        <v>MBL-010ROW:PBI-MTCA-215400</v>
      </c>
      <c r="AL225" s="14" t="s">
        <v>577</v>
      </c>
      <c r="AM225" s="114" t="str">
        <f t="shared" si="79"/>
        <v>MBL-010ROW</v>
      </c>
      <c r="AN225" s="114" t="s">
        <v>1315</v>
      </c>
      <c r="AO225" s="114"/>
      <c r="AP225" s="511">
        <v>4</v>
      </c>
      <c r="AQ225" s="332">
        <f>'Electronics naming convention'!$C$16+AP225-1</f>
        <v>2154</v>
      </c>
      <c r="AR225" s="46">
        <f t="shared" si="80"/>
        <v>1</v>
      </c>
      <c r="AS225" s="334" t="str">
        <f t="shared" si="81"/>
        <v>BLM</v>
      </c>
      <c r="AT225" s="335">
        <f t="shared" si="82"/>
        <v>45.959981999999997</v>
      </c>
      <c r="AU225" s="46" t="s">
        <v>156</v>
      </c>
      <c r="AV225" s="515">
        <v>2</v>
      </c>
      <c r="AW225" s="515"/>
      <c r="AX225" s="47">
        <v>1</v>
      </c>
      <c r="AY225" s="515"/>
      <c r="AZ225" s="82"/>
      <c r="BB225" s="82"/>
      <c r="BC225" s="82"/>
    </row>
    <row r="226" spans="2:55" x14ac:dyDescent="0.25">
      <c r="B226" s="47" t="s">
        <v>271</v>
      </c>
      <c r="C226" s="211">
        <v>124.445018</v>
      </c>
      <c r="D226" s="237">
        <f t="shared" si="83"/>
        <v>124.445018</v>
      </c>
      <c r="E226" s="238">
        <f t="shared" si="83"/>
        <v>105.995018</v>
      </c>
      <c r="F226" s="237">
        <f t="shared" si="83"/>
        <v>86.830017999999995</v>
      </c>
      <c r="G226" s="237">
        <f t="shared" si="83"/>
        <v>65.055018000000004</v>
      </c>
      <c r="H226" s="237">
        <f t="shared" si="83"/>
        <v>48.015017999999998</v>
      </c>
      <c r="I226" s="237">
        <f t="shared" si="83"/>
        <v>30.975018000000006</v>
      </c>
      <c r="J226" s="244">
        <f t="shared" si="83"/>
        <v>17.510018000000002</v>
      </c>
      <c r="K226" s="245">
        <f t="shared" si="83"/>
        <v>0.47001800000001026</v>
      </c>
      <c r="L226" s="237">
        <f t="shared" si="83"/>
        <v>16.569981999999982</v>
      </c>
      <c r="M226" s="237">
        <f t="shared" si="83"/>
        <v>33.609982000000002</v>
      </c>
      <c r="N226" s="237">
        <f t="shared" si="83"/>
        <v>50.649981999999994</v>
      </c>
      <c r="O226" s="237">
        <f t="shared" si="83"/>
        <v>67.689981999999986</v>
      </c>
      <c r="P226" s="237">
        <f t="shared" si="83"/>
        <v>84.729982000000007</v>
      </c>
      <c r="Q226" s="237">
        <f t="shared" si="83"/>
        <v>101.769982</v>
      </c>
      <c r="R226" s="237">
        <f t="shared" si="83"/>
        <v>118.80998199999999</v>
      </c>
      <c r="S226" s="237">
        <f t="shared" si="76"/>
        <v>135.84998200000001</v>
      </c>
      <c r="T226" s="237">
        <f t="shared" si="76"/>
        <v>152.88998199999997</v>
      </c>
      <c r="U226" s="237">
        <f t="shared" si="76"/>
        <v>169.929982</v>
      </c>
      <c r="V226" s="237">
        <f t="shared" si="76"/>
        <v>186.96998200000002</v>
      </c>
      <c r="W226" s="237">
        <f t="shared" si="76"/>
        <v>204.00998199999998</v>
      </c>
      <c r="X226" s="237">
        <f t="shared" si="76"/>
        <v>221.049982</v>
      </c>
      <c r="Y226" s="237">
        <f t="shared" si="76"/>
        <v>238.08998200000002</v>
      </c>
      <c r="Z226" s="379">
        <f t="shared" si="76"/>
        <v>255.12998199999998</v>
      </c>
      <c r="AA226" s="379">
        <f t="shared" si="76"/>
        <v>272.169982</v>
      </c>
      <c r="AB226" s="379">
        <f t="shared" si="76"/>
        <v>289.20998199999997</v>
      </c>
      <c r="AC226" s="237">
        <f t="shared" si="76"/>
        <v>306.24998199999999</v>
      </c>
      <c r="AD226" s="238">
        <f t="shared" si="76"/>
        <v>323.28998200000001</v>
      </c>
      <c r="AE226" s="237">
        <f t="shared" si="76"/>
        <v>340.32998199999997</v>
      </c>
      <c r="AF226" s="209">
        <f t="shared" si="76"/>
        <v>435.554982</v>
      </c>
      <c r="AG226" s="114"/>
      <c r="AH226" s="114">
        <v>67</v>
      </c>
      <c r="AI226" s="46" t="s">
        <v>271</v>
      </c>
      <c r="AJ226" s="147" t="str">
        <f t="shared" si="77"/>
        <v>MBL-010ROW:PBI-FE-215402</v>
      </c>
      <c r="AK226" s="147" t="str">
        <f t="shared" si="78"/>
        <v>MBL-010ROW:PBI-MTCA-215400</v>
      </c>
      <c r="AL226" s="14" t="s">
        <v>577</v>
      </c>
      <c r="AM226" s="114" t="str">
        <f t="shared" si="79"/>
        <v>MBL-010ROW</v>
      </c>
      <c r="AN226" s="114" t="s">
        <v>1315</v>
      </c>
      <c r="AO226" s="114"/>
      <c r="AP226" s="511">
        <v>4</v>
      </c>
      <c r="AQ226" s="511">
        <f>'Electronics naming convention'!$C$16+AP226-1</f>
        <v>2154</v>
      </c>
      <c r="AR226" s="46">
        <f t="shared" si="80"/>
        <v>2</v>
      </c>
      <c r="AS226" s="46" t="str">
        <f t="shared" si="81"/>
        <v>BLM</v>
      </c>
      <c r="AT226" s="200">
        <f t="shared" si="82"/>
        <v>45.47001800000001</v>
      </c>
      <c r="AU226" s="46" t="s">
        <v>156</v>
      </c>
      <c r="AV226" s="515">
        <v>4</v>
      </c>
      <c r="AW226" s="515"/>
      <c r="AX226" s="47">
        <v>1</v>
      </c>
      <c r="AY226" s="515"/>
      <c r="AZ226" s="82"/>
      <c r="BB226" s="82"/>
      <c r="BC226" s="82"/>
    </row>
    <row r="227" spans="2:55" x14ac:dyDescent="0.25">
      <c r="B227" s="109" t="s">
        <v>272</v>
      </c>
      <c r="C227" s="211">
        <v>124.696218</v>
      </c>
      <c r="D227" s="237">
        <f t="shared" si="83"/>
        <v>124.696218</v>
      </c>
      <c r="E227" s="238">
        <f t="shared" si="83"/>
        <v>106.246218</v>
      </c>
      <c r="F227" s="237">
        <f t="shared" si="83"/>
        <v>87.081218000000007</v>
      </c>
      <c r="G227" s="237">
        <f t="shared" si="83"/>
        <v>65.306218000000001</v>
      </c>
      <c r="H227" s="237">
        <f t="shared" si="83"/>
        <v>48.266217999999995</v>
      </c>
      <c r="I227" s="237">
        <f t="shared" si="83"/>
        <v>31.226218000000003</v>
      </c>
      <c r="J227" s="244">
        <f t="shared" si="83"/>
        <v>17.761218</v>
      </c>
      <c r="K227" s="245">
        <f t="shared" si="83"/>
        <v>0.72121800000000746</v>
      </c>
      <c r="L227" s="237">
        <f t="shared" si="83"/>
        <v>16.318781999999985</v>
      </c>
      <c r="M227" s="237">
        <f t="shared" si="83"/>
        <v>33.358782000000005</v>
      </c>
      <c r="N227" s="237">
        <f t="shared" si="83"/>
        <v>50.398781999999997</v>
      </c>
      <c r="O227" s="237">
        <f t="shared" si="83"/>
        <v>67.438781999999989</v>
      </c>
      <c r="P227" s="237">
        <f t="shared" si="83"/>
        <v>84.47878200000001</v>
      </c>
      <c r="Q227" s="237">
        <f t="shared" si="83"/>
        <v>101.518782</v>
      </c>
      <c r="R227" s="237">
        <f t="shared" si="83"/>
        <v>118.55878199999999</v>
      </c>
      <c r="S227" s="237">
        <f t="shared" si="76"/>
        <v>135.59878200000003</v>
      </c>
      <c r="T227" s="237">
        <f t="shared" si="76"/>
        <v>152.63878199999999</v>
      </c>
      <c r="U227" s="237">
        <f t="shared" si="76"/>
        <v>169.67878200000001</v>
      </c>
      <c r="V227" s="237">
        <f t="shared" si="76"/>
        <v>186.71878200000003</v>
      </c>
      <c r="W227" s="237">
        <f t="shared" si="76"/>
        <v>203.758782</v>
      </c>
      <c r="X227" s="237">
        <f t="shared" si="76"/>
        <v>220.79878200000002</v>
      </c>
      <c r="Y227" s="237">
        <f t="shared" si="76"/>
        <v>237.83878200000004</v>
      </c>
      <c r="Z227" s="379">
        <f t="shared" si="76"/>
        <v>254.878782</v>
      </c>
      <c r="AA227" s="379">
        <f t="shared" si="76"/>
        <v>271.91878200000002</v>
      </c>
      <c r="AB227" s="379">
        <f t="shared" si="76"/>
        <v>288.95878199999999</v>
      </c>
      <c r="AC227" s="237">
        <f t="shared" si="76"/>
        <v>305.99878200000001</v>
      </c>
      <c r="AD227" s="238">
        <f t="shared" si="76"/>
        <v>323.03878200000003</v>
      </c>
      <c r="AE227" s="237">
        <f t="shared" si="76"/>
        <v>340.07878199999999</v>
      </c>
      <c r="AF227" s="209">
        <f t="shared" si="76"/>
        <v>435.30378200000001</v>
      </c>
      <c r="AG227" s="114"/>
      <c r="AH227" s="114">
        <v>68</v>
      </c>
      <c r="AI227" s="46" t="s">
        <v>272</v>
      </c>
      <c r="AJ227" s="147" t="str">
        <f t="shared" si="77"/>
        <v>MBL-010ROW:PBI-FE-215401</v>
      </c>
      <c r="AK227" s="147" t="str">
        <f t="shared" si="78"/>
        <v>MBL-010ROW:PBI-MTCA-215400</v>
      </c>
      <c r="AL227" s="14" t="s">
        <v>577</v>
      </c>
      <c r="AM227" s="114" t="str">
        <f t="shared" si="79"/>
        <v>MBL-010ROW</v>
      </c>
      <c r="AN227" s="114" t="s">
        <v>1315</v>
      </c>
      <c r="AO227" s="114"/>
      <c r="AP227" s="511">
        <v>4</v>
      </c>
      <c r="AQ227" s="511">
        <f>'Electronics naming convention'!$C$16+AP227-1</f>
        <v>2154</v>
      </c>
      <c r="AR227" s="46">
        <f t="shared" si="80"/>
        <v>1</v>
      </c>
      <c r="AS227" s="46" t="str">
        <f t="shared" si="81"/>
        <v>BLM</v>
      </c>
      <c r="AT227" s="200">
        <f t="shared" si="82"/>
        <v>45.721218000000007</v>
      </c>
      <c r="AU227" s="46" t="s">
        <v>156</v>
      </c>
      <c r="AV227" s="515">
        <v>2</v>
      </c>
      <c r="AW227" s="515">
        <v>2</v>
      </c>
      <c r="AX227" s="47">
        <v>2</v>
      </c>
      <c r="AY227" s="515"/>
      <c r="AZ227" s="82"/>
      <c r="BB227" s="82"/>
      <c r="BC227" s="82"/>
    </row>
    <row r="228" spans="2:55" x14ac:dyDescent="0.25">
      <c r="B228" s="109" t="s">
        <v>273</v>
      </c>
      <c r="C228" s="211">
        <v>124.696218</v>
      </c>
      <c r="D228" s="237">
        <f t="shared" si="83"/>
        <v>124.696218</v>
      </c>
      <c r="E228" s="238">
        <f t="shared" si="83"/>
        <v>106.246218</v>
      </c>
      <c r="F228" s="237">
        <f t="shared" si="83"/>
        <v>87.081218000000007</v>
      </c>
      <c r="G228" s="237">
        <f t="shared" si="83"/>
        <v>65.306218000000001</v>
      </c>
      <c r="H228" s="237">
        <f t="shared" si="83"/>
        <v>48.266217999999995</v>
      </c>
      <c r="I228" s="237">
        <f t="shared" si="83"/>
        <v>31.226218000000003</v>
      </c>
      <c r="J228" s="244">
        <f t="shared" si="83"/>
        <v>17.761218</v>
      </c>
      <c r="K228" s="245">
        <f t="shared" si="83"/>
        <v>0.72121800000000746</v>
      </c>
      <c r="L228" s="237">
        <f t="shared" si="83"/>
        <v>16.318781999999985</v>
      </c>
      <c r="M228" s="237">
        <f t="shared" si="83"/>
        <v>33.358782000000005</v>
      </c>
      <c r="N228" s="237">
        <f t="shared" si="83"/>
        <v>50.398781999999997</v>
      </c>
      <c r="O228" s="237">
        <f t="shared" si="83"/>
        <v>67.438781999999989</v>
      </c>
      <c r="P228" s="237">
        <f t="shared" si="83"/>
        <v>84.47878200000001</v>
      </c>
      <c r="Q228" s="237">
        <f t="shared" si="83"/>
        <v>101.518782</v>
      </c>
      <c r="R228" s="237">
        <f t="shared" si="83"/>
        <v>118.55878199999999</v>
      </c>
      <c r="S228" s="237">
        <f t="shared" si="76"/>
        <v>135.59878200000003</v>
      </c>
      <c r="T228" s="237">
        <f t="shared" si="76"/>
        <v>152.63878199999999</v>
      </c>
      <c r="U228" s="237">
        <f t="shared" si="76"/>
        <v>169.67878200000001</v>
      </c>
      <c r="V228" s="237">
        <f t="shared" si="76"/>
        <v>186.71878200000003</v>
      </c>
      <c r="W228" s="237">
        <f t="shared" si="76"/>
        <v>203.758782</v>
      </c>
      <c r="X228" s="237">
        <f t="shared" si="76"/>
        <v>220.79878200000002</v>
      </c>
      <c r="Y228" s="237">
        <f t="shared" si="76"/>
        <v>237.83878200000004</v>
      </c>
      <c r="Z228" s="379">
        <f t="shared" si="76"/>
        <v>254.878782</v>
      </c>
      <c r="AA228" s="379">
        <f t="shared" si="76"/>
        <v>271.91878200000002</v>
      </c>
      <c r="AB228" s="379">
        <f t="shared" si="76"/>
        <v>288.95878199999999</v>
      </c>
      <c r="AC228" s="237">
        <f t="shared" si="76"/>
        <v>305.99878200000001</v>
      </c>
      <c r="AD228" s="238">
        <f t="shared" si="76"/>
        <v>323.03878200000003</v>
      </c>
      <c r="AE228" s="237">
        <f t="shared" si="76"/>
        <v>340.07878199999999</v>
      </c>
      <c r="AF228" s="209">
        <f t="shared" si="76"/>
        <v>435.30378200000001</v>
      </c>
      <c r="AG228" s="114"/>
      <c r="AH228" s="114">
        <v>69</v>
      </c>
      <c r="AI228" s="46" t="s">
        <v>273</v>
      </c>
      <c r="AJ228" s="147" t="str">
        <f t="shared" si="77"/>
        <v>MBL-010ROW:PBI-FE-215402</v>
      </c>
      <c r="AK228" s="147" t="str">
        <f t="shared" si="78"/>
        <v>MBL-010ROW:PBI-MTCA-215400</v>
      </c>
      <c r="AL228" s="14" t="s">
        <v>577</v>
      </c>
      <c r="AM228" s="114" t="str">
        <f t="shared" si="79"/>
        <v>MBL-010ROW</v>
      </c>
      <c r="AN228" s="114" t="s">
        <v>1315</v>
      </c>
      <c r="AO228" s="114"/>
      <c r="AP228" s="511">
        <v>4</v>
      </c>
      <c r="AQ228" s="511">
        <f>'Electronics naming convention'!$C$16+AP228-1</f>
        <v>2154</v>
      </c>
      <c r="AR228" s="46">
        <f t="shared" si="80"/>
        <v>2</v>
      </c>
      <c r="AS228" s="46" t="str">
        <f t="shared" si="81"/>
        <v>BLM</v>
      </c>
      <c r="AT228" s="200">
        <f t="shared" si="82"/>
        <v>45.721218000000007</v>
      </c>
      <c r="AU228" s="46" t="s">
        <v>156</v>
      </c>
      <c r="AV228" s="515">
        <v>4</v>
      </c>
      <c r="AW228" s="515">
        <v>4</v>
      </c>
      <c r="AX228" s="47">
        <v>2</v>
      </c>
      <c r="AY228" s="515"/>
      <c r="AZ228" s="82"/>
      <c r="BB228" s="82"/>
      <c r="BC228" s="82"/>
    </row>
    <row r="229" spans="2:55" x14ac:dyDescent="0.25">
      <c r="B229" s="110" t="s">
        <v>274</v>
      </c>
      <c r="C229" s="211">
        <v>131.53501800000001</v>
      </c>
      <c r="D229" s="237">
        <f t="shared" si="83"/>
        <v>131.53501800000001</v>
      </c>
      <c r="E229" s="238">
        <f t="shared" si="83"/>
        <v>113.08501800000001</v>
      </c>
      <c r="F229" s="237">
        <f t="shared" si="83"/>
        <v>93.920017999999999</v>
      </c>
      <c r="G229" s="237">
        <f t="shared" si="83"/>
        <v>72.145018000000007</v>
      </c>
      <c r="H229" s="237">
        <f t="shared" si="83"/>
        <v>55.105018000000001</v>
      </c>
      <c r="I229" s="237">
        <f t="shared" si="83"/>
        <v>38.065018000000009</v>
      </c>
      <c r="J229" s="244">
        <f t="shared" si="83"/>
        <v>24.600018000000006</v>
      </c>
      <c r="K229" s="245">
        <f t="shared" si="83"/>
        <v>7.5600180000000137</v>
      </c>
      <c r="L229" s="237">
        <f t="shared" si="83"/>
        <v>9.4799819999999784</v>
      </c>
      <c r="M229" s="237">
        <f t="shared" si="83"/>
        <v>26.519981999999999</v>
      </c>
      <c r="N229" s="237">
        <f t="shared" si="83"/>
        <v>43.559981999999991</v>
      </c>
      <c r="O229" s="237">
        <f t="shared" si="83"/>
        <v>60.599981999999983</v>
      </c>
      <c r="P229" s="237">
        <f t="shared" si="83"/>
        <v>77.639982000000003</v>
      </c>
      <c r="Q229" s="237">
        <f t="shared" si="83"/>
        <v>94.679981999999995</v>
      </c>
      <c r="R229" s="237">
        <f t="shared" si="83"/>
        <v>111.71998199999999</v>
      </c>
      <c r="S229" s="237">
        <f t="shared" si="76"/>
        <v>128.75998200000001</v>
      </c>
      <c r="T229" s="237">
        <f t="shared" si="76"/>
        <v>145.79998199999997</v>
      </c>
      <c r="U229" s="237">
        <f t="shared" si="76"/>
        <v>162.83998199999999</v>
      </c>
      <c r="V229" s="237">
        <f t="shared" si="76"/>
        <v>179.87998200000001</v>
      </c>
      <c r="W229" s="237">
        <f t="shared" si="76"/>
        <v>196.91998199999998</v>
      </c>
      <c r="X229" s="237">
        <f t="shared" si="76"/>
        <v>213.959982</v>
      </c>
      <c r="Y229" s="237">
        <f t="shared" si="76"/>
        <v>230.99998200000002</v>
      </c>
      <c r="Z229" s="379">
        <f t="shared" si="76"/>
        <v>248.03998199999998</v>
      </c>
      <c r="AA229" s="379">
        <f t="shared" si="76"/>
        <v>265.07998199999997</v>
      </c>
      <c r="AB229" s="379">
        <f t="shared" si="76"/>
        <v>282.11998199999994</v>
      </c>
      <c r="AC229" s="237">
        <f t="shared" si="76"/>
        <v>299.15998200000001</v>
      </c>
      <c r="AD229" s="238">
        <f t="shared" si="76"/>
        <v>316.19998199999998</v>
      </c>
      <c r="AE229" s="237">
        <f t="shared" si="76"/>
        <v>333.23998199999994</v>
      </c>
      <c r="AF229" s="209">
        <f t="shared" si="76"/>
        <v>428.46498199999996</v>
      </c>
      <c r="AG229" s="114"/>
      <c r="AH229" s="114">
        <v>70</v>
      </c>
      <c r="AI229" s="46" t="s">
        <v>274</v>
      </c>
      <c r="AJ229" s="147" t="str">
        <f t="shared" si="77"/>
        <v>MBL-010ROW:PBI-FE-215401</v>
      </c>
      <c r="AK229" s="147" t="str">
        <f t="shared" si="78"/>
        <v>MBL-010ROW:PBI-MTCA-215400</v>
      </c>
      <c r="AL229" s="14" t="s">
        <v>577</v>
      </c>
      <c r="AM229" s="114" t="str">
        <f t="shared" si="79"/>
        <v>MBL-010ROW</v>
      </c>
      <c r="AN229" s="114" t="s">
        <v>1315</v>
      </c>
      <c r="AO229" s="114"/>
      <c r="AP229" s="511">
        <v>4</v>
      </c>
      <c r="AQ229" s="511">
        <f>'Electronics naming convention'!$C$16+AP229-1</f>
        <v>2154</v>
      </c>
      <c r="AR229" s="46">
        <f t="shared" si="80"/>
        <v>1</v>
      </c>
      <c r="AS229" s="46" t="str">
        <f t="shared" si="81"/>
        <v>BLM</v>
      </c>
      <c r="AT229" s="200">
        <f t="shared" si="82"/>
        <v>52.560018000000014</v>
      </c>
      <c r="AU229" s="46" t="s">
        <v>156</v>
      </c>
      <c r="AV229" s="515">
        <v>2</v>
      </c>
      <c r="AW229" s="515"/>
      <c r="AX229" s="47">
        <v>3</v>
      </c>
      <c r="AY229" s="515"/>
      <c r="AZ229" s="82"/>
      <c r="BB229" s="82"/>
      <c r="BC229" s="82"/>
    </row>
    <row r="230" spans="2:55" x14ac:dyDescent="0.25">
      <c r="B230" s="47" t="s">
        <v>276</v>
      </c>
      <c r="C230" s="211">
        <v>132.96501799999999</v>
      </c>
      <c r="D230" s="237">
        <f t="shared" si="83"/>
        <v>132.96501799999999</v>
      </c>
      <c r="E230" s="238">
        <f t="shared" si="83"/>
        <v>114.51501799999998</v>
      </c>
      <c r="F230" s="237">
        <f t="shared" si="83"/>
        <v>95.350017999999977</v>
      </c>
      <c r="G230" s="237">
        <f t="shared" si="83"/>
        <v>73.575017999999986</v>
      </c>
      <c r="H230" s="237">
        <f t="shared" si="83"/>
        <v>56.53501799999998</v>
      </c>
      <c r="I230" s="237">
        <f t="shared" si="83"/>
        <v>39.495017999999988</v>
      </c>
      <c r="J230" s="244">
        <f t="shared" si="83"/>
        <v>26.030017999999984</v>
      </c>
      <c r="K230" s="245">
        <f t="shared" si="83"/>
        <v>8.9900179999999921</v>
      </c>
      <c r="L230" s="237">
        <f t="shared" si="83"/>
        <v>8.049982</v>
      </c>
      <c r="M230" s="237">
        <f t="shared" si="83"/>
        <v>25.08998200000002</v>
      </c>
      <c r="N230" s="237">
        <f t="shared" si="83"/>
        <v>42.129982000000012</v>
      </c>
      <c r="O230" s="237">
        <f t="shared" si="83"/>
        <v>59.169982000000005</v>
      </c>
      <c r="P230" s="237">
        <f t="shared" si="83"/>
        <v>76.209982000000025</v>
      </c>
      <c r="Q230" s="237">
        <f t="shared" si="83"/>
        <v>93.249982000000017</v>
      </c>
      <c r="R230" s="237">
        <f t="shared" si="83"/>
        <v>110.28998200000001</v>
      </c>
      <c r="S230" s="237">
        <f t="shared" si="76"/>
        <v>127.32998200000003</v>
      </c>
      <c r="T230" s="237">
        <f t="shared" si="76"/>
        <v>144.36998199999999</v>
      </c>
      <c r="U230" s="237">
        <f t="shared" si="76"/>
        <v>161.40998200000001</v>
      </c>
      <c r="V230" s="237">
        <f t="shared" si="76"/>
        <v>178.44998200000003</v>
      </c>
      <c r="W230" s="237">
        <f t="shared" si="76"/>
        <v>195.489982</v>
      </c>
      <c r="X230" s="237">
        <f t="shared" si="76"/>
        <v>212.52998200000002</v>
      </c>
      <c r="Y230" s="237">
        <f t="shared" si="76"/>
        <v>229.56998200000004</v>
      </c>
      <c r="Z230" s="379">
        <f t="shared" si="76"/>
        <v>246.609982</v>
      </c>
      <c r="AA230" s="379">
        <f t="shared" si="76"/>
        <v>263.64998200000002</v>
      </c>
      <c r="AB230" s="379">
        <f t="shared" si="76"/>
        <v>280.68998199999999</v>
      </c>
      <c r="AC230" s="237">
        <f t="shared" si="76"/>
        <v>297.72998200000001</v>
      </c>
      <c r="AD230" s="238">
        <f t="shared" si="76"/>
        <v>314.76998200000003</v>
      </c>
      <c r="AE230" s="237">
        <f t="shared" si="76"/>
        <v>331.80998199999999</v>
      </c>
      <c r="AF230" s="209">
        <f t="shared" si="76"/>
        <v>427.03498200000001</v>
      </c>
      <c r="AG230" s="114"/>
      <c r="AH230" s="114">
        <v>71</v>
      </c>
      <c r="AI230" s="46" t="s">
        <v>276</v>
      </c>
      <c r="AJ230" s="147" t="str">
        <f t="shared" si="77"/>
        <v>MBL-010ROW:PBI-FE-215402</v>
      </c>
      <c r="AK230" s="147" t="str">
        <f t="shared" si="78"/>
        <v>MBL-010ROW:PBI-MTCA-215400</v>
      </c>
      <c r="AL230" s="14" t="s">
        <v>577</v>
      </c>
      <c r="AM230" s="114" t="str">
        <f t="shared" si="79"/>
        <v>MBL-010ROW</v>
      </c>
      <c r="AN230" s="114" t="s">
        <v>1315</v>
      </c>
      <c r="AO230" s="114"/>
      <c r="AP230" s="511">
        <v>4</v>
      </c>
      <c r="AQ230" s="511">
        <f>'Electronics naming convention'!$C$16+AP230-1</f>
        <v>2154</v>
      </c>
      <c r="AR230" s="46">
        <f t="shared" si="80"/>
        <v>2</v>
      </c>
      <c r="AS230" s="46" t="str">
        <f t="shared" si="81"/>
        <v>BLM</v>
      </c>
      <c r="AT230" s="200">
        <f t="shared" si="82"/>
        <v>53.990017999999992</v>
      </c>
      <c r="AU230" s="46" t="s">
        <v>156</v>
      </c>
      <c r="AV230" s="515">
        <v>4</v>
      </c>
      <c r="AW230" s="515"/>
      <c r="AX230" s="47">
        <v>3</v>
      </c>
      <c r="AY230" s="515"/>
      <c r="AZ230" s="82"/>
      <c r="BB230" s="82"/>
      <c r="BC230" s="82"/>
    </row>
    <row r="231" spans="2:55" x14ac:dyDescent="0.25">
      <c r="B231" s="109" t="s">
        <v>278</v>
      </c>
      <c r="C231" s="211">
        <v>133.216218</v>
      </c>
      <c r="D231" s="237">
        <f t="shared" si="83"/>
        <v>133.216218</v>
      </c>
      <c r="E231" s="238">
        <f t="shared" si="83"/>
        <v>114.76621799999999</v>
      </c>
      <c r="F231" s="237">
        <f t="shared" si="83"/>
        <v>95.601217999999989</v>
      </c>
      <c r="G231" s="237">
        <f t="shared" si="83"/>
        <v>73.826217999999997</v>
      </c>
      <c r="H231" s="237">
        <f t="shared" si="83"/>
        <v>56.786217999999991</v>
      </c>
      <c r="I231" s="237">
        <f t="shared" si="83"/>
        <v>39.746217999999999</v>
      </c>
      <c r="J231" s="244">
        <f t="shared" si="83"/>
        <v>26.281217999999996</v>
      </c>
      <c r="K231" s="245">
        <f t="shared" si="83"/>
        <v>9.2412180000000035</v>
      </c>
      <c r="L231" s="237">
        <f t="shared" si="83"/>
        <v>7.7987819999999886</v>
      </c>
      <c r="M231" s="237">
        <f t="shared" si="83"/>
        <v>24.838782000000009</v>
      </c>
      <c r="N231" s="237">
        <f t="shared" si="83"/>
        <v>41.878782000000001</v>
      </c>
      <c r="O231" s="237">
        <f t="shared" si="83"/>
        <v>58.918781999999993</v>
      </c>
      <c r="P231" s="237">
        <f t="shared" si="83"/>
        <v>75.958782000000014</v>
      </c>
      <c r="Q231" s="237">
        <f t="shared" si="83"/>
        <v>92.998782000000006</v>
      </c>
      <c r="R231" s="237">
        <f t="shared" si="83"/>
        <v>110.038782</v>
      </c>
      <c r="S231" s="237">
        <f t="shared" si="76"/>
        <v>127.07878200000002</v>
      </c>
      <c r="T231" s="237">
        <f t="shared" si="76"/>
        <v>144.11878199999998</v>
      </c>
      <c r="U231" s="237">
        <f t="shared" si="76"/>
        <v>161.158782</v>
      </c>
      <c r="V231" s="237">
        <f t="shared" si="76"/>
        <v>178.19878200000002</v>
      </c>
      <c r="W231" s="237">
        <f t="shared" si="76"/>
        <v>195.23878199999999</v>
      </c>
      <c r="X231" s="237">
        <f t="shared" si="76"/>
        <v>212.27878200000001</v>
      </c>
      <c r="Y231" s="237">
        <f t="shared" si="76"/>
        <v>229.31878200000003</v>
      </c>
      <c r="Z231" s="379">
        <f t="shared" si="76"/>
        <v>246.35878199999999</v>
      </c>
      <c r="AA231" s="379">
        <f t="shared" si="76"/>
        <v>263.39878199999998</v>
      </c>
      <c r="AB231" s="379">
        <f t="shared" si="76"/>
        <v>280.43878199999995</v>
      </c>
      <c r="AC231" s="237">
        <f t="shared" si="76"/>
        <v>297.47878200000002</v>
      </c>
      <c r="AD231" s="238">
        <f t="shared" si="76"/>
        <v>314.51878199999999</v>
      </c>
      <c r="AE231" s="237">
        <f t="shared" si="76"/>
        <v>331.55878199999995</v>
      </c>
      <c r="AF231" s="209">
        <f t="shared" si="76"/>
        <v>426.78378199999997</v>
      </c>
      <c r="AG231" s="114"/>
      <c r="AH231" s="114">
        <v>72</v>
      </c>
      <c r="AI231" s="46" t="s">
        <v>278</v>
      </c>
      <c r="AJ231" s="147" t="str">
        <f t="shared" si="77"/>
        <v>MBL-010ROW:PBI-FE-215401</v>
      </c>
      <c r="AK231" s="147" t="str">
        <f t="shared" si="78"/>
        <v>MBL-010ROW:PBI-MTCA-215400</v>
      </c>
      <c r="AL231" s="14" t="s">
        <v>577</v>
      </c>
      <c r="AM231" s="114" t="str">
        <f t="shared" si="79"/>
        <v>MBL-010ROW</v>
      </c>
      <c r="AN231" s="114" t="s">
        <v>1315</v>
      </c>
      <c r="AO231" s="114"/>
      <c r="AP231" s="511">
        <v>4</v>
      </c>
      <c r="AQ231" s="511">
        <f>'Electronics naming convention'!$C$16+AP231-1</f>
        <v>2154</v>
      </c>
      <c r="AR231" s="46">
        <f t="shared" si="80"/>
        <v>1</v>
      </c>
      <c r="AS231" s="46" t="str">
        <f t="shared" si="81"/>
        <v>BLM</v>
      </c>
      <c r="AT231" s="200">
        <f t="shared" si="82"/>
        <v>54.241218000000003</v>
      </c>
      <c r="AU231" s="46" t="s">
        <v>156</v>
      </c>
      <c r="AV231" s="515">
        <v>2</v>
      </c>
      <c r="AW231" s="515"/>
      <c r="AX231" s="47">
        <v>4</v>
      </c>
      <c r="AY231" s="515"/>
      <c r="AZ231" s="82"/>
      <c r="BB231" s="82"/>
      <c r="BC231" s="82"/>
    </row>
    <row r="232" spans="2:55" ht="15.75" thickBot="1" x14ac:dyDescent="0.3">
      <c r="B232" s="109" t="s">
        <v>280</v>
      </c>
      <c r="C232" s="211">
        <v>133.216218</v>
      </c>
      <c r="D232" s="237">
        <f t="shared" si="83"/>
        <v>133.216218</v>
      </c>
      <c r="E232" s="238">
        <f t="shared" si="83"/>
        <v>114.76621799999999</v>
      </c>
      <c r="F232" s="237">
        <f t="shared" si="83"/>
        <v>95.601217999999989</v>
      </c>
      <c r="G232" s="237">
        <f t="shared" si="83"/>
        <v>73.826217999999997</v>
      </c>
      <c r="H232" s="237">
        <f t="shared" si="83"/>
        <v>56.786217999999991</v>
      </c>
      <c r="I232" s="237">
        <f t="shared" si="83"/>
        <v>39.746217999999999</v>
      </c>
      <c r="J232" s="242">
        <f t="shared" si="83"/>
        <v>26.281217999999996</v>
      </c>
      <c r="K232" s="243">
        <f t="shared" si="83"/>
        <v>9.2412180000000035</v>
      </c>
      <c r="L232" s="237">
        <f t="shared" si="83"/>
        <v>7.7987819999999886</v>
      </c>
      <c r="M232" s="237">
        <f t="shared" si="83"/>
        <v>24.838782000000009</v>
      </c>
      <c r="N232" s="237">
        <f t="shared" si="83"/>
        <v>41.878782000000001</v>
      </c>
      <c r="O232" s="237">
        <f t="shared" si="83"/>
        <v>58.918781999999993</v>
      </c>
      <c r="P232" s="237">
        <f t="shared" si="83"/>
        <v>75.958782000000014</v>
      </c>
      <c r="Q232" s="237">
        <f t="shared" si="83"/>
        <v>92.998782000000006</v>
      </c>
      <c r="R232" s="237">
        <f t="shared" si="83"/>
        <v>110.038782</v>
      </c>
      <c r="S232" s="237">
        <f t="shared" si="76"/>
        <v>127.07878200000002</v>
      </c>
      <c r="T232" s="237">
        <f t="shared" si="76"/>
        <v>144.11878199999998</v>
      </c>
      <c r="U232" s="237">
        <f t="shared" si="76"/>
        <v>161.158782</v>
      </c>
      <c r="V232" s="237">
        <f t="shared" si="76"/>
        <v>178.19878200000002</v>
      </c>
      <c r="W232" s="237">
        <f t="shared" si="76"/>
        <v>195.23878199999999</v>
      </c>
      <c r="X232" s="237">
        <f t="shared" si="76"/>
        <v>212.27878200000001</v>
      </c>
      <c r="Y232" s="237">
        <f t="shared" si="76"/>
        <v>229.31878200000003</v>
      </c>
      <c r="Z232" s="379">
        <f t="shared" si="76"/>
        <v>246.35878199999999</v>
      </c>
      <c r="AA232" s="379">
        <f t="shared" si="76"/>
        <v>263.39878199999998</v>
      </c>
      <c r="AB232" s="379">
        <f t="shared" si="76"/>
        <v>280.43878199999995</v>
      </c>
      <c r="AC232" s="237">
        <f t="shared" si="76"/>
        <v>297.47878200000002</v>
      </c>
      <c r="AD232" s="238">
        <f t="shared" si="76"/>
        <v>314.51878199999999</v>
      </c>
      <c r="AE232" s="237">
        <f t="shared" si="76"/>
        <v>331.55878199999995</v>
      </c>
      <c r="AF232" s="209">
        <f t="shared" si="76"/>
        <v>426.78378199999997</v>
      </c>
      <c r="AG232" s="114"/>
      <c r="AH232" s="114">
        <v>73</v>
      </c>
      <c r="AI232" s="164" t="s">
        <v>280</v>
      </c>
      <c r="AJ232" s="173" t="str">
        <f t="shared" si="77"/>
        <v>MBL-010ROW:PBI-FE-215402</v>
      </c>
      <c r="AK232" s="173" t="str">
        <f t="shared" si="78"/>
        <v>MBL-010ROW:PBI-MTCA-215400</v>
      </c>
      <c r="AL232" s="14" t="s">
        <v>577</v>
      </c>
      <c r="AM232" s="114" t="str">
        <f t="shared" si="79"/>
        <v>MBL-010ROW</v>
      </c>
      <c r="AN232" s="114" t="s">
        <v>1315</v>
      </c>
      <c r="AO232" s="114"/>
      <c r="AP232" s="511">
        <v>4</v>
      </c>
      <c r="AQ232" s="81">
        <f>'Electronics naming convention'!$C$16+AP232-1</f>
        <v>2154</v>
      </c>
      <c r="AR232" s="46">
        <f t="shared" si="80"/>
        <v>2</v>
      </c>
      <c r="AS232" s="164" t="str">
        <f t="shared" si="81"/>
        <v>BLM</v>
      </c>
      <c r="AT232" s="201">
        <f t="shared" si="82"/>
        <v>54.241218000000003</v>
      </c>
      <c r="AU232" s="46" t="s">
        <v>156</v>
      </c>
      <c r="AV232" s="515">
        <v>4</v>
      </c>
      <c r="AW232" s="515"/>
      <c r="AX232" s="47">
        <v>4</v>
      </c>
      <c r="AY232" s="515"/>
      <c r="AZ232" s="82"/>
      <c r="BB232" s="82"/>
      <c r="BC232" s="82"/>
    </row>
    <row r="233" spans="2:55" x14ac:dyDescent="0.25">
      <c r="B233" s="110" t="s">
        <v>282</v>
      </c>
      <c r="C233" s="211">
        <v>140.05501799999999</v>
      </c>
      <c r="D233" s="237">
        <f t="shared" si="83"/>
        <v>140.05501799999999</v>
      </c>
      <c r="E233" s="238">
        <f t="shared" si="83"/>
        <v>121.60501799999999</v>
      </c>
      <c r="F233" s="237">
        <f t="shared" si="83"/>
        <v>102.44001799999998</v>
      </c>
      <c r="G233" s="237">
        <f t="shared" si="83"/>
        <v>80.665017999999989</v>
      </c>
      <c r="H233" s="237">
        <f t="shared" si="83"/>
        <v>63.625017999999983</v>
      </c>
      <c r="I233" s="237">
        <f t="shared" si="83"/>
        <v>46.585017999999991</v>
      </c>
      <c r="J233" s="237">
        <f t="shared" si="83"/>
        <v>33.120017999999988</v>
      </c>
      <c r="K233" s="237">
        <f t="shared" si="83"/>
        <v>16.080017999999995</v>
      </c>
      <c r="L233" s="240">
        <f t="shared" si="83"/>
        <v>0.95998199999999656</v>
      </c>
      <c r="M233" s="241">
        <f t="shared" si="83"/>
        <v>17.999982000000017</v>
      </c>
      <c r="N233" s="237">
        <f t="shared" si="83"/>
        <v>35.039982000000009</v>
      </c>
      <c r="O233" s="237">
        <f t="shared" si="83"/>
        <v>52.079982000000001</v>
      </c>
      <c r="P233" s="237">
        <f t="shared" si="83"/>
        <v>69.119982000000022</v>
      </c>
      <c r="Q233" s="237">
        <f t="shared" si="83"/>
        <v>86.159982000000014</v>
      </c>
      <c r="R233" s="237">
        <f t="shared" si="83"/>
        <v>103.19998200000001</v>
      </c>
      <c r="S233" s="237">
        <f t="shared" si="76"/>
        <v>120.23998200000003</v>
      </c>
      <c r="T233" s="237">
        <f t="shared" si="76"/>
        <v>137.27998199999999</v>
      </c>
      <c r="U233" s="237">
        <f t="shared" si="76"/>
        <v>154.31998200000001</v>
      </c>
      <c r="V233" s="237">
        <f t="shared" si="76"/>
        <v>171.35998200000003</v>
      </c>
      <c r="W233" s="237">
        <f t="shared" si="76"/>
        <v>188.39998199999999</v>
      </c>
      <c r="X233" s="237">
        <f t="shared" si="76"/>
        <v>205.43998200000001</v>
      </c>
      <c r="Y233" s="237">
        <f t="shared" si="76"/>
        <v>222.47998200000004</v>
      </c>
      <c r="Z233" s="379">
        <f t="shared" si="76"/>
        <v>239.519982</v>
      </c>
      <c r="AA233" s="379">
        <f t="shared" si="76"/>
        <v>256.55998199999999</v>
      </c>
      <c r="AB233" s="379">
        <f t="shared" si="76"/>
        <v>273.59998199999995</v>
      </c>
      <c r="AC233" s="237">
        <f t="shared" si="76"/>
        <v>290.63998200000003</v>
      </c>
      <c r="AD233" s="238">
        <f t="shared" si="76"/>
        <v>307.679982</v>
      </c>
      <c r="AE233" s="237">
        <f t="shared" si="76"/>
        <v>324.71998199999996</v>
      </c>
      <c r="AF233" s="209">
        <f t="shared" si="76"/>
        <v>419.94498199999998</v>
      </c>
      <c r="AG233" s="114"/>
      <c r="AH233" s="114">
        <v>74</v>
      </c>
      <c r="AI233" s="46" t="s">
        <v>282</v>
      </c>
      <c r="AJ233" s="147" t="str">
        <f t="shared" si="77"/>
        <v>MBL-050ROW:PBI-FE-215501</v>
      </c>
      <c r="AK233" s="147" t="str">
        <f t="shared" si="78"/>
        <v>MBL-050ROW:PBI-MTCA-215500</v>
      </c>
      <c r="AL233" s="14" t="s">
        <v>581</v>
      </c>
      <c r="AM233" s="114" t="str">
        <f t="shared" si="79"/>
        <v>MBL-050ROW</v>
      </c>
      <c r="AN233" s="114" t="s">
        <v>1315</v>
      </c>
      <c r="AO233" s="114"/>
      <c r="AP233" s="511">
        <v>5</v>
      </c>
      <c r="AQ233" s="511">
        <f>'Electronics naming convention'!$C$16+AP233-1</f>
        <v>2155</v>
      </c>
      <c r="AR233" s="46">
        <f t="shared" si="80"/>
        <v>1</v>
      </c>
      <c r="AS233" s="46" t="str">
        <f t="shared" si="81"/>
        <v>BLM</v>
      </c>
      <c r="AT233" s="200">
        <f t="shared" si="82"/>
        <v>45.959981999999997</v>
      </c>
      <c r="AU233" s="46" t="s">
        <v>157</v>
      </c>
      <c r="AV233" s="515">
        <v>1</v>
      </c>
      <c r="AW233" s="515"/>
      <c r="AX233" s="47">
        <v>1</v>
      </c>
      <c r="AY233" s="515"/>
      <c r="AZ233" s="82"/>
      <c r="BB233" s="82"/>
      <c r="BC233" s="82"/>
    </row>
    <row r="234" spans="2:55" x14ac:dyDescent="0.25">
      <c r="B234" s="47" t="s">
        <v>284</v>
      </c>
      <c r="C234" s="211">
        <v>141.485018</v>
      </c>
      <c r="D234" s="237">
        <f t="shared" si="83"/>
        <v>141.485018</v>
      </c>
      <c r="E234" s="238">
        <f t="shared" si="83"/>
        <v>123.03501799999999</v>
      </c>
      <c r="F234" s="237">
        <f t="shared" si="83"/>
        <v>103.87001799999999</v>
      </c>
      <c r="G234" s="237">
        <f t="shared" si="83"/>
        <v>82.095017999999996</v>
      </c>
      <c r="H234" s="237">
        <f t="shared" si="83"/>
        <v>65.05501799999999</v>
      </c>
      <c r="I234" s="237">
        <f t="shared" si="83"/>
        <v>48.015017999999998</v>
      </c>
      <c r="J234" s="237">
        <f t="shared" si="83"/>
        <v>34.550017999999994</v>
      </c>
      <c r="K234" s="237">
        <f t="shared" si="83"/>
        <v>17.510018000000002</v>
      </c>
      <c r="L234" s="244">
        <f t="shared" si="83"/>
        <v>0.47001800000001026</v>
      </c>
      <c r="M234" s="245">
        <f t="shared" si="83"/>
        <v>16.56998200000001</v>
      </c>
      <c r="N234" s="237">
        <f t="shared" si="83"/>
        <v>33.609982000000002</v>
      </c>
      <c r="O234" s="237">
        <f t="shared" si="83"/>
        <v>50.649981999999994</v>
      </c>
      <c r="P234" s="237">
        <f t="shared" si="83"/>
        <v>67.689982000000015</v>
      </c>
      <c r="Q234" s="237">
        <f t="shared" si="83"/>
        <v>84.729982000000007</v>
      </c>
      <c r="R234" s="237">
        <f t="shared" si="83"/>
        <v>101.769982</v>
      </c>
      <c r="S234" s="237">
        <f t="shared" si="76"/>
        <v>118.80998200000002</v>
      </c>
      <c r="T234" s="237">
        <f t="shared" si="76"/>
        <v>135.84998199999998</v>
      </c>
      <c r="U234" s="237">
        <f t="shared" si="76"/>
        <v>152.889982</v>
      </c>
      <c r="V234" s="237">
        <f t="shared" si="76"/>
        <v>169.92998200000002</v>
      </c>
      <c r="W234" s="237">
        <f t="shared" si="76"/>
        <v>186.96998199999999</v>
      </c>
      <c r="X234" s="237">
        <f t="shared" si="76"/>
        <v>204.00998200000001</v>
      </c>
      <c r="Y234" s="237">
        <f t="shared" si="76"/>
        <v>221.04998200000003</v>
      </c>
      <c r="Z234" s="379">
        <f t="shared" si="76"/>
        <v>238.08998199999999</v>
      </c>
      <c r="AA234" s="379">
        <f t="shared" si="76"/>
        <v>255.12998200000001</v>
      </c>
      <c r="AB234" s="379">
        <f t="shared" si="76"/>
        <v>272.169982</v>
      </c>
      <c r="AC234" s="237">
        <f t="shared" si="76"/>
        <v>289.20998199999997</v>
      </c>
      <c r="AD234" s="238">
        <f t="shared" si="76"/>
        <v>306.24998200000005</v>
      </c>
      <c r="AE234" s="237">
        <f t="shared" si="76"/>
        <v>323.28998200000001</v>
      </c>
      <c r="AF234" s="209">
        <f t="shared" si="76"/>
        <v>418.51498200000003</v>
      </c>
      <c r="AG234" s="114"/>
      <c r="AH234" s="114">
        <v>75</v>
      </c>
      <c r="AI234" s="46" t="s">
        <v>284</v>
      </c>
      <c r="AJ234" s="147" t="str">
        <f t="shared" si="77"/>
        <v>MBL-050ROW:PBI-FE-215502</v>
      </c>
      <c r="AK234" s="147" t="str">
        <f t="shared" si="78"/>
        <v>MBL-050ROW:PBI-MTCA-215500</v>
      </c>
      <c r="AL234" s="14" t="s">
        <v>581</v>
      </c>
      <c r="AM234" s="114" t="str">
        <f t="shared" si="79"/>
        <v>MBL-050ROW</v>
      </c>
      <c r="AN234" s="114" t="s">
        <v>1315</v>
      </c>
      <c r="AO234" s="114"/>
      <c r="AP234" s="511">
        <v>5</v>
      </c>
      <c r="AQ234" s="511">
        <f>'Electronics naming convention'!$C$16+AP234-1</f>
        <v>2155</v>
      </c>
      <c r="AR234" s="46">
        <f t="shared" si="80"/>
        <v>2</v>
      </c>
      <c r="AS234" s="46" t="str">
        <f t="shared" si="81"/>
        <v>BLM</v>
      </c>
      <c r="AT234" s="200">
        <f t="shared" si="82"/>
        <v>45.47001800000001</v>
      </c>
      <c r="AU234" s="46" t="s">
        <v>157</v>
      </c>
      <c r="AV234" s="515">
        <v>3</v>
      </c>
      <c r="AW234" s="515"/>
      <c r="AX234" s="47">
        <v>1</v>
      </c>
      <c r="AY234" s="515"/>
      <c r="AZ234" s="82"/>
      <c r="BB234" s="82"/>
      <c r="BC234" s="82"/>
    </row>
    <row r="235" spans="2:55" x14ac:dyDescent="0.25">
      <c r="B235" s="109" t="s">
        <v>286</v>
      </c>
      <c r="C235" s="211">
        <v>141.73621800000001</v>
      </c>
      <c r="D235" s="237">
        <f t="shared" si="83"/>
        <v>141.73621800000001</v>
      </c>
      <c r="E235" s="238">
        <f t="shared" si="83"/>
        <v>123.28621800000001</v>
      </c>
      <c r="F235" s="237">
        <f t="shared" si="83"/>
        <v>104.121218</v>
      </c>
      <c r="G235" s="237">
        <f t="shared" si="83"/>
        <v>82.346218000000007</v>
      </c>
      <c r="H235" s="237">
        <f t="shared" si="83"/>
        <v>65.306218000000001</v>
      </c>
      <c r="I235" s="237">
        <f t="shared" si="83"/>
        <v>48.266218000000009</v>
      </c>
      <c r="J235" s="237">
        <f t="shared" si="83"/>
        <v>34.801218000000006</v>
      </c>
      <c r="K235" s="237">
        <f t="shared" si="83"/>
        <v>17.761218000000014</v>
      </c>
      <c r="L235" s="244">
        <f t="shared" si="83"/>
        <v>0.72121800000002168</v>
      </c>
      <c r="M235" s="245">
        <f t="shared" si="83"/>
        <v>16.318781999999999</v>
      </c>
      <c r="N235" s="237">
        <f t="shared" si="83"/>
        <v>33.358781999999991</v>
      </c>
      <c r="O235" s="237">
        <f t="shared" si="83"/>
        <v>50.398781999999983</v>
      </c>
      <c r="P235" s="237">
        <f t="shared" si="83"/>
        <v>67.438782000000003</v>
      </c>
      <c r="Q235" s="237">
        <f t="shared" si="83"/>
        <v>84.478781999999995</v>
      </c>
      <c r="R235" s="237">
        <f t="shared" si="83"/>
        <v>101.51878199999999</v>
      </c>
      <c r="S235" s="237">
        <f t="shared" si="76"/>
        <v>118.55878200000001</v>
      </c>
      <c r="T235" s="237">
        <f t="shared" si="76"/>
        <v>135.59878199999997</v>
      </c>
      <c r="U235" s="237">
        <f t="shared" si="76"/>
        <v>152.63878199999999</v>
      </c>
      <c r="V235" s="237">
        <f t="shared" si="76"/>
        <v>169.67878200000001</v>
      </c>
      <c r="W235" s="237">
        <f t="shared" si="76"/>
        <v>186.71878199999998</v>
      </c>
      <c r="X235" s="237">
        <f t="shared" si="76"/>
        <v>203.758782</v>
      </c>
      <c r="Y235" s="237">
        <f t="shared" si="76"/>
        <v>220.79878200000002</v>
      </c>
      <c r="Z235" s="379">
        <f t="shared" si="76"/>
        <v>237.83878199999998</v>
      </c>
      <c r="AA235" s="379">
        <f t="shared" si="76"/>
        <v>254.878782</v>
      </c>
      <c r="AB235" s="379">
        <f t="shared" si="76"/>
        <v>271.91878199999996</v>
      </c>
      <c r="AC235" s="237">
        <f t="shared" si="76"/>
        <v>288.95878199999999</v>
      </c>
      <c r="AD235" s="238">
        <f t="shared" si="76"/>
        <v>305.99878200000001</v>
      </c>
      <c r="AE235" s="237">
        <f t="shared" si="76"/>
        <v>323.03878199999997</v>
      </c>
      <c r="AF235" s="209">
        <f t="shared" si="76"/>
        <v>418.26378199999999</v>
      </c>
      <c r="AG235" s="114"/>
      <c r="AH235" s="114">
        <v>76</v>
      </c>
      <c r="AI235" s="46" t="s">
        <v>286</v>
      </c>
      <c r="AJ235" s="147" t="str">
        <f t="shared" si="77"/>
        <v>MBL-050ROW:PBI-FE-215501</v>
      </c>
      <c r="AK235" s="147" t="str">
        <f t="shared" si="78"/>
        <v>MBL-050ROW:PBI-MTCA-215500</v>
      </c>
      <c r="AL235" s="14" t="s">
        <v>581</v>
      </c>
      <c r="AM235" s="114" t="str">
        <f t="shared" si="79"/>
        <v>MBL-050ROW</v>
      </c>
      <c r="AN235" s="114" t="s">
        <v>1315</v>
      </c>
      <c r="AO235" s="114"/>
      <c r="AP235" s="511">
        <v>5</v>
      </c>
      <c r="AQ235" s="511">
        <f>'Electronics naming convention'!$C$16+AP235-1</f>
        <v>2155</v>
      </c>
      <c r="AR235" s="46">
        <f t="shared" si="80"/>
        <v>1</v>
      </c>
      <c r="AS235" s="46" t="str">
        <f t="shared" si="81"/>
        <v>BLM</v>
      </c>
      <c r="AT235" s="200">
        <f t="shared" si="82"/>
        <v>45.721218000000022</v>
      </c>
      <c r="AU235" s="46" t="s">
        <v>157</v>
      </c>
      <c r="AV235" s="515">
        <v>1</v>
      </c>
      <c r="AW235" s="515">
        <v>1</v>
      </c>
      <c r="AX235" s="47">
        <v>2</v>
      </c>
      <c r="AY235" s="515"/>
      <c r="AZ235" s="82"/>
      <c r="BB235" s="82"/>
      <c r="BC235" s="82"/>
    </row>
    <row r="236" spans="2:55" x14ac:dyDescent="0.25">
      <c r="B236" s="109" t="s">
        <v>288</v>
      </c>
      <c r="C236" s="211">
        <v>141.73621800000001</v>
      </c>
      <c r="D236" s="237">
        <f t="shared" si="83"/>
        <v>141.73621800000001</v>
      </c>
      <c r="E236" s="238">
        <f t="shared" si="83"/>
        <v>123.28621800000001</v>
      </c>
      <c r="F236" s="237">
        <f t="shared" si="83"/>
        <v>104.121218</v>
      </c>
      <c r="G236" s="237">
        <f t="shared" si="83"/>
        <v>82.346218000000007</v>
      </c>
      <c r="H236" s="237">
        <f t="shared" si="83"/>
        <v>65.306218000000001</v>
      </c>
      <c r="I236" s="237">
        <f t="shared" si="83"/>
        <v>48.266218000000009</v>
      </c>
      <c r="J236" s="237">
        <f t="shared" si="83"/>
        <v>34.801218000000006</v>
      </c>
      <c r="K236" s="237">
        <f t="shared" si="83"/>
        <v>17.761218000000014</v>
      </c>
      <c r="L236" s="244">
        <f t="shared" si="83"/>
        <v>0.72121800000002168</v>
      </c>
      <c r="M236" s="245">
        <f t="shared" si="83"/>
        <v>16.318781999999999</v>
      </c>
      <c r="N236" s="237">
        <f t="shared" si="83"/>
        <v>33.358781999999991</v>
      </c>
      <c r="O236" s="237">
        <f t="shared" si="83"/>
        <v>50.398781999999983</v>
      </c>
      <c r="P236" s="237">
        <f t="shared" si="83"/>
        <v>67.438782000000003</v>
      </c>
      <c r="Q236" s="237">
        <f t="shared" si="83"/>
        <v>84.478781999999995</v>
      </c>
      <c r="R236" s="237">
        <f t="shared" si="83"/>
        <v>101.51878199999999</v>
      </c>
      <c r="S236" s="237">
        <f t="shared" si="76"/>
        <v>118.55878200000001</v>
      </c>
      <c r="T236" s="237">
        <f t="shared" si="76"/>
        <v>135.59878199999997</v>
      </c>
      <c r="U236" s="237">
        <f t="shared" si="76"/>
        <v>152.63878199999999</v>
      </c>
      <c r="V236" s="237">
        <f t="shared" si="76"/>
        <v>169.67878200000001</v>
      </c>
      <c r="W236" s="237">
        <f t="shared" si="76"/>
        <v>186.71878199999998</v>
      </c>
      <c r="X236" s="237">
        <f t="shared" si="76"/>
        <v>203.758782</v>
      </c>
      <c r="Y236" s="237">
        <f t="shared" si="76"/>
        <v>220.79878200000002</v>
      </c>
      <c r="Z236" s="379">
        <f t="shared" si="76"/>
        <v>237.83878199999998</v>
      </c>
      <c r="AA236" s="379">
        <f t="shared" si="76"/>
        <v>254.878782</v>
      </c>
      <c r="AB236" s="379">
        <f t="shared" si="76"/>
        <v>271.91878199999996</v>
      </c>
      <c r="AC236" s="237">
        <f t="shared" si="76"/>
        <v>288.95878199999999</v>
      </c>
      <c r="AD236" s="238">
        <f t="shared" si="76"/>
        <v>305.99878200000001</v>
      </c>
      <c r="AE236" s="237">
        <f t="shared" si="76"/>
        <v>323.03878199999997</v>
      </c>
      <c r="AF236" s="209">
        <f t="shared" si="76"/>
        <v>418.26378199999999</v>
      </c>
      <c r="AG236" s="114"/>
      <c r="AH236" s="114">
        <v>77</v>
      </c>
      <c r="AI236" s="46" t="s">
        <v>288</v>
      </c>
      <c r="AJ236" s="147" t="str">
        <f t="shared" si="77"/>
        <v>MBL-050ROW:PBI-FE-215502</v>
      </c>
      <c r="AK236" s="147" t="str">
        <f t="shared" si="78"/>
        <v>MBL-050ROW:PBI-MTCA-215500</v>
      </c>
      <c r="AL236" s="14" t="s">
        <v>581</v>
      </c>
      <c r="AM236" s="114" t="str">
        <f t="shared" si="79"/>
        <v>MBL-050ROW</v>
      </c>
      <c r="AN236" s="114" t="s">
        <v>1315</v>
      </c>
      <c r="AO236" s="114"/>
      <c r="AP236" s="511">
        <v>5</v>
      </c>
      <c r="AQ236" s="511">
        <f>'Electronics naming convention'!$C$16+AP236-1</f>
        <v>2155</v>
      </c>
      <c r="AR236" s="46">
        <f t="shared" si="80"/>
        <v>2</v>
      </c>
      <c r="AS236" s="46" t="str">
        <f t="shared" si="81"/>
        <v>BLM</v>
      </c>
      <c r="AT236" s="200">
        <f t="shared" si="82"/>
        <v>45.721218000000022</v>
      </c>
      <c r="AU236" s="46" t="s">
        <v>157</v>
      </c>
      <c r="AV236" s="515">
        <v>3</v>
      </c>
      <c r="AW236" s="515">
        <v>3</v>
      </c>
      <c r="AX236" s="47">
        <v>2</v>
      </c>
      <c r="AY236" s="515"/>
      <c r="AZ236" s="82"/>
      <c r="BB236" s="82"/>
      <c r="BC236" s="82"/>
    </row>
    <row r="237" spans="2:55" x14ac:dyDescent="0.25">
      <c r="B237" s="47" t="s">
        <v>290</v>
      </c>
      <c r="C237" s="211">
        <v>148.575018</v>
      </c>
      <c r="D237" s="237">
        <f t="shared" si="83"/>
        <v>148.575018</v>
      </c>
      <c r="E237" s="238">
        <f t="shared" si="83"/>
        <v>130.12501800000001</v>
      </c>
      <c r="F237" s="237">
        <f t="shared" si="83"/>
        <v>110.96001799999999</v>
      </c>
      <c r="G237" s="237">
        <f t="shared" si="83"/>
        <v>89.185017999999999</v>
      </c>
      <c r="H237" s="237">
        <f t="shared" si="83"/>
        <v>72.145017999999993</v>
      </c>
      <c r="I237" s="237">
        <f t="shared" si="83"/>
        <v>55.105018000000001</v>
      </c>
      <c r="J237" s="237">
        <f t="shared" si="83"/>
        <v>41.640017999999998</v>
      </c>
      <c r="K237" s="237">
        <f t="shared" si="83"/>
        <v>24.600018000000006</v>
      </c>
      <c r="L237" s="244">
        <f t="shared" si="83"/>
        <v>7.5600180000000137</v>
      </c>
      <c r="M237" s="245">
        <f t="shared" si="83"/>
        <v>9.4799820000000068</v>
      </c>
      <c r="N237" s="237">
        <f t="shared" si="83"/>
        <v>26.519981999999999</v>
      </c>
      <c r="O237" s="237">
        <f t="shared" si="83"/>
        <v>43.559981999999991</v>
      </c>
      <c r="P237" s="237">
        <f t="shared" si="83"/>
        <v>60.599982000000011</v>
      </c>
      <c r="Q237" s="237">
        <f t="shared" si="83"/>
        <v>77.639982000000003</v>
      </c>
      <c r="R237" s="237">
        <f t="shared" si="83"/>
        <v>94.679981999999995</v>
      </c>
      <c r="S237" s="237">
        <f t="shared" si="76"/>
        <v>111.71998200000002</v>
      </c>
      <c r="T237" s="237">
        <f t="shared" si="76"/>
        <v>128.75998199999998</v>
      </c>
      <c r="U237" s="237">
        <f t="shared" si="76"/>
        <v>145.799982</v>
      </c>
      <c r="V237" s="237">
        <f t="shared" si="76"/>
        <v>162.83998200000002</v>
      </c>
      <c r="W237" s="237">
        <f t="shared" si="76"/>
        <v>179.87998199999998</v>
      </c>
      <c r="X237" s="237">
        <f t="shared" si="76"/>
        <v>196.919982</v>
      </c>
      <c r="Y237" s="237">
        <f t="shared" si="76"/>
        <v>213.95998200000002</v>
      </c>
      <c r="Z237" s="379">
        <f t="shared" si="76"/>
        <v>230.99998199999999</v>
      </c>
      <c r="AA237" s="379">
        <f t="shared" si="76"/>
        <v>248.03998200000001</v>
      </c>
      <c r="AB237" s="379">
        <f t="shared" si="76"/>
        <v>265.07998199999997</v>
      </c>
      <c r="AC237" s="237">
        <f t="shared" si="76"/>
        <v>282.11998199999999</v>
      </c>
      <c r="AD237" s="238">
        <f t="shared" si="76"/>
        <v>299.15998200000001</v>
      </c>
      <c r="AE237" s="237">
        <f t="shared" si="76"/>
        <v>316.19998199999998</v>
      </c>
      <c r="AF237" s="209">
        <f t="shared" si="76"/>
        <v>411.424982</v>
      </c>
      <c r="AG237" s="114"/>
      <c r="AH237" s="114">
        <v>78</v>
      </c>
      <c r="AI237" s="46" t="s">
        <v>290</v>
      </c>
      <c r="AJ237" s="147" t="str">
        <f t="shared" si="77"/>
        <v>MBL-050ROW:PBI-FE-215501</v>
      </c>
      <c r="AK237" s="147" t="str">
        <f t="shared" si="78"/>
        <v>MBL-050ROW:PBI-MTCA-215500</v>
      </c>
      <c r="AL237" s="14" t="s">
        <v>581</v>
      </c>
      <c r="AM237" s="114" t="str">
        <f t="shared" si="79"/>
        <v>MBL-050ROW</v>
      </c>
      <c r="AN237" s="114" t="s">
        <v>1315</v>
      </c>
      <c r="AO237" s="114"/>
      <c r="AP237" s="511">
        <v>5</v>
      </c>
      <c r="AQ237" s="511">
        <f>'Electronics naming convention'!$C$16+AP237-1</f>
        <v>2155</v>
      </c>
      <c r="AR237" s="46">
        <f t="shared" si="80"/>
        <v>1</v>
      </c>
      <c r="AS237" s="46" t="str">
        <f t="shared" si="81"/>
        <v>BLM</v>
      </c>
      <c r="AT237" s="200">
        <f t="shared" si="82"/>
        <v>52.560018000000014</v>
      </c>
      <c r="AU237" s="46" t="s">
        <v>157</v>
      </c>
      <c r="AV237" s="515">
        <v>1</v>
      </c>
      <c r="AW237" s="515"/>
      <c r="AX237" s="47">
        <v>3</v>
      </c>
      <c r="AY237" s="515"/>
      <c r="AZ237" s="82"/>
      <c r="BB237" s="82"/>
      <c r="BC237" s="82"/>
    </row>
    <row r="238" spans="2:55" x14ac:dyDescent="0.25">
      <c r="B238" s="47" t="s">
        <v>292</v>
      </c>
      <c r="C238" s="211">
        <v>150.00501800000001</v>
      </c>
      <c r="D238" s="237">
        <f t="shared" si="83"/>
        <v>150.00501800000001</v>
      </c>
      <c r="E238" s="238">
        <f t="shared" si="83"/>
        <v>131.55501800000002</v>
      </c>
      <c r="F238" s="237">
        <f t="shared" si="83"/>
        <v>112.390018</v>
      </c>
      <c r="G238" s="237">
        <f t="shared" si="83"/>
        <v>90.615018000000006</v>
      </c>
      <c r="H238" s="237">
        <f t="shared" si="83"/>
        <v>73.575018</v>
      </c>
      <c r="I238" s="237">
        <f t="shared" si="83"/>
        <v>56.535018000000008</v>
      </c>
      <c r="J238" s="237">
        <f t="shared" si="83"/>
        <v>43.070018000000005</v>
      </c>
      <c r="K238" s="237">
        <f t="shared" si="83"/>
        <v>26.030018000000013</v>
      </c>
      <c r="L238" s="244">
        <f t="shared" si="83"/>
        <v>8.9900180000000205</v>
      </c>
      <c r="M238" s="245">
        <f t="shared" si="83"/>
        <v>8.049982</v>
      </c>
      <c r="N238" s="237">
        <f t="shared" si="83"/>
        <v>25.089981999999992</v>
      </c>
      <c r="O238" s="237">
        <f t="shared" si="83"/>
        <v>42.129981999999984</v>
      </c>
      <c r="P238" s="237">
        <f t="shared" si="83"/>
        <v>59.169982000000005</v>
      </c>
      <c r="Q238" s="237">
        <f t="shared" si="83"/>
        <v>76.209981999999997</v>
      </c>
      <c r="R238" s="237">
        <f t="shared" si="83"/>
        <v>93.249981999999989</v>
      </c>
      <c r="S238" s="237">
        <f t="shared" si="76"/>
        <v>110.28998200000001</v>
      </c>
      <c r="T238" s="237">
        <f t="shared" si="76"/>
        <v>127.32998199999997</v>
      </c>
      <c r="U238" s="237">
        <f t="shared" si="76"/>
        <v>144.36998199999999</v>
      </c>
      <c r="V238" s="237">
        <f t="shared" si="76"/>
        <v>161.40998200000001</v>
      </c>
      <c r="W238" s="237">
        <f t="shared" si="76"/>
        <v>178.44998199999998</v>
      </c>
      <c r="X238" s="237">
        <f t="shared" si="76"/>
        <v>195.489982</v>
      </c>
      <c r="Y238" s="237">
        <f t="shared" si="76"/>
        <v>212.52998200000002</v>
      </c>
      <c r="Z238" s="379">
        <f t="shared" si="76"/>
        <v>229.56998199999998</v>
      </c>
      <c r="AA238" s="379">
        <f t="shared" si="76"/>
        <v>246.609982</v>
      </c>
      <c r="AB238" s="379">
        <f t="shared" si="76"/>
        <v>263.64998199999997</v>
      </c>
      <c r="AC238" s="237">
        <f t="shared" si="76"/>
        <v>280.68998199999999</v>
      </c>
      <c r="AD238" s="238">
        <f t="shared" si="76"/>
        <v>297.72998200000001</v>
      </c>
      <c r="AE238" s="237">
        <f t="shared" si="76"/>
        <v>314.76998199999997</v>
      </c>
      <c r="AF238" s="209">
        <f t="shared" si="76"/>
        <v>409.99498199999999</v>
      </c>
      <c r="AG238" s="114"/>
      <c r="AH238" s="114">
        <v>79</v>
      </c>
      <c r="AI238" s="46" t="s">
        <v>292</v>
      </c>
      <c r="AJ238" s="147" t="str">
        <f t="shared" si="77"/>
        <v>MBL-050ROW:PBI-FE-215502</v>
      </c>
      <c r="AK238" s="147" t="str">
        <f t="shared" si="78"/>
        <v>MBL-050ROW:PBI-MTCA-215500</v>
      </c>
      <c r="AL238" s="14" t="s">
        <v>581</v>
      </c>
      <c r="AM238" s="114" t="str">
        <f t="shared" si="79"/>
        <v>MBL-050ROW</v>
      </c>
      <c r="AN238" s="114" t="s">
        <v>1315</v>
      </c>
      <c r="AO238" s="114"/>
      <c r="AP238" s="511">
        <v>5</v>
      </c>
      <c r="AQ238" s="511">
        <f>'Electronics naming convention'!$C$16+AP238-1</f>
        <v>2155</v>
      </c>
      <c r="AR238" s="46">
        <f t="shared" si="80"/>
        <v>2</v>
      </c>
      <c r="AS238" s="46" t="str">
        <f t="shared" si="81"/>
        <v>BLM</v>
      </c>
      <c r="AT238" s="200">
        <f t="shared" si="82"/>
        <v>53.99001800000002</v>
      </c>
      <c r="AU238" s="46" t="s">
        <v>157</v>
      </c>
      <c r="AV238" s="515">
        <v>3</v>
      </c>
      <c r="AW238" s="515"/>
      <c r="AX238" s="47">
        <v>3</v>
      </c>
      <c r="AY238" s="515"/>
      <c r="AZ238" s="82"/>
      <c r="BB238" s="82"/>
      <c r="BC238" s="82"/>
    </row>
    <row r="239" spans="2:55" x14ac:dyDescent="0.25">
      <c r="B239" s="109" t="s">
        <v>294</v>
      </c>
      <c r="C239" s="211">
        <v>150.25621799999999</v>
      </c>
      <c r="D239" s="237">
        <f t="shared" si="83"/>
        <v>150.25621799999999</v>
      </c>
      <c r="E239" s="238">
        <f t="shared" si="83"/>
        <v>131.806218</v>
      </c>
      <c r="F239" s="237">
        <f t="shared" si="83"/>
        <v>112.64121799999998</v>
      </c>
      <c r="G239" s="237">
        <f t="shared" si="83"/>
        <v>90.866217999999989</v>
      </c>
      <c r="H239" s="237">
        <f t="shared" si="83"/>
        <v>73.826217999999983</v>
      </c>
      <c r="I239" s="237">
        <f t="shared" si="83"/>
        <v>56.786217999999991</v>
      </c>
      <c r="J239" s="237">
        <f t="shared" si="83"/>
        <v>43.321217999999988</v>
      </c>
      <c r="K239" s="237">
        <f t="shared" si="83"/>
        <v>26.281217999999996</v>
      </c>
      <c r="L239" s="244">
        <f t="shared" si="83"/>
        <v>9.2412180000000035</v>
      </c>
      <c r="M239" s="245">
        <f t="shared" si="83"/>
        <v>7.798782000000017</v>
      </c>
      <c r="N239" s="237">
        <f t="shared" si="83"/>
        <v>24.838782000000009</v>
      </c>
      <c r="O239" s="237">
        <f t="shared" si="83"/>
        <v>41.878782000000001</v>
      </c>
      <c r="P239" s="237">
        <f t="shared" si="83"/>
        <v>58.918782000000022</v>
      </c>
      <c r="Q239" s="237">
        <f t="shared" si="83"/>
        <v>75.958782000000014</v>
      </c>
      <c r="R239" s="237">
        <f t="shared" si="83"/>
        <v>92.998782000000006</v>
      </c>
      <c r="S239" s="237">
        <f t="shared" si="76"/>
        <v>110.03878200000003</v>
      </c>
      <c r="T239" s="237">
        <f t="shared" si="76"/>
        <v>127.07878199999999</v>
      </c>
      <c r="U239" s="237">
        <f t="shared" si="76"/>
        <v>144.11878200000001</v>
      </c>
      <c r="V239" s="237">
        <f t="shared" si="76"/>
        <v>161.15878200000003</v>
      </c>
      <c r="W239" s="237">
        <f t="shared" si="76"/>
        <v>178.19878199999999</v>
      </c>
      <c r="X239" s="237">
        <f t="shared" si="76"/>
        <v>195.23878200000001</v>
      </c>
      <c r="Y239" s="237">
        <f t="shared" si="76"/>
        <v>212.27878200000004</v>
      </c>
      <c r="Z239" s="379">
        <f t="shared" si="76"/>
        <v>229.318782</v>
      </c>
      <c r="AA239" s="379">
        <f t="shared" si="76"/>
        <v>246.35878200000002</v>
      </c>
      <c r="AB239" s="379">
        <f t="shared" si="76"/>
        <v>263.39878199999998</v>
      </c>
      <c r="AC239" s="237">
        <f t="shared" si="76"/>
        <v>280.438782</v>
      </c>
      <c r="AD239" s="238">
        <f t="shared" si="76"/>
        <v>297.47878200000002</v>
      </c>
      <c r="AE239" s="237">
        <f t="shared" si="76"/>
        <v>314.51878199999999</v>
      </c>
      <c r="AF239" s="209">
        <f t="shared" si="76"/>
        <v>409.74378200000001</v>
      </c>
      <c r="AG239" s="114"/>
      <c r="AH239" s="114">
        <v>80</v>
      </c>
      <c r="AI239" s="46" t="s">
        <v>294</v>
      </c>
      <c r="AJ239" s="147" t="str">
        <f t="shared" si="77"/>
        <v>MBL-050ROW:PBI-FE-215501</v>
      </c>
      <c r="AK239" s="147" t="str">
        <f t="shared" si="78"/>
        <v>MBL-050ROW:PBI-MTCA-215500</v>
      </c>
      <c r="AL239" s="14" t="s">
        <v>581</v>
      </c>
      <c r="AM239" s="114" t="str">
        <f t="shared" si="79"/>
        <v>MBL-050ROW</v>
      </c>
      <c r="AN239" s="114" t="s">
        <v>1315</v>
      </c>
      <c r="AO239" s="114"/>
      <c r="AP239" s="511">
        <v>5</v>
      </c>
      <c r="AQ239" s="511">
        <f>'Electronics naming convention'!$C$16+AP239-1</f>
        <v>2155</v>
      </c>
      <c r="AR239" s="46">
        <f t="shared" si="80"/>
        <v>1</v>
      </c>
      <c r="AS239" s="46" t="str">
        <f t="shared" si="81"/>
        <v>BLM</v>
      </c>
      <c r="AT239" s="200">
        <f t="shared" si="82"/>
        <v>54.241218000000003</v>
      </c>
      <c r="AU239" s="46" t="s">
        <v>157</v>
      </c>
      <c r="AV239" s="515">
        <v>1</v>
      </c>
      <c r="AW239" s="515"/>
      <c r="AX239" s="47">
        <v>4</v>
      </c>
      <c r="AY239" s="515"/>
      <c r="AZ239" s="82"/>
      <c r="BB239" s="82"/>
      <c r="BC239" s="82"/>
    </row>
    <row r="240" spans="2:55" ht="15.75" thickBot="1" x14ac:dyDescent="0.3">
      <c r="B240" s="109" t="s">
        <v>296</v>
      </c>
      <c r="C240" s="211">
        <v>150.25621799999999</v>
      </c>
      <c r="D240" s="237">
        <f t="shared" si="83"/>
        <v>150.25621799999999</v>
      </c>
      <c r="E240" s="238">
        <f t="shared" si="83"/>
        <v>131.806218</v>
      </c>
      <c r="F240" s="237">
        <f t="shared" si="83"/>
        <v>112.64121799999998</v>
      </c>
      <c r="G240" s="237">
        <f t="shared" si="83"/>
        <v>90.866217999999989</v>
      </c>
      <c r="H240" s="237">
        <f t="shared" si="83"/>
        <v>73.826217999999983</v>
      </c>
      <c r="I240" s="237">
        <f t="shared" si="83"/>
        <v>56.786217999999991</v>
      </c>
      <c r="J240" s="237">
        <f t="shared" si="83"/>
        <v>43.321217999999988</v>
      </c>
      <c r="K240" s="237">
        <f t="shared" si="83"/>
        <v>26.281217999999996</v>
      </c>
      <c r="L240" s="242">
        <f t="shared" si="83"/>
        <v>9.2412180000000035</v>
      </c>
      <c r="M240" s="243">
        <f t="shared" si="83"/>
        <v>7.798782000000017</v>
      </c>
      <c r="N240" s="237">
        <f t="shared" si="83"/>
        <v>24.838782000000009</v>
      </c>
      <c r="O240" s="237">
        <f t="shared" si="83"/>
        <v>41.878782000000001</v>
      </c>
      <c r="P240" s="237">
        <f t="shared" si="83"/>
        <v>58.918782000000022</v>
      </c>
      <c r="Q240" s="237">
        <f t="shared" si="83"/>
        <v>75.958782000000014</v>
      </c>
      <c r="R240" s="237">
        <f t="shared" si="83"/>
        <v>92.998782000000006</v>
      </c>
      <c r="S240" s="237">
        <f t="shared" si="83"/>
        <v>110.03878200000003</v>
      </c>
      <c r="T240" s="237">
        <f t="shared" ref="T240:AF255" si="84">ABS($C240-T$159)</f>
        <v>127.07878199999999</v>
      </c>
      <c r="U240" s="237">
        <f t="shared" si="84"/>
        <v>144.11878200000001</v>
      </c>
      <c r="V240" s="237">
        <f t="shared" si="84"/>
        <v>161.15878200000003</v>
      </c>
      <c r="W240" s="237">
        <f t="shared" si="84"/>
        <v>178.19878199999999</v>
      </c>
      <c r="X240" s="237">
        <f t="shared" si="84"/>
        <v>195.23878200000001</v>
      </c>
      <c r="Y240" s="237">
        <f t="shared" si="84"/>
        <v>212.27878200000004</v>
      </c>
      <c r="Z240" s="379">
        <f t="shared" si="84"/>
        <v>229.318782</v>
      </c>
      <c r="AA240" s="379">
        <f t="shared" si="84"/>
        <v>246.35878200000002</v>
      </c>
      <c r="AB240" s="379">
        <f t="shared" si="84"/>
        <v>263.39878199999998</v>
      </c>
      <c r="AC240" s="237">
        <f t="shared" si="84"/>
        <v>280.438782</v>
      </c>
      <c r="AD240" s="238">
        <f t="shared" si="84"/>
        <v>297.47878200000002</v>
      </c>
      <c r="AE240" s="237">
        <f t="shared" si="84"/>
        <v>314.51878199999999</v>
      </c>
      <c r="AF240" s="209">
        <f t="shared" si="84"/>
        <v>409.74378200000001</v>
      </c>
      <c r="AG240" s="114"/>
      <c r="AH240" s="114">
        <v>81</v>
      </c>
      <c r="AI240" s="46" t="s">
        <v>296</v>
      </c>
      <c r="AJ240" s="147" t="str">
        <f t="shared" si="77"/>
        <v>MBL-050ROW:PBI-FE-215502</v>
      </c>
      <c r="AK240" s="147" t="str">
        <f t="shared" si="78"/>
        <v>MBL-050ROW:PBI-MTCA-215500</v>
      </c>
      <c r="AL240" s="14" t="s">
        <v>581</v>
      </c>
      <c r="AM240" s="114" t="str">
        <f t="shared" si="79"/>
        <v>MBL-050ROW</v>
      </c>
      <c r="AN240" s="114" t="s">
        <v>1315</v>
      </c>
      <c r="AO240" s="114"/>
      <c r="AP240" s="511">
        <v>5</v>
      </c>
      <c r="AQ240" s="511">
        <f>'Electronics naming convention'!$C$16+AP240-1</f>
        <v>2155</v>
      </c>
      <c r="AR240" s="46">
        <f t="shared" si="80"/>
        <v>2</v>
      </c>
      <c r="AS240" s="46" t="str">
        <f t="shared" si="81"/>
        <v>BLM</v>
      </c>
      <c r="AT240" s="200">
        <f t="shared" si="82"/>
        <v>54.241218000000003</v>
      </c>
      <c r="AU240" s="46" t="s">
        <v>157</v>
      </c>
      <c r="AV240" s="515">
        <v>3</v>
      </c>
      <c r="AW240" s="515"/>
      <c r="AX240" s="47">
        <v>4</v>
      </c>
      <c r="AY240" s="515"/>
      <c r="AZ240" s="82"/>
      <c r="BB240" s="82"/>
      <c r="BC240" s="82"/>
    </row>
    <row r="241" spans="2:55" x14ac:dyDescent="0.25">
      <c r="B241" s="47" t="s">
        <v>298</v>
      </c>
      <c r="C241" s="211">
        <v>157.09501800000001</v>
      </c>
      <c r="D241" s="237">
        <f t="shared" ref="D241:S256" si="85">ABS($C241-D$159)</f>
        <v>157.09501800000001</v>
      </c>
      <c r="E241" s="238">
        <f t="shared" si="85"/>
        <v>138.64501800000002</v>
      </c>
      <c r="F241" s="237">
        <f t="shared" si="85"/>
        <v>119.480018</v>
      </c>
      <c r="G241" s="237">
        <f t="shared" si="85"/>
        <v>97.70501800000001</v>
      </c>
      <c r="H241" s="237">
        <f t="shared" si="85"/>
        <v>80.665018000000003</v>
      </c>
      <c r="I241" s="237">
        <f t="shared" si="85"/>
        <v>63.625018000000011</v>
      </c>
      <c r="J241" s="237">
        <f t="shared" si="85"/>
        <v>50.160018000000008</v>
      </c>
      <c r="K241" s="237">
        <f t="shared" si="85"/>
        <v>33.120018000000016</v>
      </c>
      <c r="L241" s="240">
        <f t="shared" si="85"/>
        <v>16.080018000000024</v>
      </c>
      <c r="M241" s="241">
        <f t="shared" si="85"/>
        <v>0.95998199999999656</v>
      </c>
      <c r="N241" s="237">
        <f t="shared" si="85"/>
        <v>17.999981999999989</v>
      </c>
      <c r="O241" s="237">
        <f t="shared" si="85"/>
        <v>35.039981999999981</v>
      </c>
      <c r="P241" s="237">
        <f t="shared" si="85"/>
        <v>52.079982000000001</v>
      </c>
      <c r="Q241" s="237">
        <f t="shared" si="85"/>
        <v>69.119981999999993</v>
      </c>
      <c r="R241" s="237">
        <f t="shared" si="85"/>
        <v>86.159981999999985</v>
      </c>
      <c r="S241" s="237">
        <f t="shared" si="85"/>
        <v>103.19998200000001</v>
      </c>
      <c r="T241" s="237">
        <f t="shared" si="84"/>
        <v>120.23998199999997</v>
      </c>
      <c r="U241" s="237">
        <f t="shared" si="84"/>
        <v>137.27998199999999</v>
      </c>
      <c r="V241" s="237">
        <f t="shared" si="84"/>
        <v>154.31998200000001</v>
      </c>
      <c r="W241" s="237">
        <f t="shared" si="84"/>
        <v>171.35998199999997</v>
      </c>
      <c r="X241" s="237">
        <f t="shared" si="84"/>
        <v>188.39998199999999</v>
      </c>
      <c r="Y241" s="237">
        <f t="shared" si="84"/>
        <v>205.43998200000001</v>
      </c>
      <c r="Z241" s="379">
        <f t="shared" si="84"/>
        <v>222.47998199999998</v>
      </c>
      <c r="AA241" s="379">
        <f t="shared" si="84"/>
        <v>239.519982</v>
      </c>
      <c r="AB241" s="379">
        <f t="shared" si="84"/>
        <v>256.55998199999999</v>
      </c>
      <c r="AC241" s="237">
        <f t="shared" si="84"/>
        <v>273.59998199999995</v>
      </c>
      <c r="AD241" s="238">
        <f t="shared" si="84"/>
        <v>290.63998200000003</v>
      </c>
      <c r="AE241" s="237">
        <f t="shared" si="84"/>
        <v>307.679982</v>
      </c>
      <c r="AF241" s="209">
        <f t="shared" si="84"/>
        <v>402.90498200000002</v>
      </c>
      <c r="AG241" s="114"/>
      <c r="AH241" s="114">
        <v>82</v>
      </c>
      <c r="AI241" s="334" t="s">
        <v>298</v>
      </c>
      <c r="AJ241" s="333" t="str">
        <f t="shared" si="77"/>
        <v>MBL-050ROW:PBI-FE-215501</v>
      </c>
      <c r="AK241" s="333" t="str">
        <f t="shared" si="78"/>
        <v>MBL-050ROW:PBI-MTCA-215500</v>
      </c>
      <c r="AL241" s="14" t="s">
        <v>581</v>
      </c>
      <c r="AM241" s="114" t="str">
        <f t="shared" si="79"/>
        <v>MBL-050ROW</v>
      </c>
      <c r="AN241" s="114" t="s">
        <v>1315</v>
      </c>
      <c r="AO241" s="114"/>
      <c r="AP241" s="511">
        <v>5</v>
      </c>
      <c r="AQ241" s="332">
        <f>'Electronics naming convention'!$C$16+AP241-1</f>
        <v>2155</v>
      </c>
      <c r="AR241" s="46">
        <f t="shared" si="80"/>
        <v>1</v>
      </c>
      <c r="AS241" s="334" t="str">
        <f t="shared" si="81"/>
        <v>BLM</v>
      </c>
      <c r="AT241" s="335">
        <f t="shared" si="82"/>
        <v>45.959981999999997</v>
      </c>
      <c r="AU241" s="46" t="s">
        <v>158</v>
      </c>
      <c r="AV241" s="515">
        <v>2</v>
      </c>
      <c r="AW241" s="515"/>
      <c r="AX241" s="47">
        <v>1</v>
      </c>
      <c r="AY241" s="515"/>
      <c r="AZ241" s="82"/>
      <c r="BB241" s="82"/>
      <c r="BC241" s="82"/>
    </row>
    <row r="242" spans="2:55" x14ac:dyDescent="0.25">
      <c r="B242" s="47" t="s">
        <v>300</v>
      </c>
      <c r="C242" s="211">
        <v>158.52501799999999</v>
      </c>
      <c r="D242" s="237">
        <f t="shared" si="85"/>
        <v>158.52501799999999</v>
      </c>
      <c r="E242" s="238">
        <f t="shared" si="85"/>
        <v>140.075018</v>
      </c>
      <c r="F242" s="237">
        <f t="shared" si="85"/>
        <v>120.91001799999998</v>
      </c>
      <c r="G242" s="237">
        <f t="shared" si="85"/>
        <v>99.135017999999988</v>
      </c>
      <c r="H242" s="237">
        <f t="shared" si="85"/>
        <v>82.095017999999982</v>
      </c>
      <c r="I242" s="237">
        <f t="shared" si="85"/>
        <v>65.05501799999999</v>
      </c>
      <c r="J242" s="237">
        <f t="shared" si="85"/>
        <v>51.590017999999986</v>
      </c>
      <c r="K242" s="237">
        <f t="shared" si="85"/>
        <v>34.550017999999994</v>
      </c>
      <c r="L242" s="244">
        <f t="shared" si="85"/>
        <v>17.510018000000002</v>
      </c>
      <c r="M242" s="245">
        <f t="shared" si="85"/>
        <v>0.47001799999998184</v>
      </c>
      <c r="N242" s="237">
        <f t="shared" si="85"/>
        <v>16.56998200000001</v>
      </c>
      <c r="O242" s="237">
        <f t="shared" si="85"/>
        <v>33.609982000000002</v>
      </c>
      <c r="P242" s="237">
        <f t="shared" si="85"/>
        <v>50.649982000000023</v>
      </c>
      <c r="Q242" s="237">
        <f t="shared" si="85"/>
        <v>67.689982000000015</v>
      </c>
      <c r="R242" s="237">
        <f t="shared" si="85"/>
        <v>84.729982000000007</v>
      </c>
      <c r="S242" s="237">
        <f t="shared" si="85"/>
        <v>101.76998200000003</v>
      </c>
      <c r="T242" s="237">
        <f t="shared" si="84"/>
        <v>118.80998199999999</v>
      </c>
      <c r="U242" s="237">
        <f t="shared" si="84"/>
        <v>135.84998200000001</v>
      </c>
      <c r="V242" s="237">
        <f t="shared" si="84"/>
        <v>152.88998200000003</v>
      </c>
      <c r="W242" s="237">
        <f t="shared" si="84"/>
        <v>169.929982</v>
      </c>
      <c r="X242" s="237">
        <f t="shared" si="84"/>
        <v>186.96998200000002</v>
      </c>
      <c r="Y242" s="237">
        <f t="shared" si="84"/>
        <v>204.00998200000004</v>
      </c>
      <c r="Z242" s="379">
        <f t="shared" si="84"/>
        <v>221.049982</v>
      </c>
      <c r="AA242" s="379">
        <f t="shared" si="84"/>
        <v>238.08998200000002</v>
      </c>
      <c r="AB242" s="379">
        <f t="shared" si="84"/>
        <v>255.12998199999998</v>
      </c>
      <c r="AC242" s="237">
        <f t="shared" si="84"/>
        <v>272.169982</v>
      </c>
      <c r="AD242" s="238">
        <f t="shared" si="84"/>
        <v>289.20998200000002</v>
      </c>
      <c r="AE242" s="237">
        <f t="shared" si="84"/>
        <v>306.24998199999999</v>
      </c>
      <c r="AF242" s="209">
        <f t="shared" si="84"/>
        <v>401.47498200000001</v>
      </c>
      <c r="AG242" s="114"/>
      <c r="AH242" s="114">
        <v>83</v>
      </c>
      <c r="AI242" s="46" t="s">
        <v>300</v>
      </c>
      <c r="AJ242" s="147" t="str">
        <f t="shared" si="77"/>
        <v>MBL-050ROW:PBI-FE-215502</v>
      </c>
      <c r="AK242" s="147" t="str">
        <f t="shared" si="78"/>
        <v>MBL-050ROW:PBI-MTCA-215500</v>
      </c>
      <c r="AL242" s="14" t="s">
        <v>581</v>
      </c>
      <c r="AM242" s="114" t="str">
        <f t="shared" si="79"/>
        <v>MBL-050ROW</v>
      </c>
      <c r="AN242" s="114" t="s">
        <v>1315</v>
      </c>
      <c r="AO242" s="114"/>
      <c r="AP242" s="511">
        <v>5</v>
      </c>
      <c r="AQ242" s="511">
        <f>'Electronics naming convention'!$C$16+AP242-1</f>
        <v>2155</v>
      </c>
      <c r="AR242" s="46">
        <f t="shared" si="80"/>
        <v>2</v>
      </c>
      <c r="AS242" s="46" t="str">
        <f t="shared" si="81"/>
        <v>BLM</v>
      </c>
      <c r="AT242" s="200">
        <f t="shared" si="82"/>
        <v>45.470017999999982</v>
      </c>
      <c r="AU242" s="46" t="s">
        <v>158</v>
      </c>
      <c r="AV242" s="515">
        <v>4</v>
      </c>
      <c r="AW242" s="515"/>
      <c r="AX242" s="47">
        <v>1</v>
      </c>
      <c r="AY242" s="515"/>
      <c r="AZ242" s="82"/>
      <c r="BB242" s="82"/>
      <c r="BC242" s="82"/>
    </row>
    <row r="243" spans="2:55" x14ac:dyDescent="0.25">
      <c r="B243" s="109" t="s">
        <v>302</v>
      </c>
      <c r="C243" s="211">
        <v>158.776218</v>
      </c>
      <c r="D243" s="237">
        <f t="shared" si="85"/>
        <v>158.776218</v>
      </c>
      <c r="E243" s="238">
        <f t="shared" si="85"/>
        <v>140.32621800000001</v>
      </c>
      <c r="F243" s="237">
        <f t="shared" si="85"/>
        <v>121.16121799999999</v>
      </c>
      <c r="G243" s="237">
        <f t="shared" si="85"/>
        <v>99.386218</v>
      </c>
      <c r="H243" s="237">
        <f t="shared" si="85"/>
        <v>82.346217999999993</v>
      </c>
      <c r="I243" s="237">
        <f t="shared" si="85"/>
        <v>65.306218000000001</v>
      </c>
      <c r="J243" s="237">
        <f t="shared" si="85"/>
        <v>51.841217999999998</v>
      </c>
      <c r="K243" s="237">
        <f t="shared" si="85"/>
        <v>34.801218000000006</v>
      </c>
      <c r="L243" s="244">
        <f t="shared" si="85"/>
        <v>17.761218000000014</v>
      </c>
      <c r="M243" s="245">
        <f t="shared" si="85"/>
        <v>0.72121799999999325</v>
      </c>
      <c r="N243" s="237">
        <f t="shared" si="85"/>
        <v>16.318781999999999</v>
      </c>
      <c r="O243" s="237">
        <f t="shared" si="85"/>
        <v>33.358781999999991</v>
      </c>
      <c r="P243" s="237">
        <f t="shared" si="85"/>
        <v>50.398782000000011</v>
      </c>
      <c r="Q243" s="237">
        <f t="shared" si="85"/>
        <v>67.438782000000003</v>
      </c>
      <c r="R243" s="237">
        <f t="shared" si="85"/>
        <v>84.478781999999995</v>
      </c>
      <c r="S243" s="237">
        <f t="shared" si="85"/>
        <v>101.51878200000002</v>
      </c>
      <c r="T243" s="237">
        <f t="shared" si="84"/>
        <v>118.55878199999998</v>
      </c>
      <c r="U243" s="237">
        <f t="shared" si="84"/>
        <v>135.598782</v>
      </c>
      <c r="V243" s="237">
        <f t="shared" si="84"/>
        <v>152.63878200000002</v>
      </c>
      <c r="W243" s="237">
        <f t="shared" si="84"/>
        <v>169.67878199999998</v>
      </c>
      <c r="X243" s="237">
        <f t="shared" si="84"/>
        <v>186.718782</v>
      </c>
      <c r="Y243" s="237">
        <f t="shared" si="84"/>
        <v>203.75878200000002</v>
      </c>
      <c r="Z243" s="379">
        <f t="shared" si="84"/>
        <v>220.79878199999999</v>
      </c>
      <c r="AA243" s="379">
        <f t="shared" si="84"/>
        <v>237.83878200000001</v>
      </c>
      <c r="AB243" s="379">
        <f t="shared" si="84"/>
        <v>254.87878199999997</v>
      </c>
      <c r="AC243" s="237">
        <f t="shared" si="84"/>
        <v>271.91878199999996</v>
      </c>
      <c r="AD243" s="238">
        <f t="shared" si="84"/>
        <v>288.95878200000004</v>
      </c>
      <c r="AE243" s="237">
        <f t="shared" si="84"/>
        <v>305.99878200000001</v>
      </c>
      <c r="AF243" s="209">
        <f t="shared" si="84"/>
        <v>401.22378200000003</v>
      </c>
      <c r="AG243" s="114"/>
      <c r="AH243" s="114">
        <v>84</v>
      </c>
      <c r="AI243" s="46" t="s">
        <v>302</v>
      </c>
      <c r="AJ243" s="147" t="str">
        <f t="shared" si="77"/>
        <v>MBL-050ROW:PBI-FE-215501</v>
      </c>
      <c r="AK243" s="147" t="str">
        <f t="shared" si="78"/>
        <v>MBL-050ROW:PBI-MTCA-215500</v>
      </c>
      <c r="AL243" s="14" t="s">
        <v>581</v>
      </c>
      <c r="AM243" s="114" t="str">
        <f t="shared" si="79"/>
        <v>MBL-050ROW</v>
      </c>
      <c r="AN243" s="114" t="s">
        <v>1315</v>
      </c>
      <c r="AO243" s="114"/>
      <c r="AP243" s="511">
        <v>5</v>
      </c>
      <c r="AQ243" s="511">
        <f>'Electronics naming convention'!$C$16+AP243-1</f>
        <v>2155</v>
      </c>
      <c r="AR243" s="46">
        <f t="shared" si="80"/>
        <v>1</v>
      </c>
      <c r="AS243" s="46" t="str">
        <f t="shared" si="81"/>
        <v>BLM</v>
      </c>
      <c r="AT243" s="200">
        <f t="shared" si="82"/>
        <v>45.721217999999993</v>
      </c>
      <c r="AU243" s="46" t="s">
        <v>158</v>
      </c>
      <c r="AV243" s="515">
        <v>2</v>
      </c>
      <c r="AW243" s="515">
        <v>2</v>
      </c>
      <c r="AX243" s="47">
        <v>2</v>
      </c>
      <c r="AY243" s="515"/>
      <c r="AZ243" s="14"/>
      <c r="BA243" s="114"/>
      <c r="BB243" s="82"/>
      <c r="BC243" s="82"/>
    </row>
    <row r="244" spans="2:55" x14ac:dyDescent="0.25">
      <c r="B244" s="109" t="s">
        <v>304</v>
      </c>
      <c r="C244" s="211">
        <v>158.776218</v>
      </c>
      <c r="D244" s="237">
        <f t="shared" si="85"/>
        <v>158.776218</v>
      </c>
      <c r="E244" s="238">
        <f t="shared" si="85"/>
        <v>140.32621800000001</v>
      </c>
      <c r="F244" s="237">
        <f t="shared" si="85"/>
        <v>121.16121799999999</v>
      </c>
      <c r="G244" s="237">
        <f t="shared" si="85"/>
        <v>99.386218</v>
      </c>
      <c r="H244" s="237">
        <f t="shared" si="85"/>
        <v>82.346217999999993</v>
      </c>
      <c r="I244" s="237">
        <f t="shared" si="85"/>
        <v>65.306218000000001</v>
      </c>
      <c r="J244" s="237">
        <f t="shared" si="85"/>
        <v>51.841217999999998</v>
      </c>
      <c r="K244" s="237">
        <f t="shared" si="85"/>
        <v>34.801218000000006</v>
      </c>
      <c r="L244" s="244">
        <f t="shared" si="85"/>
        <v>17.761218000000014</v>
      </c>
      <c r="M244" s="245">
        <f t="shared" si="85"/>
        <v>0.72121799999999325</v>
      </c>
      <c r="N244" s="237">
        <f t="shared" si="85"/>
        <v>16.318781999999999</v>
      </c>
      <c r="O244" s="237">
        <f t="shared" si="85"/>
        <v>33.358781999999991</v>
      </c>
      <c r="P244" s="237">
        <f t="shared" si="85"/>
        <v>50.398782000000011</v>
      </c>
      <c r="Q244" s="237">
        <f t="shared" si="85"/>
        <v>67.438782000000003</v>
      </c>
      <c r="R244" s="237">
        <f t="shared" si="85"/>
        <v>84.478781999999995</v>
      </c>
      <c r="S244" s="237">
        <f t="shared" si="85"/>
        <v>101.51878200000002</v>
      </c>
      <c r="T244" s="237">
        <f t="shared" si="84"/>
        <v>118.55878199999998</v>
      </c>
      <c r="U244" s="237">
        <f t="shared" si="84"/>
        <v>135.598782</v>
      </c>
      <c r="V244" s="237">
        <f t="shared" si="84"/>
        <v>152.63878200000002</v>
      </c>
      <c r="W244" s="237">
        <f t="shared" si="84"/>
        <v>169.67878199999998</v>
      </c>
      <c r="X244" s="237">
        <f t="shared" si="84"/>
        <v>186.718782</v>
      </c>
      <c r="Y244" s="237">
        <f t="shared" si="84"/>
        <v>203.75878200000002</v>
      </c>
      <c r="Z244" s="379">
        <f t="shared" si="84"/>
        <v>220.79878199999999</v>
      </c>
      <c r="AA244" s="379">
        <f t="shared" si="84"/>
        <v>237.83878200000001</v>
      </c>
      <c r="AB244" s="379">
        <f t="shared" si="84"/>
        <v>254.87878199999997</v>
      </c>
      <c r="AC244" s="237">
        <f t="shared" si="84"/>
        <v>271.91878199999996</v>
      </c>
      <c r="AD244" s="238">
        <f t="shared" si="84"/>
        <v>288.95878200000004</v>
      </c>
      <c r="AE244" s="237">
        <f t="shared" si="84"/>
        <v>305.99878200000001</v>
      </c>
      <c r="AF244" s="209">
        <f t="shared" si="84"/>
        <v>401.22378200000003</v>
      </c>
      <c r="AG244" s="114"/>
      <c r="AH244" s="114">
        <v>85</v>
      </c>
      <c r="AI244" s="46" t="s">
        <v>304</v>
      </c>
      <c r="AJ244" s="147" t="str">
        <f t="shared" si="77"/>
        <v>MBL-050ROW:PBI-FE-215502</v>
      </c>
      <c r="AK244" s="147" t="str">
        <f t="shared" si="78"/>
        <v>MBL-050ROW:PBI-MTCA-215500</v>
      </c>
      <c r="AL244" s="14" t="s">
        <v>581</v>
      </c>
      <c r="AM244" s="114" t="str">
        <f t="shared" si="79"/>
        <v>MBL-050ROW</v>
      </c>
      <c r="AN244" s="114" t="s">
        <v>1315</v>
      </c>
      <c r="AO244" s="114"/>
      <c r="AP244" s="511">
        <v>5</v>
      </c>
      <c r="AQ244" s="511">
        <f>'Electronics naming convention'!$C$16+AP244-1</f>
        <v>2155</v>
      </c>
      <c r="AR244" s="46">
        <f t="shared" si="80"/>
        <v>2</v>
      </c>
      <c r="AS244" s="46" t="str">
        <f t="shared" si="81"/>
        <v>BLM</v>
      </c>
      <c r="AT244" s="200">
        <f t="shared" si="82"/>
        <v>45.721217999999993</v>
      </c>
      <c r="AU244" s="46" t="s">
        <v>158</v>
      </c>
      <c r="AV244" s="515">
        <v>4</v>
      </c>
      <c r="AW244" s="515">
        <v>4</v>
      </c>
      <c r="AX244" s="47">
        <v>2</v>
      </c>
      <c r="AY244" s="515"/>
      <c r="AZ244" s="14"/>
      <c r="BA244" s="114"/>
      <c r="BB244" s="82"/>
      <c r="BC244" s="82"/>
    </row>
    <row r="245" spans="2:55" x14ac:dyDescent="0.25">
      <c r="B245" s="47" t="s">
        <v>306</v>
      </c>
      <c r="C245" s="211">
        <v>165.61501799999999</v>
      </c>
      <c r="D245" s="237">
        <f t="shared" si="85"/>
        <v>165.61501799999999</v>
      </c>
      <c r="E245" s="238">
        <f t="shared" si="85"/>
        <v>147.165018</v>
      </c>
      <c r="F245" s="237">
        <f t="shared" si="85"/>
        <v>128.00001799999998</v>
      </c>
      <c r="G245" s="237">
        <f t="shared" si="85"/>
        <v>106.22501799999999</v>
      </c>
      <c r="H245" s="237">
        <f t="shared" si="85"/>
        <v>89.185017999999985</v>
      </c>
      <c r="I245" s="237">
        <f t="shared" si="85"/>
        <v>72.145017999999993</v>
      </c>
      <c r="J245" s="237">
        <f t="shared" si="85"/>
        <v>58.68001799999999</v>
      </c>
      <c r="K245" s="237">
        <f t="shared" si="85"/>
        <v>41.640017999999998</v>
      </c>
      <c r="L245" s="244">
        <f t="shared" si="85"/>
        <v>24.600018000000006</v>
      </c>
      <c r="M245" s="245">
        <f t="shared" si="85"/>
        <v>7.5600179999999852</v>
      </c>
      <c r="N245" s="237">
        <f t="shared" si="85"/>
        <v>9.4799820000000068</v>
      </c>
      <c r="O245" s="237">
        <f t="shared" si="85"/>
        <v>26.519981999999999</v>
      </c>
      <c r="P245" s="237">
        <f t="shared" si="85"/>
        <v>43.559982000000019</v>
      </c>
      <c r="Q245" s="237">
        <f t="shared" si="85"/>
        <v>60.599982000000011</v>
      </c>
      <c r="R245" s="237">
        <f t="shared" si="85"/>
        <v>77.639982000000003</v>
      </c>
      <c r="S245" s="237">
        <f t="shared" si="85"/>
        <v>94.679982000000024</v>
      </c>
      <c r="T245" s="237">
        <f t="shared" si="84"/>
        <v>111.71998199999999</v>
      </c>
      <c r="U245" s="237">
        <f t="shared" si="84"/>
        <v>128.75998200000001</v>
      </c>
      <c r="V245" s="237">
        <f t="shared" si="84"/>
        <v>145.79998200000003</v>
      </c>
      <c r="W245" s="237">
        <f t="shared" si="84"/>
        <v>162.83998199999999</v>
      </c>
      <c r="X245" s="237">
        <f t="shared" si="84"/>
        <v>179.87998200000001</v>
      </c>
      <c r="Y245" s="237">
        <f t="shared" si="84"/>
        <v>196.91998200000003</v>
      </c>
      <c r="Z245" s="379">
        <f t="shared" si="84"/>
        <v>213.959982</v>
      </c>
      <c r="AA245" s="379">
        <f t="shared" si="84"/>
        <v>230.99998200000002</v>
      </c>
      <c r="AB245" s="379">
        <f t="shared" si="84"/>
        <v>248.03998199999998</v>
      </c>
      <c r="AC245" s="237">
        <f t="shared" si="84"/>
        <v>265.07998199999997</v>
      </c>
      <c r="AD245" s="238">
        <f t="shared" si="84"/>
        <v>282.11998200000005</v>
      </c>
      <c r="AE245" s="237">
        <f t="shared" si="84"/>
        <v>299.15998200000001</v>
      </c>
      <c r="AF245" s="209">
        <f t="shared" si="84"/>
        <v>394.38498200000004</v>
      </c>
      <c r="AG245" s="114"/>
      <c r="AH245" s="114">
        <v>86</v>
      </c>
      <c r="AI245" s="46" t="s">
        <v>306</v>
      </c>
      <c r="AJ245" s="147" t="str">
        <f t="shared" si="77"/>
        <v>MBL-050ROW:PBI-FE-215501</v>
      </c>
      <c r="AK245" s="147" t="str">
        <f t="shared" si="78"/>
        <v>MBL-050ROW:PBI-MTCA-215500</v>
      </c>
      <c r="AL245" s="14" t="s">
        <v>581</v>
      </c>
      <c r="AM245" s="114" t="str">
        <f t="shared" si="79"/>
        <v>MBL-050ROW</v>
      </c>
      <c r="AN245" s="114" t="s">
        <v>1315</v>
      </c>
      <c r="AO245" s="114"/>
      <c r="AP245" s="511">
        <v>5</v>
      </c>
      <c r="AQ245" s="511">
        <f>'Electronics naming convention'!$C$16+AP245-1</f>
        <v>2155</v>
      </c>
      <c r="AR245" s="46">
        <f t="shared" si="80"/>
        <v>1</v>
      </c>
      <c r="AS245" s="46" t="str">
        <f t="shared" si="81"/>
        <v>BLM</v>
      </c>
      <c r="AT245" s="200">
        <f t="shared" si="82"/>
        <v>52.560017999999985</v>
      </c>
      <c r="AU245" s="46" t="s">
        <v>158</v>
      </c>
      <c r="AV245" s="515">
        <v>2</v>
      </c>
      <c r="AW245" s="515"/>
      <c r="AX245" s="47">
        <v>3</v>
      </c>
      <c r="AY245" s="515"/>
      <c r="AZ245" s="14"/>
      <c r="BA245" s="114"/>
      <c r="BB245" s="82"/>
      <c r="BC245" s="82"/>
    </row>
    <row r="246" spans="2:55" x14ac:dyDescent="0.25">
      <c r="B246" s="47" t="s">
        <v>308</v>
      </c>
      <c r="C246" s="211">
        <v>167.045018</v>
      </c>
      <c r="D246" s="237">
        <f t="shared" si="85"/>
        <v>167.045018</v>
      </c>
      <c r="E246" s="238">
        <f t="shared" si="85"/>
        <v>148.59501800000001</v>
      </c>
      <c r="F246" s="237">
        <f t="shared" si="85"/>
        <v>129.43001799999999</v>
      </c>
      <c r="G246" s="237">
        <f t="shared" si="85"/>
        <v>107.655018</v>
      </c>
      <c r="H246" s="237">
        <f t="shared" si="85"/>
        <v>90.615017999999992</v>
      </c>
      <c r="I246" s="237">
        <f t="shared" si="85"/>
        <v>73.575018</v>
      </c>
      <c r="J246" s="237">
        <f t="shared" si="85"/>
        <v>60.110017999999997</v>
      </c>
      <c r="K246" s="237">
        <f t="shared" si="85"/>
        <v>43.070018000000005</v>
      </c>
      <c r="L246" s="244">
        <f t="shared" si="85"/>
        <v>26.030018000000013</v>
      </c>
      <c r="M246" s="245">
        <f t="shared" si="85"/>
        <v>8.9900179999999921</v>
      </c>
      <c r="N246" s="237">
        <f t="shared" si="85"/>
        <v>8.049982</v>
      </c>
      <c r="O246" s="237">
        <f t="shared" si="85"/>
        <v>25.089981999999992</v>
      </c>
      <c r="P246" s="237">
        <f t="shared" si="85"/>
        <v>42.129982000000012</v>
      </c>
      <c r="Q246" s="237">
        <f t="shared" si="85"/>
        <v>59.169982000000005</v>
      </c>
      <c r="R246" s="237">
        <f t="shared" si="85"/>
        <v>76.209981999999997</v>
      </c>
      <c r="S246" s="237">
        <f t="shared" si="85"/>
        <v>93.249982000000017</v>
      </c>
      <c r="T246" s="237">
        <f t="shared" si="84"/>
        <v>110.28998199999998</v>
      </c>
      <c r="U246" s="237">
        <f t="shared" si="84"/>
        <v>127.329982</v>
      </c>
      <c r="V246" s="237">
        <f t="shared" si="84"/>
        <v>144.36998200000002</v>
      </c>
      <c r="W246" s="237">
        <f t="shared" si="84"/>
        <v>161.40998199999999</v>
      </c>
      <c r="X246" s="237">
        <f t="shared" si="84"/>
        <v>178.44998200000001</v>
      </c>
      <c r="Y246" s="237">
        <f t="shared" si="84"/>
        <v>195.48998200000003</v>
      </c>
      <c r="Z246" s="379">
        <f t="shared" si="84"/>
        <v>212.52998199999999</v>
      </c>
      <c r="AA246" s="379">
        <f t="shared" si="84"/>
        <v>229.56998200000001</v>
      </c>
      <c r="AB246" s="379">
        <f t="shared" si="84"/>
        <v>246.60998199999997</v>
      </c>
      <c r="AC246" s="237">
        <f t="shared" si="84"/>
        <v>263.64998200000002</v>
      </c>
      <c r="AD246" s="238">
        <f t="shared" si="84"/>
        <v>280.68998199999999</v>
      </c>
      <c r="AE246" s="237">
        <f t="shared" si="84"/>
        <v>297.72998199999995</v>
      </c>
      <c r="AF246" s="209">
        <f t="shared" si="84"/>
        <v>392.95498199999997</v>
      </c>
      <c r="AG246" s="114"/>
      <c r="AH246" s="114">
        <v>87</v>
      </c>
      <c r="AI246" s="46" t="s">
        <v>308</v>
      </c>
      <c r="AJ246" s="147" t="str">
        <f t="shared" si="77"/>
        <v>MBL-050ROW:PBI-FE-215502</v>
      </c>
      <c r="AK246" s="147" t="str">
        <f t="shared" si="78"/>
        <v>MBL-050ROW:PBI-MTCA-215500</v>
      </c>
      <c r="AL246" s="14" t="s">
        <v>581</v>
      </c>
      <c r="AM246" s="114" t="str">
        <f t="shared" si="79"/>
        <v>MBL-050ROW</v>
      </c>
      <c r="AN246" s="114" t="s">
        <v>1315</v>
      </c>
      <c r="AO246" s="114"/>
      <c r="AP246" s="511">
        <v>5</v>
      </c>
      <c r="AQ246" s="511">
        <f>'Electronics naming convention'!$C$16+AP246-1</f>
        <v>2155</v>
      </c>
      <c r="AR246" s="46">
        <f t="shared" si="80"/>
        <v>2</v>
      </c>
      <c r="AS246" s="46" t="str">
        <f t="shared" si="81"/>
        <v>BLM</v>
      </c>
      <c r="AT246" s="200">
        <f t="shared" si="82"/>
        <v>53.990017999999992</v>
      </c>
      <c r="AU246" s="46" t="s">
        <v>158</v>
      </c>
      <c r="AV246" s="515">
        <v>4</v>
      </c>
      <c r="AW246" s="515"/>
      <c r="AX246" s="47">
        <v>3</v>
      </c>
      <c r="AY246" s="515"/>
      <c r="AZ246" s="14"/>
      <c r="BA246" s="114"/>
      <c r="BB246" s="82"/>
      <c r="BC246" s="82"/>
    </row>
    <row r="247" spans="2:55" x14ac:dyDescent="0.25">
      <c r="B247" s="109" t="s">
        <v>310</v>
      </c>
      <c r="C247" s="211">
        <v>167.29621800000001</v>
      </c>
      <c r="D247" s="237">
        <f t="shared" si="85"/>
        <v>167.29621800000001</v>
      </c>
      <c r="E247" s="238">
        <f t="shared" si="85"/>
        <v>148.84621800000002</v>
      </c>
      <c r="F247" s="237">
        <f t="shared" si="85"/>
        <v>129.681218</v>
      </c>
      <c r="G247" s="237">
        <f t="shared" si="85"/>
        <v>107.90621800000001</v>
      </c>
      <c r="H247" s="237">
        <f t="shared" si="85"/>
        <v>90.866218000000003</v>
      </c>
      <c r="I247" s="237">
        <f t="shared" si="85"/>
        <v>73.826218000000011</v>
      </c>
      <c r="J247" s="237">
        <f t="shared" si="85"/>
        <v>60.361218000000008</v>
      </c>
      <c r="K247" s="237">
        <f t="shared" si="85"/>
        <v>43.321218000000016</v>
      </c>
      <c r="L247" s="244">
        <f t="shared" si="85"/>
        <v>26.281218000000024</v>
      </c>
      <c r="M247" s="245">
        <f t="shared" si="85"/>
        <v>9.2412180000000035</v>
      </c>
      <c r="N247" s="237">
        <f t="shared" si="85"/>
        <v>7.7987819999999886</v>
      </c>
      <c r="O247" s="237">
        <f t="shared" si="85"/>
        <v>24.838781999999981</v>
      </c>
      <c r="P247" s="237">
        <f t="shared" si="85"/>
        <v>41.878782000000001</v>
      </c>
      <c r="Q247" s="237">
        <f t="shared" si="85"/>
        <v>58.918781999999993</v>
      </c>
      <c r="R247" s="237">
        <f t="shared" si="85"/>
        <v>75.958781999999985</v>
      </c>
      <c r="S247" s="237">
        <f t="shared" si="85"/>
        <v>92.998782000000006</v>
      </c>
      <c r="T247" s="237">
        <f t="shared" si="84"/>
        <v>110.03878199999997</v>
      </c>
      <c r="U247" s="237">
        <f t="shared" si="84"/>
        <v>127.07878199999999</v>
      </c>
      <c r="V247" s="237">
        <f t="shared" si="84"/>
        <v>144.11878200000001</v>
      </c>
      <c r="W247" s="237">
        <f t="shared" si="84"/>
        <v>161.15878199999997</v>
      </c>
      <c r="X247" s="237">
        <f t="shared" si="84"/>
        <v>178.19878199999999</v>
      </c>
      <c r="Y247" s="237">
        <f t="shared" si="84"/>
        <v>195.23878200000001</v>
      </c>
      <c r="Z247" s="379">
        <f t="shared" si="84"/>
        <v>212.27878199999998</v>
      </c>
      <c r="AA247" s="379">
        <f t="shared" si="84"/>
        <v>229.318782</v>
      </c>
      <c r="AB247" s="379">
        <f t="shared" si="84"/>
        <v>246.35878199999996</v>
      </c>
      <c r="AC247" s="237">
        <f t="shared" si="84"/>
        <v>263.39878199999998</v>
      </c>
      <c r="AD247" s="238">
        <f t="shared" si="84"/>
        <v>280.438782</v>
      </c>
      <c r="AE247" s="237">
        <f t="shared" si="84"/>
        <v>297.47878199999997</v>
      </c>
      <c r="AF247" s="209">
        <f t="shared" si="84"/>
        <v>392.70378199999999</v>
      </c>
      <c r="AG247" s="114"/>
      <c r="AH247" s="114">
        <v>88</v>
      </c>
      <c r="AI247" s="46" t="s">
        <v>310</v>
      </c>
      <c r="AJ247" s="147" t="str">
        <f t="shared" si="77"/>
        <v>MBL-050ROW:PBI-FE-215501</v>
      </c>
      <c r="AK247" s="147" t="str">
        <f t="shared" si="78"/>
        <v>MBL-050ROW:PBI-MTCA-215500</v>
      </c>
      <c r="AL247" s="14" t="s">
        <v>581</v>
      </c>
      <c r="AM247" s="114" t="str">
        <f t="shared" si="79"/>
        <v>MBL-050ROW</v>
      </c>
      <c r="AN247" s="114" t="s">
        <v>1315</v>
      </c>
      <c r="AO247" s="114"/>
      <c r="AP247" s="511">
        <v>5</v>
      </c>
      <c r="AQ247" s="511">
        <f>'Electronics naming convention'!$C$16+AP247-1</f>
        <v>2155</v>
      </c>
      <c r="AR247" s="46">
        <f t="shared" si="80"/>
        <v>1</v>
      </c>
      <c r="AS247" s="46" t="str">
        <f t="shared" si="81"/>
        <v>BLM</v>
      </c>
      <c r="AT247" s="200">
        <f t="shared" si="82"/>
        <v>54.241218000000003</v>
      </c>
      <c r="AU247" s="46" t="s">
        <v>158</v>
      </c>
      <c r="AV247" s="515">
        <v>2</v>
      </c>
      <c r="AW247" s="515"/>
      <c r="AX247" s="47">
        <v>4</v>
      </c>
      <c r="AY247" s="515"/>
      <c r="AZ247" s="14"/>
      <c r="BA247" s="114"/>
      <c r="BB247" s="82"/>
      <c r="BC247" s="82"/>
    </row>
    <row r="248" spans="2:55" ht="15.75" thickBot="1" x14ac:dyDescent="0.3">
      <c r="B248" s="109" t="s">
        <v>312</v>
      </c>
      <c r="C248" s="211">
        <v>167.29621800000001</v>
      </c>
      <c r="D248" s="237">
        <f t="shared" si="85"/>
        <v>167.29621800000001</v>
      </c>
      <c r="E248" s="238">
        <f t="shared" si="85"/>
        <v>148.84621800000002</v>
      </c>
      <c r="F248" s="237">
        <f t="shared" si="85"/>
        <v>129.681218</v>
      </c>
      <c r="G248" s="237">
        <f t="shared" si="85"/>
        <v>107.90621800000001</v>
      </c>
      <c r="H248" s="237">
        <f t="shared" si="85"/>
        <v>90.866218000000003</v>
      </c>
      <c r="I248" s="237">
        <f t="shared" si="85"/>
        <v>73.826218000000011</v>
      </c>
      <c r="J248" s="237">
        <f t="shared" si="85"/>
        <v>60.361218000000008</v>
      </c>
      <c r="K248" s="237">
        <f t="shared" si="85"/>
        <v>43.321218000000016</v>
      </c>
      <c r="L248" s="242">
        <f t="shared" si="85"/>
        <v>26.281218000000024</v>
      </c>
      <c r="M248" s="243">
        <f t="shared" si="85"/>
        <v>9.2412180000000035</v>
      </c>
      <c r="N248" s="237">
        <f t="shared" si="85"/>
        <v>7.7987819999999886</v>
      </c>
      <c r="O248" s="237">
        <f t="shared" si="85"/>
        <v>24.838781999999981</v>
      </c>
      <c r="P248" s="237">
        <f t="shared" si="85"/>
        <v>41.878782000000001</v>
      </c>
      <c r="Q248" s="237">
        <f t="shared" si="85"/>
        <v>58.918781999999993</v>
      </c>
      <c r="R248" s="237">
        <f t="shared" si="85"/>
        <v>75.958781999999985</v>
      </c>
      <c r="S248" s="237">
        <f t="shared" si="85"/>
        <v>92.998782000000006</v>
      </c>
      <c r="T248" s="237">
        <f t="shared" si="84"/>
        <v>110.03878199999997</v>
      </c>
      <c r="U248" s="237">
        <f t="shared" si="84"/>
        <v>127.07878199999999</v>
      </c>
      <c r="V248" s="237">
        <f t="shared" si="84"/>
        <v>144.11878200000001</v>
      </c>
      <c r="W248" s="237">
        <f t="shared" si="84"/>
        <v>161.15878199999997</v>
      </c>
      <c r="X248" s="237">
        <f t="shared" si="84"/>
        <v>178.19878199999999</v>
      </c>
      <c r="Y248" s="237">
        <f t="shared" si="84"/>
        <v>195.23878200000001</v>
      </c>
      <c r="Z248" s="379">
        <f t="shared" si="84"/>
        <v>212.27878199999998</v>
      </c>
      <c r="AA248" s="379">
        <f t="shared" si="84"/>
        <v>229.318782</v>
      </c>
      <c r="AB248" s="379">
        <f t="shared" si="84"/>
        <v>246.35878199999996</v>
      </c>
      <c r="AC248" s="237">
        <f t="shared" si="84"/>
        <v>263.39878199999998</v>
      </c>
      <c r="AD248" s="238">
        <f t="shared" si="84"/>
        <v>280.438782</v>
      </c>
      <c r="AE248" s="237">
        <f t="shared" si="84"/>
        <v>297.47878199999997</v>
      </c>
      <c r="AF248" s="209">
        <f t="shared" si="84"/>
        <v>392.70378199999999</v>
      </c>
      <c r="AG248" s="114"/>
      <c r="AH248" s="114">
        <v>89</v>
      </c>
      <c r="AI248" s="164" t="s">
        <v>312</v>
      </c>
      <c r="AJ248" s="173" t="str">
        <f t="shared" si="77"/>
        <v>MBL-050ROW:PBI-FE-215502</v>
      </c>
      <c r="AK248" s="173" t="str">
        <f t="shared" si="78"/>
        <v>MBL-050ROW:PBI-MTCA-215500</v>
      </c>
      <c r="AL248" s="14" t="s">
        <v>581</v>
      </c>
      <c r="AM248" s="114" t="str">
        <f t="shared" si="79"/>
        <v>MBL-050ROW</v>
      </c>
      <c r="AN248" s="114" t="s">
        <v>1315</v>
      </c>
      <c r="AO248" s="114"/>
      <c r="AP248" s="511">
        <v>5</v>
      </c>
      <c r="AQ248" s="81">
        <f>'Electronics naming convention'!$C$16+AP248-1</f>
        <v>2155</v>
      </c>
      <c r="AR248" s="46">
        <f t="shared" si="80"/>
        <v>2</v>
      </c>
      <c r="AS248" s="164" t="str">
        <f t="shared" si="81"/>
        <v>BLM</v>
      </c>
      <c r="AT248" s="201">
        <f t="shared" si="82"/>
        <v>54.241218000000003</v>
      </c>
      <c r="AU248" s="46" t="s">
        <v>158</v>
      </c>
      <c r="AV248" s="515">
        <v>4</v>
      </c>
      <c r="AW248" s="515"/>
      <c r="AX248" s="47">
        <v>4</v>
      </c>
      <c r="AY248" s="515"/>
      <c r="AZ248" s="14"/>
      <c r="BA248" s="114"/>
      <c r="BB248" s="82"/>
      <c r="BC248" s="82"/>
    </row>
    <row r="249" spans="2:55" x14ac:dyDescent="0.25">
      <c r="B249" s="47" t="s">
        <v>314</v>
      </c>
      <c r="C249" s="211">
        <v>174.135018</v>
      </c>
      <c r="D249" s="237">
        <f t="shared" si="85"/>
        <v>174.135018</v>
      </c>
      <c r="E249" s="238">
        <f t="shared" si="85"/>
        <v>155.68501800000001</v>
      </c>
      <c r="F249" s="237">
        <f t="shared" si="85"/>
        <v>136.52001799999999</v>
      </c>
      <c r="G249" s="237">
        <f t="shared" si="85"/>
        <v>114.745018</v>
      </c>
      <c r="H249" s="237">
        <f t="shared" si="85"/>
        <v>97.705017999999995</v>
      </c>
      <c r="I249" s="237">
        <f t="shared" si="85"/>
        <v>80.665018000000003</v>
      </c>
      <c r="J249" s="237">
        <f t="shared" si="85"/>
        <v>67.200018</v>
      </c>
      <c r="K249" s="237">
        <f t="shared" si="85"/>
        <v>50.160018000000008</v>
      </c>
      <c r="L249" s="237">
        <f t="shared" si="85"/>
        <v>33.120018000000016</v>
      </c>
      <c r="M249" s="237">
        <f t="shared" si="85"/>
        <v>16.080017999999995</v>
      </c>
      <c r="N249" s="240">
        <f t="shared" si="85"/>
        <v>0.95998199999999656</v>
      </c>
      <c r="O249" s="241">
        <f t="shared" si="85"/>
        <v>17.999981999999989</v>
      </c>
      <c r="P249" s="237">
        <f t="shared" si="85"/>
        <v>35.039982000000009</v>
      </c>
      <c r="Q249" s="237">
        <f t="shared" si="85"/>
        <v>52.079982000000001</v>
      </c>
      <c r="R249" s="237">
        <f t="shared" si="85"/>
        <v>69.119981999999993</v>
      </c>
      <c r="S249" s="237">
        <f t="shared" si="85"/>
        <v>86.159982000000014</v>
      </c>
      <c r="T249" s="237">
        <f t="shared" si="84"/>
        <v>103.19998199999998</v>
      </c>
      <c r="U249" s="237">
        <f t="shared" si="84"/>
        <v>120.239982</v>
      </c>
      <c r="V249" s="237">
        <f t="shared" si="84"/>
        <v>137.27998200000002</v>
      </c>
      <c r="W249" s="237">
        <f t="shared" si="84"/>
        <v>154.31998199999998</v>
      </c>
      <c r="X249" s="237">
        <f t="shared" si="84"/>
        <v>171.359982</v>
      </c>
      <c r="Y249" s="237">
        <f t="shared" si="84"/>
        <v>188.39998200000002</v>
      </c>
      <c r="Z249" s="379">
        <f t="shared" si="84"/>
        <v>205.43998199999999</v>
      </c>
      <c r="AA249" s="379">
        <f t="shared" si="84"/>
        <v>222.47998200000001</v>
      </c>
      <c r="AB249" s="379">
        <f t="shared" si="84"/>
        <v>239.51998199999997</v>
      </c>
      <c r="AC249" s="237">
        <f t="shared" si="84"/>
        <v>256.55998199999999</v>
      </c>
      <c r="AD249" s="238">
        <f t="shared" si="84"/>
        <v>273.59998200000001</v>
      </c>
      <c r="AE249" s="237">
        <f t="shared" si="84"/>
        <v>290.63998199999997</v>
      </c>
      <c r="AF249" s="209">
        <f t="shared" si="84"/>
        <v>385.864982</v>
      </c>
      <c r="AG249" s="114"/>
      <c r="AH249" s="114">
        <v>90</v>
      </c>
      <c r="AI249" s="46" t="s">
        <v>314</v>
      </c>
      <c r="AJ249" s="147" t="str">
        <f t="shared" si="77"/>
        <v>MBL-090ROW:PBI-FE-215601</v>
      </c>
      <c r="AK249" s="147" t="str">
        <f t="shared" si="78"/>
        <v>MBL-090ROW:PBI-MTCA-215600</v>
      </c>
      <c r="AL249" s="14" t="s">
        <v>582</v>
      </c>
      <c r="AM249" s="114" t="str">
        <f t="shared" si="79"/>
        <v>MBL-090ROW</v>
      </c>
      <c r="AN249" s="114" t="s">
        <v>1315</v>
      </c>
      <c r="AO249" s="114"/>
      <c r="AP249" s="511">
        <v>6</v>
      </c>
      <c r="AQ249" s="511">
        <f>'Electronics naming convention'!$C$16+AP249-1</f>
        <v>2156</v>
      </c>
      <c r="AR249" s="46">
        <f t="shared" si="80"/>
        <v>1</v>
      </c>
      <c r="AS249" s="46" t="str">
        <f t="shared" si="81"/>
        <v>BLM</v>
      </c>
      <c r="AT249" s="200">
        <f t="shared" si="82"/>
        <v>45.959981999999997</v>
      </c>
      <c r="AU249" s="46" t="s">
        <v>159</v>
      </c>
      <c r="AV249" s="515">
        <v>1</v>
      </c>
      <c r="AW249" s="515"/>
      <c r="AX249" s="47">
        <v>1</v>
      </c>
      <c r="AY249" s="515"/>
      <c r="AZ249" s="14"/>
      <c r="BA249" s="114"/>
      <c r="BB249" s="82"/>
      <c r="BC249" s="82"/>
    </row>
    <row r="250" spans="2:55" x14ac:dyDescent="0.25">
      <c r="B250" s="47" t="s">
        <v>316</v>
      </c>
      <c r="C250" s="211">
        <v>175.56501800000001</v>
      </c>
      <c r="D250" s="237">
        <f t="shared" si="85"/>
        <v>175.56501800000001</v>
      </c>
      <c r="E250" s="238">
        <f t="shared" si="85"/>
        <v>157.11501800000002</v>
      </c>
      <c r="F250" s="237">
        <f t="shared" si="85"/>
        <v>137.950018</v>
      </c>
      <c r="G250" s="237">
        <f t="shared" si="85"/>
        <v>116.17501800000001</v>
      </c>
      <c r="H250" s="237">
        <f t="shared" si="85"/>
        <v>99.135018000000002</v>
      </c>
      <c r="I250" s="237">
        <f t="shared" si="85"/>
        <v>82.09501800000001</v>
      </c>
      <c r="J250" s="237">
        <f t="shared" si="85"/>
        <v>68.630018000000007</v>
      </c>
      <c r="K250" s="237">
        <f t="shared" si="85"/>
        <v>51.590018000000015</v>
      </c>
      <c r="L250" s="237">
        <f t="shared" si="85"/>
        <v>34.550018000000023</v>
      </c>
      <c r="M250" s="237">
        <f t="shared" si="85"/>
        <v>17.510018000000002</v>
      </c>
      <c r="N250" s="244">
        <f t="shared" si="85"/>
        <v>0.47001800000001026</v>
      </c>
      <c r="O250" s="245">
        <f t="shared" si="85"/>
        <v>16.569981999999982</v>
      </c>
      <c r="P250" s="237">
        <f t="shared" si="85"/>
        <v>33.609982000000002</v>
      </c>
      <c r="Q250" s="237">
        <f t="shared" si="85"/>
        <v>50.649981999999994</v>
      </c>
      <c r="R250" s="237">
        <f t="shared" si="85"/>
        <v>67.689981999999986</v>
      </c>
      <c r="S250" s="237">
        <f t="shared" si="85"/>
        <v>84.729982000000007</v>
      </c>
      <c r="T250" s="237">
        <f t="shared" si="84"/>
        <v>101.76998199999997</v>
      </c>
      <c r="U250" s="237">
        <f t="shared" si="84"/>
        <v>118.80998199999999</v>
      </c>
      <c r="V250" s="237">
        <f t="shared" si="84"/>
        <v>135.84998200000001</v>
      </c>
      <c r="W250" s="237">
        <f t="shared" si="84"/>
        <v>152.88998199999997</v>
      </c>
      <c r="X250" s="237">
        <f t="shared" si="84"/>
        <v>169.929982</v>
      </c>
      <c r="Y250" s="237">
        <f t="shared" si="84"/>
        <v>186.96998200000002</v>
      </c>
      <c r="Z250" s="379">
        <f t="shared" si="84"/>
        <v>204.00998199999998</v>
      </c>
      <c r="AA250" s="379">
        <f t="shared" si="84"/>
        <v>221.049982</v>
      </c>
      <c r="AB250" s="379">
        <f t="shared" si="84"/>
        <v>238.08998199999996</v>
      </c>
      <c r="AC250" s="237">
        <f t="shared" si="84"/>
        <v>255.12998199999998</v>
      </c>
      <c r="AD250" s="238">
        <f t="shared" si="84"/>
        <v>272.169982</v>
      </c>
      <c r="AE250" s="237">
        <f t="shared" si="84"/>
        <v>289.20998199999997</v>
      </c>
      <c r="AF250" s="209">
        <f t="shared" si="84"/>
        <v>384.43498199999999</v>
      </c>
      <c r="AG250" s="114"/>
      <c r="AH250" s="114">
        <v>91</v>
      </c>
      <c r="AI250" s="46" t="s">
        <v>316</v>
      </c>
      <c r="AJ250" s="147" t="str">
        <f t="shared" si="77"/>
        <v>MBL-090ROW:PBI-FE-215602</v>
      </c>
      <c r="AK250" s="147" t="str">
        <f t="shared" si="78"/>
        <v>MBL-090ROW:PBI-MTCA-215600</v>
      </c>
      <c r="AL250" s="14" t="s">
        <v>582</v>
      </c>
      <c r="AM250" s="114" t="str">
        <f t="shared" si="79"/>
        <v>MBL-090ROW</v>
      </c>
      <c r="AN250" s="114" t="s">
        <v>1315</v>
      </c>
      <c r="AO250" s="114"/>
      <c r="AP250" s="511">
        <v>6</v>
      </c>
      <c r="AQ250" s="511">
        <f>'Electronics naming convention'!$C$16+AP250-1</f>
        <v>2156</v>
      </c>
      <c r="AR250" s="46">
        <f t="shared" si="80"/>
        <v>2</v>
      </c>
      <c r="AS250" s="46" t="str">
        <f t="shared" si="81"/>
        <v>BLM</v>
      </c>
      <c r="AT250" s="200">
        <f t="shared" si="82"/>
        <v>45.47001800000001</v>
      </c>
      <c r="AU250" s="46" t="s">
        <v>159</v>
      </c>
      <c r="AV250" s="515">
        <v>3</v>
      </c>
      <c r="AW250" s="515"/>
      <c r="AX250" s="47">
        <v>1</v>
      </c>
      <c r="AY250" s="515"/>
      <c r="AZ250" s="14"/>
      <c r="BA250" s="114"/>
      <c r="BB250" s="82"/>
      <c r="BC250" s="82"/>
    </row>
    <row r="251" spans="2:55" x14ac:dyDescent="0.25">
      <c r="B251" s="109" t="s">
        <v>318</v>
      </c>
      <c r="C251" s="211">
        <v>175.81621799999999</v>
      </c>
      <c r="D251" s="237">
        <f t="shared" si="85"/>
        <v>175.81621799999999</v>
      </c>
      <c r="E251" s="238">
        <f t="shared" si="85"/>
        <v>157.366218</v>
      </c>
      <c r="F251" s="237">
        <f t="shared" si="85"/>
        <v>138.20121799999998</v>
      </c>
      <c r="G251" s="237">
        <f t="shared" si="85"/>
        <v>116.42621799999999</v>
      </c>
      <c r="H251" s="237">
        <f t="shared" si="85"/>
        <v>99.386217999999985</v>
      </c>
      <c r="I251" s="237">
        <f t="shared" si="85"/>
        <v>82.346217999999993</v>
      </c>
      <c r="J251" s="237">
        <f t="shared" si="85"/>
        <v>68.88121799999999</v>
      </c>
      <c r="K251" s="237">
        <f t="shared" si="85"/>
        <v>51.841217999999998</v>
      </c>
      <c r="L251" s="237">
        <f t="shared" si="85"/>
        <v>34.801218000000006</v>
      </c>
      <c r="M251" s="237">
        <f t="shared" si="85"/>
        <v>17.761217999999985</v>
      </c>
      <c r="N251" s="244">
        <f t="shared" si="85"/>
        <v>0.72121799999999325</v>
      </c>
      <c r="O251" s="245">
        <f t="shared" si="85"/>
        <v>16.318781999999999</v>
      </c>
      <c r="P251" s="237">
        <f t="shared" si="85"/>
        <v>33.358782000000019</v>
      </c>
      <c r="Q251" s="237">
        <f t="shared" si="85"/>
        <v>50.398782000000011</v>
      </c>
      <c r="R251" s="237">
        <f t="shared" si="85"/>
        <v>67.438782000000003</v>
      </c>
      <c r="S251" s="237">
        <f t="shared" si="85"/>
        <v>84.478782000000024</v>
      </c>
      <c r="T251" s="237">
        <f t="shared" si="84"/>
        <v>101.51878199999999</v>
      </c>
      <c r="U251" s="237">
        <f t="shared" si="84"/>
        <v>118.55878200000001</v>
      </c>
      <c r="V251" s="237">
        <f t="shared" si="84"/>
        <v>135.59878200000003</v>
      </c>
      <c r="W251" s="237">
        <f t="shared" si="84"/>
        <v>152.63878199999999</v>
      </c>
      <c r="X251" s="237">
        <f t="shared" si="84"/>
        <v>169.67878200000001</v>
      </c>
      <c r="Y251" s="237">
        <f t="shared" si="84"/>
        <v>186.71878200000003</v>
      </c>
      <c r="Z251" s="379">
        <f t="shared" si="84"/>
        <v>203.758782</v>
      </c>
      <c r="AA251" s="379">
        <f t="shared" si="84"/>
        <v>220.79878200000002</v>
      </c>
      <c r="AB251" s="379">
        <f t="shared" si="84"/>
        <v>237.83878199999998</v>
      </c>
      <c r="AC251" s="237">
        <f t="shared" si="84"/>
        <v>254.878782</v>
      </c>
      <c r="AD251" s="238">
        <f t="shared" si="84"/>
        <v>271.91878200000002</v>
      </c>
      <c r="AE251" s="237">
        <f t="shared" si="84"/>
        <v>288.95878199999999</v>
      </c>
      <c r="AF251" s="209">
        <f t="shared" si="84"/>
        <v>384.18378200000001</v>
      </c>
      <c r="AG251" s="114"/>
      <c r="AH251" s="114">
        <v>92</v>
      </c>
      <c r="AI251" s="46" t="s">
        <v>318</v>
      </c>
      <c r="AJ251" s="147" t="str">
        <f t="shared" si="77"/>
        <v>MBL-090ROW:PBI-FE-215601</v>
      </c>
      <c r="AK251" s="147" t="str">
        <f t="shared" si="78"/>
        <v>MBL-090ROW:PBI-MTCA-215600</v>
      </c>
      <c r="AL251" s="14" t="s">
        <v>582</v>
      </c>
      <c r="AM251" s="114" t="str">
        <f t="shared" si="79"/>
        <v>MBL-090ROW</v>
      </c>
      <c r="AN251" s="114" t="s">
        <v>1315</v>
      </c>
      <c r="AO251" s="114"/>
      <c r="AP251" s="511">
        <v>6</v>
      </c>
      <c r="AQ251" s="511">
        <f>'Electronics naming convention'!$C$16+AP251-1</f>
        <v>2156</v>
      </c>
      <c r="AR251" s="46">
        <f t="shared" si="80"/>
        <v>1</v>
      </c>
      <c r="AS251" s="46" t="str">
        <f t="shared" si="81"/>
        <v>BLM</v>
      </c>
      <c r="AT251" s="200">
        <f t="shared" si="82"/>
        <v>45.721217999999993</v>
      </c>
      <c r="AU251" s="46" t="s">
        <v>159</v>
      </c>
      <c r="AV251" s="515">
        <v>1</v>
      </c>
      <c r="AW251" s="515">
        <v>1</v>
      </c>
      <c r="AX251" s="47">
        <v>2</v>
      </c>
      <c r="AY251" s="515"/>
      <c r="AZ251" s="14"/>
      <c r="BA251" s="114"/>
      <c r="BB251" s="82"/>
      <c r="BC251" s="82"/>
    </row>
    <row r="252" spans="2:55" x14ac:dyDescent="0.25">
      <c r="B252" s="109" t="s">
        <v>320</v>
      </c>
      <c r="C252" s="211">
        <v>175.81621799999999</v>
      </c>
      <c r="D252" s="237">
        <f t="shared" si="85"/>
        <v>175.81621799999999</v>
      </c>
      <c r="E252" s="238">
        <f t="shared" si="85"/>
        <v>157.366218</v>
      </c>
      <c r="F252" s="237">
        <f t="shared" si="85"/>
        <v>138.20121799999998</v>
      </c>
      <c r="G252" s="237">
        <f t="shared" si="85"/>
        <v>116.42621799999999</v>
      </c>
      <c r="H252" s="237">
        <f t="shared" si="85"/>
        <v>99.386217999999985</v>
      </c>
      <c r="I252" s="237">
        <f t="shared" si="85"/>
        <v>82.346217999999993</v>
      </c>
      <c r="J252" s="237">
        <f t="shared" si="85"/>
        <v>68.88121799999999</v>
      </c>
      <c r="K252" s="237">
        <f t="shared" si="85"/>
        <v>51.841217999999998</v>
      </c>
      <c r="L252" s="237">
        <f t="shared" si="85"/>
        <v>34.801218000000006</v>
      </c>
      <c r="M252" s="237">
        <f t="shared" si="85"/>
        <v>17.761217999999985</v>
      </c>
      <c r="N252" s="244">
        <f t="shared" si="85"/>
        <v>0.72121799999999325</v>
      </c>
      <c r="O252" s="245">
        <f t="shared" si="85"/>
        <v>16.318781999999999</v>
      </c>
      <c r="P252" s="237">
        <f t="shared" si="85"/>
        <v>33.358782000000019</v>
      </c>
      <c r="Q252" s="237">
        <f t="shared" si="85"/>
        <v>50.398782000000011</v>
      </c>
      <c r="R252" s="237">
        <f t="shared" si="85"/>
        <v>67.438782000000003</v>
      </c>
      <c r="S252" s="237">
        <f t="shared" si="85"/>
        <v>84.478782000000024</v>
      </c>
      <c r="T252" s="237">
        <f t="shared" si="84"/>
        <v>101.51878199999999</v>
      </c>
      <c r="U252" s="237">
        <f t="shared" si="84"/>
        <v>118.55878200000001</v>
      </c>
      <c r="V252" s="237">
        <f t="shared" si="84"/>
        <v>135.59878200000003</v>
      </c>
      <c r="W252" s="237">
        <f t="shared" si="84"/>
        <v>152.63878199999999</v>
      </c>
      <c r="X252" s="237">
        <f t="shared" si="84"/>
        <v>169.67878200000001</v>
      </c>
      <c r="Y252" s="237">
        <f t="shared" si="84"/>
        <v>186.71878200000003</v>
      </c>
      <c r="Z252" s="379">
        <f t="shared" si="84"/>
        <v>203.758782</v>
      </c>
      <c r="AA252" s="379">
        <f t="shared" si="84"/>
        <v>220.79878200000002</v>
      </c>
      <c r="AB252" s="379">
        <f t="shared" si="84"/>
        <v>237.83878199999998</v>
      </c>
      <c r="AC252" s="237">
        <f t="shared" si="84"/>
        <v>254.878782</v>
      </c>
      <c r="AD252" s="238">
        <f t="shared" si="84"/>
        <v>271.91878200000002</v>
      </c>
      <c r="AE252" s="237">
        <f t="shared" si="84"/>
        <v>288.95878199999999</v>
      </c>
      <c r="AF252" s="209">
        <f t="shared" si="84"/>
        <v>384.18378200000001</v>
      </c>
      <c r="AG252" s="114"/>
      <c r="AH252" s="114">
        <v>93</v>
      </c>
      <c r="AI252" s="46" t="s">
        <v>320</v>
      </c>
      <c r="AJ252" s="147" t="str">
        <f t="shared" si="77"/>
        <v>MBL-090ROW:PBI-FE-215602</v>
      </c>
      <c r="AK252" s="147" t="str">
        <f t="shared" si="78"/>
        <v>MBL-090ROW:PBI-MTCA-215600</v>
      </c>
      <c r="AL252" s="14" t="s">
        <v>582</v>
      </c>
      <c r="AM252" s="114" t="str">
        <f t="shared" si="79"/>
        <v>MBL-090ROW</v>
      </c>
      <c r="AN252" s="114" t="s">
        <v>1315</v>
      </c>
      <c r="AO252" s="114"/>
      <c r="AP252" s="511">
        <v>6</v>
      </c>
      <c r="AQ252" s="511">
        <f>'Electronics naming convention'!$C$16+AP252-1</f>
        <v>2156</v>
      </c>
      <c r="AR252" s="46">
        <f t="shared" si="80"/>
        <v>2</v>
      </c>
      <c r="AS252" s="46" t="str">
        <f t="shared" si="81"/>
        <v>BLM</v>
      </c>
      <c r="AT252" s="200">
        <f t="shared" si="82"/>
        <v>45.721217999999993</v>
      </c>
      <c r="AU252" s="46" t="s">
        <v>159</v>
      </c>
      <c r="AV252" s="515">
        <v>3</v>
      </c>
      <c r="AW252" s="515">
        <v>3</v>
      </c>
      <c r="AX252" s="47">
        <v>2</v>
      </c>
      <c r="AY252" s="515"/>
      <c r="AZ252" s="14"/>
      <c r="BA252" s="114"/>
      <c r="BB252" s="82"/>
      <c r="BC252" s="82"/>
    </row>
    <row r="253" spans="2:55" x14ac:dyDescent="0.25">
      <c r="B253" s="110" t="s">
        <v>188</v>
      </c>
      <c r="C253" s="211">
        <v>182.65501800000001</v>
      </c>
      <c r="D253" s="237">
        <f t="shared" si="85"/>
        <v>182.65501800000001</v>
      </c>
      <c r="E253" s="238">
        <f t="shared" si="85"/>
        <v>164.20501800000002</v>
      </c>
      <c r="F253" s="237">
        <f t="shared" si="85"/>
        <v>145.040018</v>
      </c>
      <c r="G253" s="237">
        <f t="shared" si="85"/>
        <v>123.26501800000001</v>
      </c>
      <c r="H253" s="237">
        <f t="shared" si="85"/>
        <v>106.22501800000001</v>
      </c>
      <c r="I253" s="237">
        <f t="shared" si="85"/>
        <v>89.185018000000014</v>
      </c>
      <c r="J253" s="237">
        <f t="shared" si="85"/>
        <v>75.72001800000001</v>
      </c>
      <c r="K253" s="237">
        <f t="shared" si="85"/>
        <v>58.680018000000018</v>
      </c>
      <c r="L253" s="237">
        <f t="shared" si="85"/>
        <v>41.640018000000026</v>
      </c>
      <c r="M253" s="237">
        <f t="shared" si="85"/>
        <v>24.600018000000006</v>
      </c>
      <c r="N253" s="244">
        <f t="shared" si="85"/>
        <v>7.5600180000000137</v>
      </c>
      <c r="O253" s="245">
        <f t="shared" si="85"/>
        <v>9.4799819999999784</v>
      </c>
      <c r="P253" s="237">
        <f t="shared" si="85"/>
        <v>26.519981999999999</v>
      </c>
      <c r="Q253" s="237">
        <f t="shared" si="85"/>
        <v>43.559981999999991</v>
      </c>
      <c r="R253" s="237">
        <f t="shared" si="85"/>
        <v>60.599981999999983</v>
      </c>
      <c r="S253" s="237">
        <f t="shared" si="85"/>
        <v>77.639982000000003</v>
      </c>
      <c r="T253" s="237">
        <f t="shared" si="84"/>
        <v>94.679981999999967</v>
      </c>
      <c r="U253" s="237">
        <f t="shared" si="84"/>
        <v>111.71998199999999</v>
      </c>
      <c r="V253" s="237">
        <f t="shared" si="84"/>
        <v>128.75998200000001</v>
      </c>
      <c r="W253" s="237">
        <f t="shared" si="84"/>
        <v>145.79998199999997</v>
      </c>
      <c r="X253" s="237">
        <f t="shared" si="84"/>
        <v>162.83998199999999</v>
      </c>
      <c r="Y253" s="237">
        <f t="shared" si="84"/>
        <v>179.87998200000001</v>
      </c>
      <c r="Z253" s="379">
        <f t="shared" si="84"/>
        <v>196.91998199999998</v>
      </c>
      <c r="AA253" s="379">
        <f t="shared" si="84"/>
        <v>213.959982</v>
      </c>
      <c r="AB253" s="379">
        <f t="shared" si="84"/>
        <v>230.99998199999996</v>
      </c>
      <c r="AC253" s="237">
        <f t="shared" si="84"/>
        <v>248.03998199999998</v>
      </c>
      <c r="AD253" s="238">
        <f t="shared" si="84"/>
        <v>265.07998199999997</v>
      </c>
      <c r="AE253" s="237">
        <f t="shared" si="84"/>
        <v>282.11998199999994</v>
      </c>
      <c r="AF253" s="209">
        <f t="shared" si="84"/>
        <v>377.34498199999996</v>
      </c>
      <c r="AG253" s="114"/>
      <c r="AH253" s="114">
        <v>94</v>
      </c>
      <c r="AI253" s="46" t="s">
        <v>188</v>
      </c>
      <c r="AJ253" s="147" t="str">
        <f t="shared" si="77"/>
        <v>MBL-090ROW:PBI-FE-215601</v>
      </c>
      <c r="AK253" s="147" t="str">
        <f t="shared" si="78"/>
        <v>MBL-090ROW:PBI-MTCA-215600</v>
      </c>
      <c r="AL253" s="14" t="s">
        <v>582</v>
      </c>
      <c r="AM253" s="114" t="str">
        <f t="shared" si="79"/>
        <v>MBL-090ROW</v>
      </c>
      <c r="AN253" s="114" t="s">
        <v>1315</v>
      </c>
      <c r="AO253" s="114"/>
      <c r="AP253" s="511">
        <v>6</v>
      </c>
      <c r="AQ253" s="511">
        <f>'Electronics naming convention'!$C$16+AP253-1</f>
        <v>2156</v>
      </c>
      <c r="AR253" s="46">
        <f t="shared" si="80"/>
        <v>1</v>
      </c>
      <c r="AS253" s="46" t="str">
        <f t="shared" si="81"/>
        <v>BLM</v>
      </c>
      <c r="AT253" s="200">
        <f t="shared" si="82"/>
        <v>52.560018000000014</v>
      </c>
      <c r="AU253" s="46" t="s">
        <v>159</v>
      </c>
      <c r="AV253" s="515">
        <v>1</v>
      </c>
      <c r="AW253" s="515"/>
      <c r="AX253" s="47">
        <v>3</v>
      </c>
      <c r="AY253" s="515"/>
      <c r="AZ253" s="14"/>
      <c r="BA253" s="114"/>
      <c r="BB253" s="82"/>
      <c r="BC253" s="82"/>
    </row>
    <row r="254" spans="2:55" x14ac:dyDescent="0.25">
      <c r="B254" s="47" t="s">
        <v>189</v>
      </c>
      <c r="C254" s="211">
        <v>184.08501799999999</v>
      </c>
      <c r="D254" s="237">
        <f t="shared" si="85"/>
        <v>184.08501799999999</v>
      </c>
      <c r="E254" s="238">
        <f t="shared" si="85"/>
        <v>165.635018</v>
      </c>
      <c r="F254" s="237">
        <f t="shared" si="85"/>
        <v>146.47001799999998</v>
      </c>
      <c r="G254" s="237">
        <f t="shared" si="85"/>
        <v>124.69501799999999</v>
      </c>
      <c r="H254" s="237">
        <f t="shared" si="85"/>
        <v>107.65501799999998</v>
      </c>
      <c r="I254" s="237">
        <f t="shared" si="85"/>
        <v>90.615017999999992</v>
      </c>
      <c r="J254" s="237">
        <f t="shared" si="85"/>
        <v>77.150017999999989</v>
      </c>
      <c r="K254" s="237">
        <f t="shared" si="85"/>
        <v>60.110017999999997</v>
      </c>
      <c r="L254" s="237">
        <f t="shared" si="85"/>
        <v>43.070018000000005</v>
      </c>
      <c r="M254" s="237">
        <f t="shared" si="85"/>
        <v>26.030017999999984</v>
      </c>
      <c r="N254" s="244">
        <f t="shared" si="85"/>
        <v>8.9900179999999921</v>
      </c>
      <c r="O254" s="245">
        <f t="shared" si="85"/>
        <v>8.049982</v>
      </c>
      <c r="P254" s="237">
        <f t="shared" si="85"/>
        <v>25.08998200000002</v>
      </c>
      <c r="Q254" s="237">
        <f t="shared" si="85"/>
        <v>42.129982000000012</v>
      </c>
      <c r="R254" s="237">
        <f t="shared" si="85"/>
        <v>59.169982000000005</v>
      </c>
      <c r="S254" s="237">
        <f t="shared" si="85"/>
        <v>76.209982000000025</v>
      </c>
      <c r="T254" s="237">
        <f t="shared" si="84"/>
        <v>93.249981999999989</v>
      </c>
      <c r="U254" s="237">
        <f t="shared" si="84"/>
        <v>110.28998200000001</v>
      </c>
      <c r="V254" s="237">
        <f t="shared" si="84"/>
        <v>127.32998200000003</v>
      </c>
      <c r="W254" s="237">
        <f t="shared" si="84"/>
        <v>144.36998199999999</v>
      </c>
      <c r="X254" s="237">
        <f t="shared" si="84"/>
        <v>161.40998200000001</v>
      </c>
      <c r="Y254" s="237">
        <f t="shared" si="84"/>
        <v>178.44998200000003</v>
      </c>
      <c r="Z254" s="379">
        <f t="shared" si="84"/>
        <v>195.489982</v>
      </c>
      <c r="AA254" s="379">
        <f t="shared" si="84"/>
        <v>212.52998200000002</v>
      </c>
      <c r="AB254" s="379">
        <f t="shared" si="84"/>
        <v>229.56998199999998</v>
      </c>
      <c r="AC254" s="237">
        <f t="shared" si="84"/>
        <v>246.609982</v>
      </c>
      <c r="AD254" s="238">
        <f t="shared" si="84"/>
        <v>263.64998200000002</v>
      </c>
      <c r="AE254" s="237">
        <f t="shared" si="84"/>
        <v>280.68998199999999</v>
      </c>
      <c r="AF254" s="209">
        <f t="shared" si="84"/>
        <v>375.91498200000001</v>
      </c>
      <c r="AG254" s="114"/>
      <c r="AH254" s="114">
        <v>95</v>
      </c>
      <c r="AI254" s="46" t="s">
        <v>189</v>
      </c>
      <c r="AJ254" s="147" t="str">
        <f t="shared" si="77"/>
        <v>MBL-090ROW:PBI-FE-215602</v>
      </c>
      <c r="AK254" s="147" t="str">
        <f t="shared" si="78"/>
        <v>MBL-090ROW:PBI-MTCA-215600</v>
      </c>
      <c r="AL254" s="14" t="s">
        <v>582</v>
      </c>
      <c r="AM254" s="114" t="str">
        <f t="shared" si="79"/>
        <v>MBL-090ROW</v>
      </c>
      <c r="AN254" s="114" t="s">
        <v>1315</v>
      </c>
      <c r="AO254" s="114"/>
      <c r="AP254" s="511">
        <v>6</v>
      </c>
      <c r="AQ254" s="511">
        <f>'Electronics naming convention'!$C$16+AP254-1</f>
        <v>2156</v>
      </c>
      <c r="AR254" s="46">
        <f t="shared" si="80"/>
        <v>2</v>
      </c>
      <c r="AS254" s="46" t="str">
        <f t="shared" si="81"/>
        <v>BLM</v>
      </c>
      <c r="AT254" s="200">
        <f t="shared" si="82"/>
        <v>53.990017999999992</v>
      </c>
      <c r="AU254" s="46" t="s">
        <v>159</v>
      </c>
      <c r="AV254" s="515">
        <v>3</v>
      </c>
      <c r="AW254" s="515"/>
      <c r="AX254" s="47">
        <v>3</v>
      </c>
      <c r="AY254" s="515"/>
      <c r="AZ254" s="14"/>
      <c r="BA254" s="114"/>
      <c r="BB254" s="82"/>
      <c r="BC254" s="82"/>
    </row>
    <row r="255" spans="2:55" x14ac:dyDescent="0.25">
      <c r="B255" s="109" t="s">
        <v>190</v>
      </c>
      <c r="C255" s="211">
        <v>184.336218</v>
      </c>
      <c r="D255" s="237">
        <f t="shared" si="85"/>
        <v>184.336218</v>
      </c>
      <c r="E255" s="238">
        <f t="shared" si="85"/>
        <v>165.88621800000001</v>
      </c>
      <c r="F255" s="237">
        <f t="shared" si="85"/>
        <v>146.72121799999999</v>
      </c>
      <c r="G255" s="237">
        <f t="shared" si="85"/>
        <v>124.946218</v>
      </c>
      <c r="H255" s="237">
        <f t="shared" si="85"/>
        <v>107.906218</v>
      </c>
      <c r="I255" s="237">
        <f t="shared" si="85"/>
        <v>90.866218000000003</v>
      </c>
      <c r="J255" s="237">
        <f t="shared" si="85"/>
        <v>77.401218</v>
      </c>
      <c r="K255" s="237">
        <f t="shared" si="85"/>
        <v>60.361218000000008</v>
      </c>
      <c r="L255" s="237">
        <f t="shared" si="85"/>
        <v>43.321218000000016</v>
      </c>
      <c r="M255" s="237">
        <f t="shared" si="85"/>
        <v>26.281217999999996</v>
      </c>
      <c r="N255" s="244">
        <f t="shared" si="85"/>
        <v>9.2412180000000035</v>
      </c>
      <c r="O255" s="245">
        <f t="shared" si="85"/>
        <v>7.7987819999999886</v>
      </c>
      <c r="P255" s="237">
        <f t="shared" si="85"/>
        <v>24.838782000000009</v>
      </c>
      <c r="Q255" s="237">
        <f t="shared" si="85"/>
        <v>41.878782000000001</v>
      </c>
      <c r="R255" s="237">
        <f t="shared" si="85"/>
        <v>58.918781999999993</v>
      </c>
      <c r="S255" s="237">
        <f t="shared" si="85"/>
        <v>75.958782000000014</v>
      </c>
      <c r="T255" s="237">
        <f t="shared" si="84"/>
        <v>92.998781999999977</v>
      </c>
      <c r="U255" s="237">
        <f t="shared" si="84"/>
        <v>110.038782</v>
      </c>
      <c r="V255" s="237">
        <f t="shared" si="84"/>
        <v>127.07878200000002</v>
      </c>
      <c r="W255" s="237">
        <f t="shared" si="84"/>
        <v>144.11878199999998</v>
      </c>
      <c r="X255" s="237">
        <f t="shared" si="84"/>
        <v>161.158782</v>
      </c>
      <c r="Y255" s="237">
        <f t="shared" si="84"/>
        <v>178.19878200000002</v>
      </c>
      <c r="Z255" s="379">
        <f t="shared" si="84"/>
        <v>195.23878199999999</v>
      </c>
      <c r="AA255" s="379">
        <f t="shared" si="84"/>
        <v>212.27878200000001</v>
      </c>
      <c r="AB255" s="379">
        <f t="shared" si="84"/>
        <v>229.31878199999997</v>
      </c>
      <c r="AC255" s="237">
        <f t="shared" si="84"/>
        <v>246.35878199999999</v>
      </c>
      <c r="AD255" s="238">
        <f t="shared" si="84"/>
        <v>263.39878199999998</v>
      </c>
      <c r="AE255" s="237">
        <f t="shared" si="84"/>
        <v>280.43878199999995</v>
      </c>
      <c r="AF255" s="209">
        <f t="shared" si="84"/>
        <v>375.66378199999997</v>
      </c>
      <c r="AG255" s="114"/>
      <c r="AH255" s="114">
        <v>96</v>
      </c>
      <c r="AI255" s="46" t="s">
        <v>190</v>
      </c>
      <c r="AJ255" s="147" t="str">
        <f t="shared" si="77"/>
        <v>MBL-090ROW:PBI-FE-215601</v>
      </c>
      <c r="AK255" s="147" t="str">
        <f t="shared" si="78"/>
        <v>MBL-090ROW:PBI-MTCA-215600</v>
      </c>
      <c r="AL255" s="14" t="s">
        <v>582</v>
      </c>
      <c r="AM255" s="114" t="str">
        <f t="shared" si="79"/>
        <v>MBL-090ROW</v>
      </c>
      <c r="AN255" s="114" t="s">
        <v>1315</v>
      </c>
      <c r="AO255" s="114"/>
      <c r="AP255" s="511">
        <v>6</v>
      </c>
      <c r="AQ255" s="511">
        <f>'Electronics naming convention'!$C$16+AP255-1</f>
        <v>2156</v>
      </c>
      <c r="AR255" s="46">
        <f t="shared" si="80"/>
        <v>1</v>
      </c>
      <c r="AS255" s="46" t="str">
        <f t="shared" si="81"/>
        <v>BLM</v>
      </c>
      <c r="AT255" s="200">
        <f t="shared" si="82"/>
        <v>54.241218000000003</v>
      </c>
      <c r="AU255" s="46" t="s">
        <v>159</v>
      </c>
      <c r="AV255" s="515">
        <v>1</v>
      </c>
      <c r="AW255" s="515"/>
      <c r="AX255" s="47">
        <v>4</v>
      </c>
      <c r="AY255" s="515"/>
      <c r="AZ255" s="14"/>
      <c r="BA255" s="114"/>
      <c r="BB255" s="82"/>
      <c r="BC255" s="82"/>
    </row>
    <row r="256" spans="2:55" ht="15.75" thickBot="1" x14ac:dyDescent="0.3">
      <c r="B256" s="109" t="s">
        <v>192</v>
      </c>
      <c r="C256" s="211">
        <v>184.336218</v>
      </c>
      <c r="D256" s="237">
        <f t="shared" si="85"/>
        <v>184.336218</v>
      </c>
      <c r="E256" s="238">
        <f t="shared" si="85"/>
        <v>165.88621800000001</v>
      </c>
      <c r="F256" s="237">
        <f t="shared" si="85"/>
        <v>146.72121799999999</v>
      </c>
      <c r="G256" s="237">
        <f t="shared" si="85"/>
        <v>124.946218</v>
      </c>
      <c r="H256" s="237">
        <f t="shared" si="85"/>
        <v>107.906218</v>
      </c>
      <c r="I256" s="237">
        <f t="shared" si="85"/>
        <v>90.866218000000003</v>
      </c>
      <c r="J256" s="237">
        <f t="shared" si="85"/>
        <v>77.401218</v>
      </c>
      <c r="K256" s="237">
        <f t="shared" si="85"/>
        <v>60.361218000000008</v>
      </c>
      <c r="L256" s="237">
        <f t="shared" si="85"/>
        <v>43.321218000000016</v>
      </c>
      <c r="M256" s="237">
        <f t="shared" si="85"/>
        <v>26.281217999999996</v>
      </c>
      <c r="N256" s="242">
        <f t="shared" si="85"/>
        <v>9.2412180000000035</v>
      </c>
      <c r="O256" s="243">
        <f t="shared" si="85"/>
        <v>7.7987819999999886</v>
      </c>
      <c r="P256" s="237">
        <f t="shared" si="85"/>
        <v>24.838782000000009</v>
      </c>
      <c r="Q256" s="237">
        <f t="shared" si="85"/>
        <v>41.878782000000001</v>
      </c>
      <c r="R256" s="237">
        <f t="shared" si="85"/>
        <v>58.918781999999993</v>
      </c>
      <c r="S256" s="237">
        <f t="shared" ref="S256:AF271" si="86">ABS($C256-S$159)</f>
        <v>75.958782000000014</v>
      </c>
      <c r="T256" s="237">
        <f t="shared" si="86"/>
        <v>92.998781999999977</v>
      </c>
      <c r="U256" s="237">
        <f t="shared" si="86"/>
        <v>110.038782</v>
      </c>
      <c r="V256" s="237">
        <f t="shared" si="86"/>
        <v>127.07878200000002</v>
      </c>
      <c r="W256" s="237">
        <f t="shared" si="86"/>
        <v>144.11878199999998</v>
      </c>
      <c r="X256" s="237">
        <f t="shared" si="86"/>
        <v>161.158782</v>
      </c>
      <c r="Y256" s="237">
        <f t="shared" si="86"/>
        <v>178.19878200000002</v>
      </c>
      <c r="Z256" s="379">
        <f t="shared" si="86"/>
        <v>195.23878199999999</v>
      </c>
      <c r="AA256" s="379">
        <f t="shared" si="86"/>
        <v>212.27878200000001</v>
      </c>
      <c r="AB256" s="379">
        <f t="shared" si="86"/>
        <v>229.31878199999997</v>
      </c>
      <c r="AC256" s="237">
        <f t="shared" si="86"/>
        <v>246.35878199999999</v>
      </c>
      <c r="AD256" s="238">
        <f t="shared" si="86"/>
        <v>263.39878199999998</v>
      </c>
      <c r="AE256" s="237">
        <f t="shared" si="86"/>
        <v>280.43878199999995</v>
      </c>
      <c r="AF256" s="209">
        <f t="shared" si="86"/>
        <v>375.66378199999997</v>
      </c>
      <c r="AG256" s="114"/>
      <c r="AH256" s="114">
        <v>97</v>
      </c>
      <c r="AI256" s="46" t="s">
        <v>192</v>
      </c>
      <c r="AJ256" s="147" t="str">
        <f t="shared" si="77"/>
        <v>MBL-090ROW:PBI-FE-215602</v>
      </c>
      <c r="AK256" s="147" t="str">
        <f t="shared" si="78"/>
        <v>MBL-090ROW:PBI-MTCA-215600</v>
      </c>
      <c r="AL256" s="14" t="s">
        <v>582</v>
      </c>
      <c r="AM256" s="114" t="str">
        <f t="shared" si="79"/>
        <v>MBL-090ROW</v>
      </c>
      <c r="AN256" s="114" t="s">
        <v>1315</v>
      </c>
      <c r="AO256" s="114"/>
      <c r="AP256" s="511">
        <v>6</v>
      </c>
      <c r="AQ256" s="511">
        <f>'Electronics naming convention'!$C$16+AP256-1</f>
        <v>2156</v>
      </c>
      <c r="AR256" s="46">
        <f t="shared" si="80"/>
        <v>2</v>
      </c>
      <c r="AS256" s="46" t="str">
        <f t="shared" si="81"/>
        <v>BLM</v>
      </c>
      <c r="AT256" s="200">
        <f t="shared" si="82"/>
        <v>54.241218000000003</v>
      </c>
      <c r="AU256" s="46" t="s">
        <v>159</v>
      </c>
      <c r="AV256" s="515">
        <v>3</v>
      </c>
      <c r="AW256" s="515"/>
      <c r="AX256" s="47">
        <v>4</v>
      </c>
      <c r="AY256" s="515"/>
      <c r="AZ256" s="14"/>
      <c r="BA256" s="114"/>
      <c r="BB256" s="82"/>
      <c r="BC256" s="82"/>
    </row>
    <row r="257" spans="2:55" x14ac:dyDescent="0.25">
      <c r="B257" s="110" t="s">
        <v>194</v>
      </c>
      <c r="C257" s="211">
        <v>191.17501799999999</v>
      </c>
      <c r="D257" s="237">
        <f t="shared" ref="D257:S272" si="87">ABS($C257-D$159)</f>
        <v>191.17501799999999</v>
      </c>
      <c r="E257" s="238">
        <f t="shared" si="87"/>
        <v>172.72501800000001</v>
      </c>
      <c r="F257" s="237">
        <f t="shared" si="87"/>
        <v>153.56001799999999</v>
      </c>
      <c r="G257" s="237">
        <f t="shared" si="87"/>
        <v>131.78501799999998</v>
      </c>
      <c r="H257" s="237">
        <f t="shared" si="87"/>
        <v>114.74501799999999</v>
      </c>
      <c r="I257" s="237">
        <f t="shared" si="87"/>
        <v>97.705017999999995</v>
      </c>
      <c r="J257" s="237">
        <f t="shared" si="87"/>
        <v>84.240017999999992</v>
      </c>
      <c r="K257" s="237">
        <f t="shared" si="87"/>
        <v>67.200018</v>
      </c>
      <c r="L257" s="237">
        <f t="shared" si="87"/>
        <v>50.160018000000008</v>
      </c>
      <c r="M257" s="237">
        <f t="shared" si="87"/>
        <v>33.120017999999988</v>
      </c>
      <c r="N257" s="240">
        <f t="shared" si="87"/>
        <v>16.080017999999995</v>
      </c>
      <c r="O257" s="241">
        <f t="shared" si="87"/>
        <v>0.95998199999999656</v>
      </c>
      <c r="P257" s="237">
        <f t="shared" si="87"/>
        <v>17.999982000000017</v>
      </c>
      <c r="Q257" s="237">
        <f t="shared" si="87"/>
        <v>35.039982000000009</v>
      </c>
      <c r="R257" s="237">
        <f t="shared" si="87"/>
        <v>52.079982000000001</v>
      </c>
      <c r="S257" s="237">
        <f t="shared" si="86"/>
        <v>69.119982000000022</v>
      </c>
      <c r="T257" s="237">
        <f t="shared" si="86"/>
        <v>86.159981999999985</v>
      </c>
      <c r="U257" s="237">
        <f t="shared" si="86"/>
        <v>103.19998200000001</v>
      </c>
      <c r="V257" s="237">
        <f t="shared" si="86"/>
        <v>120.23998200000003</v>
      </c>
      <c r="W257" s="237">
        <f t="shared" si="86"/>
        <v>137.27998199999999</v>
      </c>
      <c r="X257" s="237">
        <f t="shared" si="86"/>
        <v>154.31998200000001</v>
      </c>
      <c r="Y257" s="237">
        <f t="shared" si="86"/>
        <v>171.35998200000003</v>
      </c>
      <c r="Z257" s="379">
        <f t="shared" si="86"/>
        <v>188.39998199999999</v>
      </c>
      <c r="AA257" s="379">
        <f t="shared" si="86"/>
        <v>205.43998200000001</v>
      </c>
      <c r="AB257" s="379">
        <f t="shared" si="86"/>
        <v>222.47998199999998</v>
      </c>
      <c r="AC257" s="237">
        <f t="shared" si="86"/>
        <v>239.519982</v>
      </c>
      <c r="AD257" s="238">
        <f t="shared" si="86"/>
        <v>256.55998199999999</v>
      </c>
      <c r="AE257" s="237">
        <f t="shared" si="86"/>
        <v>273.59998199999995</v>
      </c>
      <c r="AF257" s="209">
        <f t="shared" si="86"/>
        <v>368.82498199999998</v>
      </c>
      <c r="AG257" s="114"/>
      <c r="AH257" s="114">
        <v>98</v>
      </c>
      <c r="AI257" s="334" t="s">
        <v>194</v>
      </c>
      <c r="AJ257" s="333" t="str">
        <f t="shared" si="77"/>
        <v>MBL-090ROW:PBI-FE-215601</v>
      </c>
      <c r="AK257" s="333" t="str">
        <f t="shared" si="78"/>
        <v>MBL-090ROW:PBI-MTCA-215600</v>
      </c>
      <c r="AL257" s="14" t="s">
        <v>582</v>
      </c>
      <c r="AM257" s="114" t="str">
        <f t="shared" si="79"/>
        <v>MBL-090ROW</v>
      </c>
      <c r="AN257" s="114" t="s">
        <v>1315</v>
      </c>
      <c r="AO257" s="114"/>
      <c r="AP257" s="511">
        <v>6</v>
      </c>
      <c r="AQ257" s="332">
        <f>'Electronics naming convention'!$C$16+AP257-1</f>
        <v>2156</v>
      </c>
      <c r="AR257" s="46">
        <f t="shared" si="80"/>
        <v>1</v>
      </c>
      <c r="AS257" s="334" t="str">
        <f t="shared" si="81"/>
        <v>BLM</v>
      </c>
      <c r="AT257" s="335">
        <f t="shared" si="82"/>
        <v>45.959981999999997</v>
      </c>
      <c r="AU257" s="46" t="s">
        <v>160</v>
      </c>
      <c r="AV257" s="515">
        <v>2</v>
      </c>
      <c r="AW257" s="515"/>
      <c r="AX257" s="47">
        <v>1</v>
      </c>
      <c r="AY257" s="515"/>
      <c r="AZ257" s="14"/>
      <c r="BA257" s="114"/>
      <c r="BB257" s="82"/>
      <c r="BC257" s="82"/>
    </row>
    <row r="258" spans="2:55" x14ac:dyDescent="0.25">
      <c r="B258" s="47" t="s">
        <v>196</v>
      </c>
      <c r="C258" s="211">
        <v>192.605018</v>
      </c>
      <c r="D258" s="237">
        <f t="shared" si="87"/>
        <v>192.605018</v>
      </c>
      <c r="E258" s="238">
        <f t="shared" si="87"/>
        <v>174.15501800000001</v>
      </c>
      <c r="F258" s="237">
        <f t="shared" si="87"/>
        <v>154.99001799999999</v>
      </c>
      <c r="G258" s="237">
        <f t="shared" si="87"/>
        <v>133.21501799999999</v>
      </c>
      <c r="H258" s="237">
        <f t="shared" si="87"/>
        <v>116.17501799999999</v>
      </c>
      <c r="I258" s="237">
        <f t="shared" si="87"/>
        <v>99.135018000000002</v>
      </c>
      <c r="J258" s="237">
        <f t="shared" si="87"/>
        <v>85.670017999999999</v>
      </c>
      <c r="K258" s="237">
        <f t="shared" si="87"/>
        <v>68.630018000000007</v>
      </c>
      <c r="L258" s="237">
        <f t="shared" si="87"/>
        <v>51.590018000000015</v>
      </c>
      <c r="M258" s="237">
        <f t="shared" si="87"/>
        <v>34.550017999999994</v>
      </c>
      <c r="N258" s="244">
        <f t="shared" si="87"/>
        <v>17.510018000000002</v>
      </c>
      <c r="O258" s="245">
        <f t="shared" si="87"/>
        <v>0.47001800000001026</v>
      </c>
      <c r="P258" s="237">
        <f t="shared" si="87"/>
        <v>16.56998200000001</v>
      </c>
      <c r="Q258" s="237">
        <f t="shared" si="87"/>
        <v>33.609982000000002</v>
      </c>
      <c r="R258" s="237">
        <f t="shared" si="87"/>
        <v>50.649981999999994</v>
      </c>
      <c r="S258" s="237">
        <f t="shared" si="86"/>
        <v>67.689982000000015</v>
      </c>
      <c r="T258" s="237">
        <f t="shared" si="86"/>
        <v>84.729981999999978</v>
      </c>
      <c r="U258" s="237">
        <f t="shared" si="86"/>
        <v>101.769982</v>
      </c>
      <c r="V258" s="237">
        <f t="shared" si="86"/>
        <v>118.80998200000002</v>
      </c>
      <c r="W258" s="237">
        <f t="shared" si="86"/>
        <v>135.84998199999998</v>
      </c>
      <c r="X258" s="237">
        <f t="shared" si="86"/>
        <v>152.889982</v>
      </c>
      <c r="Y258" s="237">
        <f t="shared" si="86"/>
        <v>169.92998200000002</v>
      </c>
      <c r="Z258" s="379">
        <f t="shared" si="86"/>
        <v>186.96998199999999</v>
      </c>
      <c r="AA258" s="379">
        <f t="shared" si="86"/>
        <v>204.00998200000001</v>
      </c>
      <c r="AB258" s="379">
        <f t="shared" si="86"/>
        <v>221.04998199999997</v>
      </c>
      <c r="AC258" s="237">
        <f t="shared" si="86"/>
        <v>238.08998199999999</v>
      </c>
      <c r="AD258" s="238">
        <f t="shared" si="86"/>
        <v>255.12998200000001</v>
      </c>
      <c r="AE258" s="237">
        <f t="shared" si="86"/>
        <v>272.169982</v>
      </c>
      <c r="AF258" s="209">
        <f t="shared" si="86"/>
        <v>367.39498200000003</v>
      </c>
      <c r="AG258" s="114"/>
      <c r="AH258" s="114">
        <v>99</v>
      </c>
      <c r="AI258" s="46" t="s">
        <v>196</v>
      </c>
      <c r="AJ258" s="147" t="str">
        <f t="shared" si="77"/>
        <v>MBL-090ROW:PBI-FE-215602</v>
      </c>
      <c r="AK258" s="147" t="str">
        <f t="shared" si="78"/>
        <v>MBL-090ROW:PBI-MTCA-215600</v>
      </c>
      <c r="AL258" s="14" t="s">
        <v>582</v>
      </c>
      <c r="AM258" s="114" t="str">
        <f t="shared" si="79"/>
        <v>MBL-090ROW</v>
      </c>
      <c r="AN258" s="114" t="s">
        <v>1315</v>
      </c>
      <c r="AO258" s="114"/>
      <c r="AP258" s="511">
        <v>6</v>
      </c>
      <c r="AQ258" s="511">
        <f>'Electronics naming convention'!$C$16+AP258-1</f>
        <v>2156</v>
      </c>
      <c r="AR258" s="46">
        <f t="shared" si="80"/>
        <v>2</v>
      </c>
      <c r="AS258" s="46" t="str">
        <f t="shared" si="81"/>
        <v>BLM</v>
      </c>
      <c r="AT258" s="200">
        <f t="shared" si="82"/>
        <v>45.47001800000001</v>
      </c>
      <c r="AU258" s="46" t="s">
        <v>160</v>
      </c>
      <c r="AV258" s="515">
        <v>4</v>
      </c>
      <c r="AW258" s="515"/>
      <c r="AX258" s="47">
        <v>1</v>
      </c>
      <c r="AY258" s="515"/>
      <c r="AZ258" s="14"/>
      <c r="BA258" s="114"/>
      <c r="BB258" s="82"/>
      <c r="BC258" s="82"/>
    </row>
    <row r="259" spans="2:55" x14ac:dyDescent="0.25">
      <c r="B259" s="109" t="s">
        <v>198</v>
      </c>
      <c r="C259" s="211">
        <v>192.85621800000001</v>
      </c>
      <c r="D259" s="237">
        <f t="shared" si="87"/>
        <v>192.85621800000001</v>
      </c>
      <c r="E259" s="238">
        <f t="shared" si="87"/>
        <v>174.40621800000002</v>
      </c>
      <c r="F259" s="237">
        <f t="shared" si="87"/>
        <v>155.241218</v>
      </c>
      <c r="G259" s="237">
        <f t="shared" si="87"/>
        <v>133.46621800000003</v>
      </c>
      <c r="H259" s="237">
        <f t="shared" si="87"/>
        <v>116.42621800000001</v>
      </c>
      <c r="I259" s="237">
        <f t="shared" si="87"/>
        <v>99.386218000000014</v>
      </c>
      <c r="J259" s="237">
        <f t="shared" si="87"/>
        <v>85.92121800000001</v>
      </c>
      <c r="K259" s="237">
        <f t="shared" si="87"/>
        <v>68.881218000000018</v>
      </c>
      <c r="L259" s="237">
        <f t="shared" si="87"/>
        <v>51.841218000000026</v>
      </c>
      <c r="M259" s="237">
        <f t="shared" si="87"/>
        <v>34.801218000000006</v>
      </c>
      <c r="N259" s="244">
        <f t="shared" si="87"/>
        <v>17.761218000000014</v>
      </c>
      <c r="O259" s="245">
        <f t="shared" si="87"/>
        <v>0.72121800000002168</v>
      </c>
      <c r="P259" s="237">
        <f t="shared" si="87"/>
        <v>16.318781999999999</v>
      </c>
      <c r="Q259" s="237">
        <f t="shared" si="87"/>
        <v>33.358781999999991</v>
      </c>
      <c r="R259" s="237">
        <f t="shared" si="87"/>
        <v>50.398781999999983</v>
      </c>
      <c r="S259" s="237">
        <f t="shared" si="86"/>
        <v>67.438782000000003</v>
      </c>
      <c r="T259" s="237">
        <f t="shared" si="86"/>
        <v>84.478781999999967</v>
      </c>
      <c r="U259" s="237">
        <f t="shared" si="86"/>
        <v>101.51878199999999</v>
      </c>
      <c r="V259" s="237">
        <f t="shared" si="86"/>
        <v>118.55878200000001</v>
      </c>
      <c r="W259" s="237">
        <f t="shared" si="86"/>
        <v>135.59878199999997</v>
      </c>
      <c r="X259" s="237">
        <f t="shared" si="86"/>
        <v>152.63878199999999</v>
      </c>
      <c r="Y259" s="237">
        <f t="shared" si="86"/>
        <v>169.67878200000001</v>
      </c>
      <c r="Z259" s="379">
        <f t="shared" si="86"/>
        <v>186.71878199999998</v>
      </c>
      <c r="AA259" s="379">
        <f t="shared" si="86"/>
        <v>203.758782</v>
      </c>
      <c r="AB259" s="379">
        <f t="shared" si="86"/>
        <v>220.79878199999996</v>
      </c>
      <c r="AC259" s="237">
        <f t="shared" si="86"/>
        <v>237.83878199999998</v>
      </c>
      <c r="AD259" s="238">
        <f t="shared" si="86"/>
        <v>254.878782</v>
      </c>
      <c r="AE259" s="237">
        <f t="shared" si="86"/>
        <v>271.91878199999996</v>
      </c>
      <c r="AF259" s="209">
        <f t="shared" si="86"/>
        <v>367.14378199999999</v>
      </c>
      <c r="AG259" s="114"/>
      <c r="AH259" s="114">
        <v>100</v>
      </c>
      <c r="AI259" s="46" t="s">
        <v>198</v>
      </c>
      <c r="AJ259" s="147" t="str">
        <f t="shared" si="77"/>
        <v>MBL-090ROW:PBI-FE-215601</v>
      </c>
      <c r="AK259" s="147" t="str">
        <f t="shared" si="78"/>
        <v>MBL-090ROW:PBI-MTCA-215600</v>
      </c>
      <c r="AL259" s="14" t="s">
        <v>582</v>
      </c>
      <c r="AM259" s="114" t="str">
        <f t="shared" si="79"/>
        <v>MBL-090ROW</v>
      </c>
      <c r="AN259" s="114" t="s">
        <v>1315</v>
      </c>
      <c r="AO259" s="114"/>
      <c r="AP259" s="511">
        <v>6</v>
      </c>
      <c r="AQ259" s="511">
        <f>'Electronics naming convention'!$C$16+AP259-1</f>
        <v>2156</v>
      </c>
      <c r="AR259" s="46">
        <f t="shared" si="80"/>
        <v>1</v>
      </c>
      <c r="AS259" s="46" t="str">
        <f t="shared" si="81"/>
        <v>BLM</v>
      </c>
      <c r="AT259" s="200">
        <f t="shared" si="82"/>
        <v>45.721218000000022</v>
      </c>
      <c r="AU259" s="46" t="s">
        <v>160</v>
      </c>
      <c r="AV259" s="515">
        <v>2</v>
      </c>
      <c r="AW259" s="515">
        <v>2</v>
      </c>
      <c r="AX259" s="47">
        <v>2</v>
      </c>
      <c r="AY259" s="515"/>
      <c r="AZ259" s="14"/>
      <c r="BA259" s="114"/>
      <c r="BB259" s="82"/>
      <c r="BC259" s="82"/>
    </row>
    <row r="260" spans="2:55" x14ac:dyDescent="0.25">
      <c r="B260" s="109" t="s">
        <v>201</v>
      </c>
      <c r="C260" s="211">
        <v>192.85621800000001</v>
      </c>
      <c r="D260" s="237">
        <f t="shared" si="87"/>
        <v>192.85621800000001</v>
      </c>
      <c r="E260" s="238">
        <f t="shared" si="87"/>
        <v>174.40621800000002</v>
      </c>
      <c r="F260" s="237">
        <f t="shared" si="87"/>
        <v>155.241218</v>
      </c>
      <c r="G260" s="237">
        <f t="shared" si="87"/>
        <v>133.46621800000003</v>
      </c>
      <c r="H260" s="237">
        <f t="shared" si="87"/>
        <v>116.42621800000001</v>
      </c>
      <c r="I260" s="237">
        <f t="shared" si="87"/>
        <v>99.386218000000014</v>
      </c>
      <c r="J260" s="237">
        <f t="shared" si="87"/>
        <v>85.92121800000001</v>
      </c>
      <c r="K260" s="237">
        <f t="shared" si="87"/>
        <v>68.881218000000018</v>
      </c>
      <c r="L260" s="237">
        <f t="shared" si="87"/>
        <v>51.841218000000026</v>
      </c>
      <c r="M260" s="237">
        <f t="shared" si="87"/>
        <v>34.801218000000006</v>
      </c>
      <c r="N260" s="244">
        <f t="shared" si="87"/>
        <v>17.761218000000014</v>
      </c>
      <c r="O260" s="245">
        <f t="shared" si="87"/>
        <v>0.72121800000002168</v>
      </c>
      <c r="P260" s="237">
        <f t="shared" si="87"/>
        <v>16.318781999999999</v>
      </c>
      <c r="Q260" s="237">
        <f t="shared" si="87"/>
        <v>33.358781999999991</v>
      </c>
      <c r="R260" s="237">
        <f t="shared" si="87"/>
        <v>50.398781999999983</v>
      </c>
      <c r="S260" s="237">
        <f t="shared" si="86"/>
        <v>67.438782000000003</v>
      </c>
      <c r="T260" s="237">
        <f t="shared" si="86"/>
        <v>84.478781999999967</v>
      </c>
      <c r="U260" s="237">
        <f t="shared" si="86"/>
        <v>101.51878199999999</v>
      </c>
      <c r="V260" s="237">
        <f t="shared" si="86"/>
        <v>118.55878200000001</v>
      </c>
      <c r="W260" s="237">
        <f t="shared" si="86"/>
        <v>135.59878199999997</v>
      </c>
      <c r="X260" s="237">
        <f t="shared" si="86"/>
        <v>152.63878199999999</v>
      </c>
      <c r="Y260" s="237">
        <f t="shared" si="86"/>
        <v>169.67878200000001</v>
      </c>
      <c r="Z260" s="379">
        <f t="shared" si="86"/>
        <v>186.71878199999998</v>
      </c>
      <c r="AA260" s="379">
        <f t="shared" si="86"/>
        <v>203.758782</v>
      </c>
      <c r="AB260" s="379">
        <f t="shared" si="86"/>
        <v>220.79878199999996</v>
      </c>
      <c r="AC260" s="237">
        <f t="shared" si="86"/>
        <v>237.83878199999998</v>
      </c>
      <c r="AD260" s="238">
        <f t="shared" si="86"/>
        <v>254.878782</v>
      </c>
      <c r="AE260" s="237">
        <f t="shared" si="86"/>
        <v>271.91878199999996</v>
      </c>
      <c r="AF260" s="209">
        <f t="shared" si="86"/>
        <v>367.14378199999999</v>
      </c>
      <c r="AG260" s="114"/>
      <c r="AH260" s="114">
        <v>101</v>
      </c>
      <c r="AI260" s="46" t="s">
        <v>201</v>
      </c>
      <c r="AJ260" s="147" t="str">
        <f t="shared" si="77"/>
        <v>MBL-090ROW:PBI-FE-215602</v>
      </c>
      <c r="AK260" s="147" t="str">
        <f t="shared" si="78"/>
        <v>MBL-090ROW:PBI-MTCA-215600</v>
      </c>
      <c r="AL260" s="14" t="s">
        <v>582</v>
      </c>
      <c r="AM260" s="114" t="str">
        <f t="shared" si="79"/>
        <v>MBL-090ROW</v>
      </c>
      <c r="AN260" s="114" t="s">
        <v>1315</v>
      </c>
      <c r="AO260" s="114"/>
      <c r="AP260" s="511">
        <v>6</v>
      </c>
      <c r="AQ260" s="511">
        <f>'Electronics naming convention'!$C$16+AP260-1</f>
        <v>2156</v>
      </c>
      <c r="AR260" s="46">
        <f t="shared" si="80"/>
        <v>2</v>
      </c>
      <c r="AS260" s="46" t="str">
        <f t="shared" si="81"/>
        <v>BLM</v>
      </c>
      <c r="AT260" s="200">
        <f t="shared" si="82"/>
        <v>45.721218000000022</v>
      </c>
      <c r="AU260" s="46" t="s">
        <v>160</v>
      </c>
      <c r="AV260" s="515">
        <v>4</v>
      </c>
      <c r="AW260" s="515">
        <v>4</v>
      </c>
      <c r="AX260" s="47">
        <v>2</v>
      </c>
      <c r="AY260" s="515"/>
      <c r="AZ260" s="14"/>
      <c r="BA260" s="114"/>
      <c r="BB260" s="82"/>
      <c r="BC260" s="82"/>
    </row>
    <row r="261" spans="2:55" x14ac:dyDescent="0.25">
      <c r="B261" s="110" t="s">
        <v>275</v>
      </c>
      <c r="C261" s="211">
        <v>199.695018</v>
      </c>
      <c r="D261" s="237">
        <f t="shared" si="87"/>
        <v>199.695018</v>
      </c>
      <c r="E261" s="238">
        <f t="shared" si="87"/>
        <v>181.24501800000002</v>
      </c>
      <c r="F261" s="237">
        <f t="shared" si="87"/>
        <v>162.080018</v>
      </c>
      <c r="G261" s="237">
        <f t="shared" si="87"/>
        <v>140.30501800000002</v>
      </c>
      <c r="H261" s="237">
        <f t="shared" si="87"/>
        <v>123.265018</v>
      </c>
      <c r="I261" s="237">
        <f t="shared" si="87"/>
        <v>106.22501800000001</v>
      </c>
      <c r="J261" s="237">
        <f t="shared" si="87"/>
        <v>92.760018000000002</v>
      </c>
      <c r="K261" s="237">
        <f t="shared" si="87"/>
        <v>75.72001800000001</v>
      </c>
      <c r="L261" s="237">
        <f t="shared" si="87"/>
        <v>58.680018000000018</v>
      </c>
      <c r="M261" s="237">
        <f t="shared" si="87"/>
        <v>41.640017999999998</v>
      </c>
      <c r="N261" s="244">
        <f t="shared" si="87"/>
        <v>24.600018000000006</v>
      </c>
      <c r="O261" s="245">
        <f t="shared" si="87"/>
        <v>7.5600180000000137</v>
      </c>
      <c r="P261" s="237">
        <f t="shared" si="87"/>
        <v>9.4799820000000068</v>
      </c>
      <c r="Q261" s="237">
        <f t="shared" si="87"/>
        <v>26.519981999999999</v>
      </c>
      <c r="R261" s="237">
        <f t="shared" si="87"/>
        <v>43.559981999999991</v>
      </c>
      <c r="S261" s="237">
        <f t="shared" si="86"/>
        <v>60.599982000000011</v>
      </c>
      <c r="T261" s="237">
        <f t="shared" si="86"/>
        <v>77.639981999999975</v>
      </c>
      <c r="U261" s="237">
        <f t="shared" si="86"/>
        <v>94.679981999999995</v>
      </c>
      <c r="V261" s="237">
        <f t="shared" si="86"/>
        <v>111.71998200000002</v>
      </c>
      <c r="W261" s="237">
        <f t="shared" si="86"/>
        <v>128.75998199999998</v>
      </c>
      <c r="X261" s="237">
        <f t="shared" si="86"/>
        <v>145.799982</v>
      </c>
      <c r="Y261" s="237">
        <f t="shared" si="86"/>
        <v>162.83998200000002</v>
      </c>
      <c r="Z261" s="379">
        <f t="shared" si="86"/>
        <v>179.87998199999998</v>
      </c>
      <c r="AA261" s="379">
        <f t="shared" si="86"/>
        <v>196.919982</v>
      </c>
      <c r="AB261" s="379">
        <f t="shared" si="86"/>
        <v>213.95998199999997</v>
      </c>
      <c r="AC261" s="237">
        <f t="shared" si="86"/>
        <v>230.99998199999999</v>
      </c>
      <c r="AD261" s="238">
        <f t="shared" si="86"/>
        <v>248.03998200000001</v>
      </c>
      <c r="AE261" s="237">
        <f t="shared" si="86"/>
        <v>265.07998199999997</v>
      </c>
      <c r="AF261" s="209">
        <f t="shared" si="86"/>
        <v>360.304982</v>
      </c>
      <c r="AG261" s="114"/>
      <c r="AH261" s="114">
        <v>102</v>
      </c>
      <c r="AI261" s="46" t="s">
        <v>275</v>
      </c>
      <c r="AJ261" s="147" t="str">
        <f t="shared" si="77"/>
        <v>MBL-090ROW:PBI-FE-215601</v>
      </c>
      <c r="AK261" s="147" t="str">
        <f t="shared" si="78"/>
        <v>MBL-090ROW:PBI-MTCA-215600</v>
      </c>
      <c r="AL261" s="14" t="s">
        <v>582</v>
      </c>
      <c r="AM261" s="114" t="str">
        <f t="shared" si="79"/>
        <v>MBL-090ROW</v>
      </c>
      <c r="AN261" s="114" t="s">
        <v>1315</v>
      </c>
      <c r="AO261" s="114"/>
      <c r="AP261" s="511">
        <v>6</v>
      </c>
      <c r="AQ261" s="511">
        <f>'Electronics naming convention'!$C$16+AP261-1</f>
        <v>2156</v>
      </c>
      <c r="AR261" s="46">
        <f t="shared" si="80"/>
        <v>1</v>
      </c>
      <c r="AS261" s="46" t="str">
        <f t="shared" si="81"/>
        <v>BLM</v>
      </c>
      <c r="AT261" s="200">
        <f t="shared" si="82"/>
        <v>52.560018000000014</v>
      </c>
      <c r="AU261" s="46" t="s">
        <v>160</v>
      </c>
      <c r="AV261" s="515">
        <v>2</v>
      </c>
      <c r="AW261" s="515"/>
      <c r="AX261" s="47">
        <v>3</v>
      </c>
      <c r="AY261" s="515"/>
      <c r="AZ261" s="14"/>
      <c r="BA261" s="114"/>
      <c r="BB261" s="82"/>
      <c r="BC261" s="82"/>
    </row>
    <row r="262" spans="2:55" x14ac:dyDescent="0.25">
      <c r="B262" s="47" t="s">
        <v>277</v>
      </c>
      <c r="C262" s="211">
        <v>201.12501800000001</v>
      </c>
      <c r="D262" s="237">
        <f t="shared" si="87"/>
        <v>201.12501800000001</v>
      </c>
      <c r="E262" s="238">
        <f t="shared" si="87"/>
        <v>182.67501800000002</v>
      </c>
      <c r="F262" s="237">
        <f t="shared" si="87"/>
        <v>163.510018</v>
      </c>
      <c r="G262" s="237">
        <f t="shared" si="87"/>
        <v>141.73501800000003</v>
      </c>
      <c r="H262" s="237">
        <f t="shared" si="87"/>
        <v>124.695018</v>
      </c>
      <c r="I262" s="237">
        <f t="shared" si="87"/>
        <v>107.65501800000001</v>
      </c>
      <c r="J262" s="237">
        <f t="shared" si="87"/>
        <v>94.190018000000009</v>
      </c>
      <c r="K262" s="237">
        <f t="shared" si="87"/>
        <v>77.150018000000017</v>
      </c>
      <c r="L262" s="237">
        <f t="shared" si="87"/>
        <v>60.110018000000025</v>
      </c>
      <c r="M262" s="237">
        <f t="shared" si="87"/>
        <v>43.070018000000005</v>
      </c>
      <c r="N262" s="244">
        <f t="shared" si="87"/>
        <v>26.030018000000013</v>
      </c>
      <c r="O262" s="245">
        <f t="shared" si="87"/>
        <v>8.9900180000000205</v>
      </c>
      <c r="P262" s="237">
        <f t="shared" si="87"/>
        <v>8.049982</v>
      </c>
      <c r="Q262" s="237">
        <f t="shared" si="87"/>
        <v>25.089981999999992</v>
      </c>
      <c r="R262" s="237">
        <f t="shared" si="87"/>
        <v>42.129981999999984</v>
      </c>
      <c r="S262" s="237">
        <f t="shared" si="86"/>
        <v>59.169982000000005</v>
      </c>
      <c r="T262" s="237">
        <f t="shared" si="86"/>
        <v>76.209981999999968</v>
      </c>
      <c r="U262" s="237">
        <f t="shared" si="86"/>
        <v>93.249981999999989</v>
      </c>
      <c r="V262" s="237">
        <f t="shared" si="86"/>
        <v>110.28998200000001</v>
      </c>
      <c r="W262" s="237">
        <f t="shared" si="86"/>
        <v>127.32998199999997</v>
      </c>
      <c r="X262" s="237">
        <f t="shared" si="86"/>
        <v>144.36998199999999</v>
      </c>
      <c r="Y262" s="237">
        <f t="shared" si="86"/>
        <v>161.40998200000001</v>
      </c>
      <c r="Z262" s="379">
        <f t="shared" si="86"/>
        <v>178.44998199999998</v>
      </c>
      <c r="AA262" s="379">
        <f t="shared" si="86"/>
        <v>195.489982</v>
      </c>
      <c r="AB262" s="379">
        <f t="shared" si="86"/>
        <v>212.52998199999996</v>
      </c>
      <c r="AC262" s="237">
        <f t="shared" si="86"/>
        <v>229.56998199999998</v>
      </c>
      <c r="AD262" s="238">
        <f t="shared" si="86"/>
        <v>246.609982</v>
      </c>
      <c r="AE262" s="237">
        <f t="shared" si="86"/>
        <v>263.64998199999997</v>
      </c>
      <c r="AF262" s="209">
        <f t="shared" si="86"/>
        <v>358.87498199999999</v>
      </c>
      <c r="AG262" s="114"/>
      <c r="AH262" s="114">
        <v>103</v>
      </c>
      <c r="AI262" s="46" t="s">
        <v>277</v>
      </c>
      <c r="AJ262" s="147" t="str">
        <f t="shared" si="77"/>
        <v>MBL-090ROW:PBI-FE-215602</v>
      </c>
      <c r="AK262" s="147" t="str">
        <f t="shared" si="78"/>
        <v>MBL-090ROW:PBI-MTCA-215600</v>
      </c>
      <c r="AL262" s="14" t="s">
        <v>582</v>
      </c>
      <c r="AM262" s="114" t="str">
        <f t="shared" si="79"/>
        <v>MBL-090ROW</v>
      </c>
      <c r="AN262" s="114" t="s">
        <v>1315</v>
      </c>
      <c r="AO262" s="114"/>
      <c r="AP262" s="511">
        <v>6</v>
      </c>
      <c r="AQ262" s="511">
        <f>'Electronics naming convention'!$C$16+AP262-1</f>
        <v>2156</v>
      </c>
      <c r="AR262" s="46">
        <f t="shared" si="80"/>
        <v>2</v>
      </c>
      <c r="AS262" s="46" t="str">
        <f t="shared" si="81"/>
        <v>BLM</v>
      </c>
      <c r="AT262" s="200">
        <f t="shared" si="82"/>
        <v>53.99001800000002</v>
      </c>
      <c r="AU262" s="46" t="s">
        <v>160</v>
      </c>
      <c r="AV262" s="515">
        <v>4</v>
      </c>
      <c r="AW262" s="515"/>
      <c r="AX262" s="47">
        <v>3</v>
      </c>
      <c r="AY262" s="515"/>
      <c r="AZ262" s="14"/>
      <c r="BA262" s="114"/>
      <c r="BB262" s="82"/>
      <c r="BC262" s="82"/>
    </row>
    <row r="263" spans="2:55" x14ac:dyDescent="0.25">
      <c r="B263" s="109" t="s">
        <v>279</v>
      </c>
      <c r="C263" s="211">
        <v>201.37621799999999</v>
      </c>
      <c r="D263" s="237">
        <f t="shared" si="87"/>
        <v>201.37621799999999</v>
      </c>
      <c r="E263" s="238">
        <f t="shared" si="87"/>
        <v>182.92621800000001</v>
      </c>
      <c r="F263" s="237">
        <f t="shared" si="87"/>
        <v>163.76121799999999</v>
      </c>
      <c r="G263" s="237">
        <f t="shared" si="87"/>
        <v>141.98621800000001</v>
      </c>
      <c r="H263" s="237">
        <f t="shared" si="87"/>
        <v>124.94621799999999</v>
      </c>
      <c r="I263" s="237">
        <f t="shared" si="87"/>
        <v>107.906218</v>
      </c>
      <c r="J263" s="237">
        <f t="shared" si="87"/>
        <v>94.441217999999992</v>
      </c>
      <c r="K263" s="237">
        <f t="shared" si="87"/>
        <v>77.401218</v>
      </c>
      <c r="L263" s="237">
        <f t="shared" si="87"/>
        <v>60.361218000000008</v>
      </c>
      <c r="M263" s="237">
        <f t="shared" si="87"/>
        <v>43.321217999999988</v>
      </c>
      <c r="N263" s="244">
        <f t="shared" si="87"/>
        <v>26.281217999999996</v>
      </c>
      <c r="O263" s="245">
        <f t="shared" si="87"/>
        <v>9.2412180000000035</v>
      </c>
      <c r="P263" s="237">
        <f t="shared" si="87"/>
        <v>7.798782000000017</v>
      </c>
      <c r="Q263" s="237">
        <f t="shared" si="87"/>
        <v>24.838782000000009</v>
      </c>
      <c r="R263" s="237">
        <f t="shared" si="87"/>
        <v>41.878782000000001</v>
      </c>
      <c r="S263" s="237">
        <f t="shared" si="86"/>
        <v>58.918782000000022</v>
      </c>
      <c r="T263" s="237">
        <f t="shared" si="86"/>
        <v>75.958781999999985</v>
      </c>
      <c r="U263" s="237">
        <f t="shared" si="86"/>
        <v>92.998782000000006</v>
      </c>
      <c r="V263" s="237">
        <f t="shared" si="86"/>
        <v>110.03878200000003</v>
      </c>
      <c r="W263" s="237">
        <f t="shared" si="86"/>
        <v>127.07878199999999</v>
      </c>
      <c r="X263" s="237">
        <f t="shared" si="86"/>
        <v>144.11878200000001</v>
      </c>
      <c r="Y263" s="237">
        <f t="shared" si="86"/>
        <v>161.15878200000003</v>
      </c>
      <c r="Z263" s="379">
        <f t="shared" si="86"/>
        <v>178.19878199999999</v>
      </c>
      <c r="AA263" s="379">
        <f t="shared" si="86"/>
        <v>195.23878200000001</v>
      </c>
      <c r="AB263" s="379">
        <f t="shared" si="86"/>
        <v>212.27878199999998</v>
      </c>
      <c r="AC263" s="237">
        <f t="shared" si="86"/>
        <v>229.318782</v>
      </c>
      <c r="AD263" s="238">
        <f t="shared" si="86"/>
        <v>246.35878200000002</v>
      </c>
      <c r="AE263" s="237">
        <f t="shared" si="86"/>
        <v>263.39878199999998</v>
      </c>
      <c r="AF263" s="209">
        <f t="shared" si="86"/>
        <v>358.62378200000001</v>
      </c>
      <c r="AG263" s="114"/>
      <c r="AH263" s="114">
        <v>104</v>
      </c>
      <c r="AI263" s="46" t="s">
        <v>279</v>
      </c>
      <c r="AJ263" s="147" t="str">
        <f t="shared" si="77"/>
        <v>MBL-090ROW:PBI-FE-215601</v>
      </c>
      <c r="AK263" s="147" t="str">
        <f t="shared" si="78"/>
        <v>MBL-090ROW:PBI-MTCA-215600</v>
      </c>
      <c r="AL263" s="14" t="s">
        <v>582</v>
      </c>
      <c r="AM263" s="114" t="str">
        <f t="shared" si="79"/>
        <v>MBL-090ROW</v>
      </c>
      <c r="AN263" s="114" t="s">
        <v>1315</v>
      </c>
      <c r="AO263" s="114"/>
      <c r="AP263" s="511">
        <v>6</v>
      </c>
      <c r="AQ263" s="511">
        <f>'Electronics naming convention'!$C$16+AP263-1</f>
        <v>2156</v>
      </c>
      <c r="AR263" s="46">
        <f t="shared" si="80"/>
        <v>1</v>
      </c>
      <c r="AS263" s="46" t="str">
        <f t="shared" si="81"/>
        <v>BLM</v>
      </c>
      <c r="AT263" s="200">
        <f t="shared" si="82"/>
        <v>54.241218000000003</v>
      </c>
      <c r="AU263" s="46" t="s">
        <v>160</v>
      </c>
      <c r="AV263" s="515">
        <v>2</v>
      </c>
      <c r="AW263" s="515"/>
      <c r="AX263" s="47">
        <v>4</v>
      </c>
      <c r="AY263" s="515"/>
      <c r="AZ263" s="14"/>
      <c r="BA263" s="114"/>
      <c r="BB263" s="82"/>
      <c r="BC263" s="82"/>
    </row>
    <row r="264" spans="2:55" ht="15.75" thickBot="1" x14ac:dyDescent="0.3">
      <c r="B264" s="109" t="s">
        <v>281</v>
      </c>
      <c r="C264" s="211">
        <v>201.37621799999999</v>
      </c>
      <c r="D264" s="237">
        <f t="shared" si="87"/>
        <v>201.37621799999999</v>
      </c>
      <c r="E264" s="238">
        <f t="shared" si="87"/>
        <v>182.92621800000001</v>
      </c>
      <c r="F264" s="237">
        <f t="shared" si="87"/>
        <v>163.76121799999999</v>
      </c>
      <c r="G264" s="237">
        <f t="shared" si="87"/>
        <v>141.98621800000001</v>
      </c>
      <c r="H264" s="237">
        <f t="shared" si="87"/>
        <v>124.94621799999999</v>
      </c>
      <c r="I264" s="237">
        <f t="shared" si="87"/>
        <v>107.906218</v>
      </c>
      <c r="J264" s="237">
        <f t="shared" si="87"/>
        <v>94.441217999999992</v>
      </c>
      <c r="K264" s="237">
        <f t="shared" si="87"/>
        <v>77.401218</v>
      </c>
      <c r="L264" s="237">
        <f t="shared" si="87"/>
        <v>60.361218000000008</v>
      </c>
      <c r="M264" s="237">
        <f t="shared" si="87"/>
        <v>43.321217999999988</v>
      </c>
      <c r="N264" s="242">
        <f t="shared" si="87"/>
        <v>26.281217999999996</v>
      </c>
      <c r="O264" s="243">
        <f t="shared" si="87"/>
        <v>9.2412180000000035</v>
      </c>
      <c r="P264" s="237">
        <f t="shared" si="87"/>
        <v>7.798782000000017</v>
      </c>
      <c r="Q264" s="237">
        <f t="shared" si="87"/>
        <v>24.838782000000009</v>
      </c>
      <c r="R264" s="237">
        <f t="shared" si="87"/>
        <v>41.878782000000001</v>
      </c>
      <c r="S264" s="237">
        <f t="shared" si="86"/>
        <v>58.918782000000022</v>
      </c>
      <c r="T264" s="237">
        <f t="shared" si="86"/>
        <v>75.958781999999985</v>
      </c>
      <c r="U264" s="237">
        <f t="shared" si="86"/>
        <v>92.998782000000006</v>
      </c>
      <c r="V264" s="237">
        <f t="shared" si="86"/>
        <v>110.03878200000003</v>
      </c>
      <c r="W264" s="237">
        <f t="shared" si="86"/>
        <v>127.07878199999999</v>
      </c>
      <c r="X264" s="237">
        <f t="shared" si="86"/>
        <v>144.11878200000001</v>
      </c>
      <c r="Y264" s="237">
        <f t="shared" si="86"/>
        <v>161.15878200000003</v>
      </c>
      <c r="Z264" s="379">
        <f t="shared" si="86"/>
        <v>178.19878199999999</v>
      </c>
      <c r="AA264" s="379">
        <f t="shared" si="86"/>
        <v>195.23878200000001</v>
      </c>
      <c r="AB264" s="379">
        <f t="shared" si="86"/>
        <v>212.27878199999998</v>
      </c>
      <c r="AC264" s="237">
        <f t="shared" si="86"/>
        <v>229.318782</v>
      </c>
      <c r="AD264" s="238">
        <f t="shared" si="86"/>
        <v>246.35878200000002</v>
      </c>
      <c r="AE264" s="237">
        <f t="shared" si="86"/>
        <v>263.39878199999998</v>
      </c>
      <c r="AF264" s="209">
        <f t="shared" si="86"/>
        <v>358.62378200000001</v>
      </c>
      <c r="AG264" s="114"/>
      <c r="AH264" s="114">
        <v>105</v>
      </c>
      <c r="AI264" s="164" t="s">
        <v>281</v>
      </c>
      <c r="AJ264" s="173" t="str">
        <f t="shared" si="77"/>
        <v>MBL-090ROW:PBI-FE-215602</v>
      </c>
      <c r="AK264" s="173" t="str">
        <f t="shared" si="78"/>
        <v>MBL-090ROW:PBI-MTCA-215600</v>
      </c>
      <c r="AL264" s="14" t="s">
        <v>582</v>
      </c>
      <c r="AM264" s="114" t="str">
        <f t="shared" si="79"/>
        <v>MBL-090ROW</v>
      </c>
      <c r="AN264" s="114" t="s">
        <v>1315</v>
      </c>
      <c r="AO264" s="114"/>
      <c r="AP264" s="511">
        <v>6</v>
      </c>
      <c r="AQ264" s="81">
        <f>'Electronics naming convention'!$C$16+AP264-1</f>
        <v>2156</v>
      </c>
      <c r="AR264" s="46">
        <f t="shared" si="80"/>
        <v>2</v>
      </c>
      <c r="AS264" s="164" t="str">
        <f t="shared" si="81"/>
        <v>BLM</v>
      </c>
      <c r="AT264" s="201">
        <f t="shared" si="82"/>
        <v>54.241218000000003</v>
      </c>
      <c r="AU264" s="46" t="s">
        <v>160</v>
      </c>
      <c r="AV264" s="515">
        <v>4</v>
      </c>
      <c r="AW264" s="515"/>
      <c r="AX264" s="47">
        <v>4</v>
      </c>
      <c r="AY264" s="515"/>
      <c r="AZ264" s="14"/>
      <c r="BA264" s="114"/>
      <c r="BB264" s="82"/>
      <c r="BC264" s="82"/>
    </row>
    <row r="265" spans="2:55" x14ac:dyDescent="0.25">
      <c r="B265" s="110" t="s">
        <v>283</v>
      </c>
      <c r="C265" s="211">
        <v>208.21501799999999</v>
      </c>
      <c r="D265" s="237">
        <f t="shared" si="87"/>
        <v>208.21501799999999</v>
      </c>
      <c r="E265" s="238">
        <f t="shared" si="87"/>
        <v>189.765018</v>
      </c>
      <c r="F265" s="237">
        <f t="shared" si="87"/>
        <v>170.60001799999998</v>
      </c>
      <c r="G265" s="237">
        <f t="shared" si="87"/>
        <v>148.825018</v>
      </c>
      <c r="H265" s="237">
        <f t="shared" si="87"/>
        <v>131.78501799999998</v>
      </c>
      <c r="I265" s="237">
        <f t="shared" si="87"/>
        <v>114.74501799999999</v>
      </c>
      <c r="J265" s="237">
        <f t="shared" si="87"/>
        <v>101.28001799999998</v>
      </c>
      <c r="K265" s="237">
        <f t="shared" si="87"/>
        <v>84.240017999999992</v>
      </c>
      <c r="L265" s="237">
        <f t="shared" si="87"/>
        <v>67.200018</v>
      </c>
      <c r="M265" s="237">
        <f t="shared" si="87"/>
        <v>50.16001799999998</v>
      </c>
      <c r="N265" s="237">
        <f t="shared" si="87"/>
        <v>33.120017999999988</v>
      </c>
      <c r="O265" s="237">
        <f t="shared" si="87"/>
        <v>16.080017999999995</v>
      </c>
      <c r="P265" s="240">
        <f t="shared" si="87"/>
        <v>0.95998200000002498</v>
      </c>
      <c r="Q265" s="241">
        <f t="shared" si="87"/>
        <v>17.999982000000017</v>
      </c>
      <c r="R265" s="237">
        <f t="shared" si="87"/>
        <v>35.039982000000009</v>
      </c>
      <c r="S265" s="237">
        <f t="shared" si="86"/>
        <v>52.07998200000003</v>
      </c>
      <c r="T265" s="237">
        <f t="shared" si="86"/>
        <v>69.119981999999993</v>
      </c>
      <c r="U265" s="237">
        <f t="shared" si="86"/>
        <v>86.159982000000014</v>
      </c>
      <c r="V265" s="237">
        <f t="shared" si="86"/>
        <v>103.19998200000003</v>
      </c>
      <c r="W265" s="237">
        <f t="shared" si="86"/>
        <v>120.239982</v>
      </c>
      <c r="X265" s="237">
        <f t="shared" si="86"/>
        <v>137.27998200000002</v>
      </c>
      <c r="Y265" s="237">
        <f t="shared" si="86"/>
        <v>154.31998200000004</v>
      </c>
      <c r="Z265" s="379">
        <f t="shared" si="86"/>
        <v>171.359982</v>
      </c>
      <c r="AA265" s="379">
        <f t="shared" si="86"/>
        <v>188.39998200000002</v>
      </c>
      <c r="AB265" s="379">
        <f t="shared" si="86"/>
        <v>205.43998199999999</v>
      </c>
      <c r="AC265" s="237">
        <f t="shared" si="86"/>
        <v>222.47998200000001</v>
      </c>
      <c r="AD265" s="238">
        <f t="shared" si="86"/>
        <v>239.51998200000003</v>
      </c>
      <c r="AE265" s="237">
        <f t="shared" si="86"/>
        <v>256.55998199999999</v>
      </c>
      <c r="AF265" s="209">
        <f t="shared" si="86"/>
        <v>351.78498200000001</v>
      </c>
      <c r="AG265" s="114"/>
      <c r="AH265" s="114">
        <v>106</v>
      </c>
      <c r="AI265" s="46" t="s">
        <v>283</v>
      </c>
      <c r="AJ265" s="147" t="str">
        <f t="shared" si="77"/>
        <v>HBL-050ROW:PBI-FE-215701</v>
      </c>
      <c r="AK265" s="147" t="str">
        <f t="shared" si="78"/>
        <v>HBL-050ROW:PBI-MTCA-215700</v>
      </c>
      <c r="AL265" s="14" t="s">
        <v>1552</v>
      </c>
      <c r="AM265" s="114" t="str">
        <f t="shared" si="79"/>
        <v>HBL-050ROW</v>
      </c>
      <c r="AN265" s="114" t="s">
        <v>1315</v>
      </c>
      <c r="AO265" s="114"/>
      <c r="AP265" s="511">
        <v>7</v>
      </c>
      <c r="AQ265" s="511">
        <f>'Electronics naming convention'!$C$16+AP265-1</f>
        <v>2157</v>
      </c>
      <c r="AR265" s="46">
        <f t="shared" si="80"/>
        <v>1</v>
      </c>
      <c r="AS265" s="46" t="str">
        <f t="shared" si="81"/>
        <v>BLM</v>
      </c>
      <c r="AT265" s="200">
        <f t="shared" si="82"/>
        <v>45.959982000000025</v>
      </c>
      <c r="AU265" s="46" t="s">
        <v>161</v>
      </c>
      <c r="AV265" s="515">
        <v>1</v>
      </c>
      <c r="AW265" s="515"/>
      <c r="AX265" s="47">
        <v>1</v>
      </c>
      <c r="AY265" s="515"/>
      <c r="AZ265" s="14"/>
      <c r="BA265" s="114"/>
      <c r="BB265" s="82"/>
      <c r="BC265" s="82"/>
    </row>
    <row r="266" spans="2:55" x14ac:dyDescent="0.25">
      <c r="B266" s="47" t="s">
        <v>285</v>
      </c>
      <c r="C266" s="211">
        <v>209.64501799999999</v>
      </c>
      <c r="D266" s="237">
        <f t="shared" si="87"/>
        <v>209.64501799999999</v>
      </c>
      <c r="E266" s="238">
        <f t="shared" si="87"/>
        <v>191.195018</v>
      </c>
      <c r="F266" s="237">
        <f t="shared" si="87"/>
        <v>172.03001799999998</v>
      </c>
      <c r="G266" s="237">
        <f t="shared" si="87"/>
        <v>150.25501800000001</v>
      </c>
      <c r="H266" s="237">
        <f t="shared" si="87"/>
        <v>133.21501799999999</v>
      </c>
      <c r="I266" s="237">
        <f t="shared" si="87"/>
        <v>116.17501799999999</v>
      </c>
      <c r="J266" s="237">
        <f t="shared" si="87"/>
        <v>102.71001799999999</v>
      </c>
      <c r="K266" s="237">
        <f t="shared" si="87"/>
        <v>85.670017999999999</v>
      </c>
      <c r="L266" s="237">
        <f t="shared" si="87"/>
        <v>68.630018000000007</v>
      </c>
      <c r="M266" s="237">
        <f t="shared" si="87"/>
        <v>51.590017999999986</v>
      </c>
      <c r="N266" s="237">
        <f t="shared" si="87"/>
        <v>34.550017999999994</v>
      </c>
      <c r="O266" s="237">
        <f t="shared" si="87"/>
        <v>17.510018000000002</v>
      </c>
      <c r="P266" s="244">
        <f t="shared" si="87"/>
        <v>0.47001799999998184</v>
      </c>
      <c r="Q266" s="245">
        <f t="shared" si="87"/>
        <v>16.56998200000001</v>
      </c>
      <c r="R266" s="237">
        <f t="shared" si="87"/>
        <v>33.609982000000002</v>
      </c>
      <c r="S266" s="237">
        <f t="shared" si="86"/>
        <v>50.649982000000023</v>
      </c>
      <c r="T266" s="237">
        <f t="shared" si="86"/>
        <v>67.689981999999986</v>
      </c>
      <c r="U266" s="237">
        <f t="shared" si="86"/>
        <v>84.729982000000007</v>
      </c>
      <c r="V266" s="237">
        <f t="shared" si="86"/>
        <v>101.76998200000003</v>
      </c>
      <c r="W266" s="237">
        <f t="shared" si="86"/>
        <v>118.80998199999999</v>
      </c>
      <c r="X266" s="237">
        <f t="shared" si="86"/>
        <v>135.84998200000001</v>
      </c>
      <c r="Y266" s="237">
        <f t="shared" si="86"/>
        <v>152.88998200000003</v>
      </c>
      <c r="Z266" s="379">
        <f t="shared" si="86"/>
        <v>169.929982</v>
      </c>
      <c r="AA266" s="379">
        <f t="shared" si="86"/>
        <v>186.96998200000002</v>
      </c>
      <c r="AB266" s="379">
        <f t="shared" si="86"/>
        <v>204.00998199999998</v>
      </c>
      <c r="AC266" s="237">
        <f t="shared" si="86"/>
        <v>221.049982</v>
      </c>
      <c r="AD266" s="238">
        <f t="shared" si="86"/>
        <v>238.08998200000002</v>
      </c>
      <c r="AE266" s="237">
        <f t="shared" si="86"/>
        <v>255.12998199999998</v>
      </c>
      <c r="AF266" s="209">
        <f t="shared" si="86"/>
        <v>350.35498200000001</v>
      </c>
      <c r="AG266" s="114"/>
      <c r="AH266" s="114">
        <v>107</v>
      </c>
      <c r="AI266" s="46" t="s">
        <v>285</v>
      </c>
      <c r="AJ266" s="147" t="str">
        <f t="shared" si="77"/>
        <v>HBL-050ROW:PBI-FE-215702</v>
      </c>
      <c r="AK266" s="147" t="str">
        <f t="shared" si="78"/>
        <v>HBL-050ROW:PBI-MTCA-215700</v>
      </c>
      <c r="AL266" s="14" t="s">
        <v>1552</v>
      </c>
      <c r="AM266" s="114" t="str">
        <f t="shared" si="79"/>
        <v>HBL-050ROW</v>
      </c>
      <c r="AN266" s="114" t="s">
        <v>1315</v>
      </c>
      <c r="AO266" s="114"/>
      <c r="AP266" s="511">
        <v>7</v>
      </c>
      <c r="AQ266" s="511">
        <f>'Electronics naming convention'!$C$16+AP266-1</f>
        <v>2157</v>
      </c>
      <c r="AR266" s="46">
        <f t="shared" si="80"/>
        <v>2</v>
      </c>
      <c r="AS266" s="46" t="str">
        <f t="shared" si="81"/>
        <v>BLM</v>
      </c>
      <c r="AT266" s="200">
        <f t="shared" si="82"/>
        <v>45.470017999999982</v>
      </c>
      <c r="AU266" s="46" t="s">
        <v>161</v>
      </c>
      <c r="AV266" s="515">
        <v>3</v>
      </c>
      <c r="AW266" s="515"/>
      <c r="AX266" s="47">
        <v>1</v>
      </c>
      <c r="AY266" s="515"/>
      <c r="AZ266" s="14"/>
      <c r="BA266" s="114"/>
      <c r="BB266" s="82"/>
      <c r="BC266" s="82"/>
    </row>
    <row r="267" spans="2:55" x14ac:dyDescent="0.25">
      <c r="B267" s="109" t="s">
        <v>287</v>
      </c>
      <c r="C267" s="211">
        <v>209.896218</v>
      </c>
      <c r="D267" s="237">
        <f t="shared" si="87"/>
        <v>209.896218</v>
      </c>
      <c r="E267" s="238">
        <f t="shared" si="87"/>
        <v>191.44621800000002</v>
      </c>
      <c r="F267" s="237">
        <f t="shared" si="87"/>
        <v>172.281218</v>
      </c>
      <c r="G267" s="237">
        <f t="shared" si="87"/>
        <v>150.50621799999999</v>
      </c>
      <c r="H267" s="237">
        <f t="shared" si="87"/>
        <v>133.466218</v>
      </c>
      <c r="I267" s="237">
        <f t="shared" si="87"/>
        <v>116.42621800000001</v>
      </c>
      <c r="J267" s="237">
        <f t="shared" si="87"/>
        <v>102.961218</v>
      </c>
      <c r="K267" s="237">
        <f t="shared" si="87"/>
        <v>85.92121800000001</v>
      </c>
      <c r="L267" s="237">
        <f t="shared" si="87"/>
        <v>68.881218000000018</v>
      </c>
      <c r="M267" s="237">
        <f t="shared" si="87"/>
        <v>51.841217999999998</v>
      </c>
      <c r="N267" s="237">
        <f t="shared" si="87"/>
        <v>34.801218000000006</v>
      </c>
      <c r="O267" s="237">
        <f t="shared" si="87"/>
        <v>17.761218000000014</v>
      </c>
      <c r="P267" s="244">
        <f t="shared" si="87"/>
        <v>0.72121799999999325</v>
      </c>
      <c r="Q267" s="245">
        <f t="shared" si="87"/>
        <v>16.318781999999999</v>
      </c>
      <c r="R267" s="237">
        <f t="shared" si="87"/>
        <v>33.358781999999991</v>
      </c>
      <c r="S267" s="237">
        <f t="shared" si="86"/>
        <v>50.398782000000011</v>
      </c>
      <c r="T267" s="237">
        <f t="shared" si="86"/>
        <v>67.438781999999975</v>
      </c>
      <c r="U267" s="237">
        <f t="shared" si="86"/>
        <v>84.478781999999995</v>
      </c>
      <c r="V267" s="237">
        <f t="shared" si="86"/>
        <v>101.51878200000002</v>
      </c>
      <c r="W267" s="237">
        <f t="shared" si="86"/>
        <v>118.55878199999998</v>
      </c>
      <c r="X267" s="237">
        <f t="shared" si="86"/>
        <v>135.598782</v>
      </c>
      <c r="Y267" s="237">
        <f t="shared" si="86"/>
        <v>152.63878200000002</v>
      </c>
      <c r="Z267" s="379">
        <f t="shared" si="86"/>
        <v>169.67878199999998</v>
      </c>
      <c r="AA267" s="379">
        <f t="shared" si="86"/>
        <v>186.718782</v>
      </c>
      <c r="AB267" s="379">
        <f t="shared" si="86"/>
        <v>203.75878199999997</v>
      </c>
      <c r="AC267" s="237">
        <f t="shared" si="86"/>
        <v>220.79878199999999</v>
      </c>
      <c r="AD267" s="238">
        <f t="shared" si="86"/>
        <v>237.83878200000001</v>
      </c>
      <c r="AE267" s="237">
        <f t="shared" si="86"/>
        <v>254.87878199999997</v>
      </c>
      <c r="AF267" s="209">
        <f t="shared" si="86"/>
        <v>350.10378200000002</v>
      </c>
      <c r="AG267" s="114"/>
      <c r="AH267" s="114">
        <v>108</v>
      </c>
      <c r="AI267" s="46" t="s">
        <v>287</v>
      </c>
      <c r="AJ267" s="147" t="str">
        <f t="shared" si="77"/>
        <v>HBL-050ROW:PBI-FE-215701</v>
      </c>
      <c r="AK267" s="147" t="str">
        <f t="shared" si="78"/>
        <v>HBL-050ROW:PBI-MTCA-215700</v>
      </c>
      <c r="AL267" s="14" t="s">
        <v>1552</v>
      </c>
      <c r="AM267" s="114" t="str">
        <f t="shared" si="79"/>
        <v>HBL-050ROW</v>
      </c>
      <c r="AN267" s="114" t="s">
        <v>1315</v>
      </c>
      <c r="AO267" s="114"/>
      <c r="AP267" s="511">
        <v>7</v>
      </c>
      <c r="AQ267" s="511">
        <f>'Electronics naming convention'!$C$16+AP267-1</f>
        <v>2157</v>
      </c>
      <c r="AR267" s="46">
        <f t="shared" si="80"/>
        <v>1</v>
      </c>
      <c r="AS267" s="46" t="str">
        <f t="shared" si="81"/>
        <v>BLM</v>
      </c>
      <c r="AT267" s="200">
        <f t="shared" si="82"/>
        <v>45.721217999999993</v>
      </c>
      <c r="AU267" s="46" t="s">
        <v>161</v>
      </c>
      <c r="AV267" s="515">
        <v>1</v>
      </c>
      <c r="AW267" s="515">
        <v>1</v>
      </c>
      <c r="AX267" s="47">
        <v>2</v>
      </c>
      <c r="AY267" s="515"/>
      <c r="AZ267" s="14"/>
      <c r="BA267" s="114"/>
      <c r="BB267" s="82"/>
      <c r="BC267" s="82"/>
    </row>
    <row r="268" spans="2:55" x14ac:dyDescent="0.25">
      <c r="B268" s="109" t="s">
        <v>289</v>
      </c>
      <c r="C268" s="211">
        <v>209.896218</v>
      </c>
      <c r="D268" s="237">
        <f t="shared" si="87"/>
        <v>209.896218</v>
      </c>
      <c r="E268" s="238">
        <f t="shared" si="87"/>
        <v>191.44621800000002</v>
      </c>
      <c r="F268" s="237">
        <f t="shared" si="87"/>
        <v>172.281218</v>
      </c>
      <c r="G268" s="237">
        <f t="shared" si="87"/>
        <v>150.50621799999999</v>
      </c>
      <c r="H268" s="237">
        <f t="shared" si="87"/>
        <v>133.466218</v>
      </c>
      <c r="I268" s="237">
        <f t="shared" si="87"/>
        <v>116.42621800000001</v>
      </c>
      <c r="J268" s="237">
        <f t="shared" si="87"/>
        <v>102.961218</v>
      </c>
      <c r="K268" s="237">
        <f t="shared" si="87"/>
        <v>85.92121800000001</v>
      </c>
      <c r="L268" s="237">
        <f t="shared" si="87"/>
        <v>68.881218000000018</v>
      </c>
      <c r="M268" s="237">
        <f t="shared" si="87"/>
        <v>51.841217999999998</v>
      </c>
      <c r="N268" s="237">
        <f t="shared" si="87"/>
        <v>34.801218000000006</v>
      </c>
      <c r="O268" s="237">
        <f t="shared" si="87"/>
        <v>17.761218000000014</v>
      </c>
      <c r="P268" s="244">
        <f t="shared" si="87"/>
        <v>0.72121799999999325</v>
      </c>
      <c r="Q268" s="245">
        <f t="shared" si="87"/>
        <v>16.318781999999999</v>
      </c>
      <c r="R268" s="237">
        <f t="shared" si="87"/>
        <v>33.358781999999991</v>
      </c>
      <c r="S268" s="237">
        <f t="shared" si="86"/>
        <v>50.398782000000011</v>
      </c>
      <c r="T268" s="237">
        <f t="shared" si="86"/>
        <v>67.438781999999975</v>
      </c>
      <c r="U268" s="237">
        <f t="shared" si="86"/>
        <v>84.478781999999995</v>
      </c>
      <c r="V268" s="237">
        <f t="shared" si="86"/>
        <v>101.51878200000002</v>
      </c>
      <c r="W268" s="237">
        <f t="shared" si="86"/>
        <v>118.55878199999998</v>
      </c>
      <c r="X268" s="237">
        <f t="shared" si="86"/>
        <v>135.598782</v>
      </c>
      <c r="Y268" s="237">
        <f t="shared" si="86"/>
        <v>152.63878200000002</v>
      </c>
      <c r="Z268" s="379">
        <f t="shared" si="86"/>
        <v>169.67878199999998</v>
      </c>
      <c r="AA268" s="379">
        <f t="shared" si="86"/>
        <v>186.718782</v>
      </c>
      <c r="AB268" s="379">
        <f t="shared" si="86"/>
        <v>203.75878199999997</v>
      </c>
      <c r="AC268" s="237">
        <f t="shared" si="86"/>
        <v>220.79878199999999</v>
      </c>
      <c r="AD268" s="238">
        <f t="shared" si="86"/>
        <v>237.83878200000001</v>
      </c>
      <c r="AE268" s="237">
        <f t="shared" si="86"/>
        <v>254.87878199999997</v>
      </c>
      <c r="AF268" s="209">
        <f t="shared" si="86"/>
        <v>350.10378200000002</v>
      </c>
      <c r="AG268" s="114"/>
      <c r="AH268" s="114">
        <v>109</v>
      </c>
      <c r="AI268" s="46" t="s">
        <v>289</v>
      </c>
      <c r="AJ268" s="147" t="str">
        <f t="shared" si="77"/>
        <v>HBL-050ROW:PBI-FE-215702</v>
      </c>
      <c r="AK268" s="147" t="str">
        <f t="shared" si="78"/>
        <v>HBL-050ROW:PBI-MTCA-215700</v>
      </c>
      <c r="AL268" s="14" t="s">
        <v>1552</v>
      </c>
      <c r="AM268" s="114" t="str">
        <f t="shared" si="79"/>
        <v>HBL-050ROW</v>
      </c>
      <c r="AN268" s="114" t="s">
        <v>1315</v>
      </c>
      <c r="AO268" s="114"/>
      <c r="AP268" s="511">
        <v>7</v>
      </c>
      <c r="AQ268" s="511">
        <f>'Electronics naming convention'!$C$16+AP268-1</f>
        <v>2157</v>
      </c>
      <c r="AR268" s="46">
        <f t="shared" si="80"/>
        <v>2</v>
      </c>
      <c r="AS268" s="46" t="str">
        <f t="shared" si="81"/>
        <v>BLM</v>
      </c>
      <c r="AT268" s="200">
        <f t="shared" si="82"/>
        <v>45.721217999999993</v>
      </c>
      <c r="AU268" s="46" t="s">
        <v>161</v>
      </c>
      <c r="AV268" s="515">
        <v>3</v>
      </c>
      <c r="AW268" s="515">
        <v>3</v>
      </c>
      <c r="AX268" s="47">
        <v>2</v>
      </c>
      <c r="AY268" s="515"/>
      <c r="AZ268" s="14"/>
      <c r="BA268" s="114"/>
      <c r="BB268" s="82"/>
      <c r="BC268" s="82"/>
    </row>
    <row r="269" spans="2:55" x14ac:dyDescent="0.25">
      <c r="B269" s="110" t="s">
        <v>291</v>
      </c>
      <c r="C269" s="211">
        <v>216.735018</v>
      </c>
      <c r="D269" s="237">
        <f t="shared" si="87"/>
        <v>216.735018</v>
      </c>
      <c r="E269" s="238">
        <f t="shared" si="87"/>
        <v>198.28501800000001</v>
      </c>
      <c r="F269" s="237">
        <f t="shared" si="87"/>
        <v>179.12001799999999</v>
      </c>
      <c r="G269" s="237">
        <f t="shared" si="87"/>
        <v>157.34501799999998</v>
      </c>
      <c r="H269" s="237">
        <f t="shared" si="87"/>
        <v>140.30501799999999</v>
      </c>
      <c r="I269" s="237">
        <f t="shared" si="87"/>
        <v>123.265018</v>
      </c>
      <c r="J269" s="237">
        <f t="shared" si="87"/>
        <v>109.80001799999999</v>
      </c>
      <c r="K269" s="237">
        <f t="shared" si="87"/>
        <v>92.760018000000002</v>
      </c>
      <c r="L269" s="237">
        <f t="shared" si="87"/>
        <v>75.72001800000001</v>
      </c>
      <c r="M269" s="237">
        <f t="shared" si="87"/>
        <v>58.68001799999999</v>
      </c>
      <c r="N269" s="237">
        <f t="shared" si="87"/>
        <v>41.640017999999998</v>
      </c>
      <c r="O269" s="237">
        <f t="shared" si="87"/>
        <v>24.600018000000006</v>
      </c>
      <c r="P269" s="244">
        <f t="shared" si="87"/>
        <v>7.5600179999999852</v>
      </c>
      <c r="Q269" s="245">
        <f t="shared" si="87"/>
        <v>9.4799820000000068</v>
      </c>
      <c r="R269" s="237">
        <f t="shared" si="87"/>
        <v>26.519981999999999</v>
      </c>
      <c r="S269" s="237">
        <f t="shared" si="86"/>
        <v>43.559982000000019</v>
      </c>
      <c r="T269" s="237">
        <f t="shared" si="86"/>
        <v>60.599981999999983</v>
      </c>
      <c r="U269" s="237">
        <f t="shared" si="86"/>
        <v>77.639982000000003</v>
      </c>
      <c r="V269" s="237">
        <f t="shared" si="86"/>
        <v>94.679982000000024</v>
      </c>
      <c r="W269" s="237">
        <f t="shared" si="86"/>
        <v>111.71998199999999</v>
      </c>
      <c r="X269" s="237">
        <f t="shared" si="86"/>
        <v>128.75998200000001</v>
      </c>
      <c r="Y269" s="237">
        <f t="shared" si="86"/>
        <v>145.79998200000003</v>
      </c>
      <c r="Z269" s="379">
        <f t="shared" si="86"/>
        <v>162.83998199999999</v>
      </c>
      <c r="AA269" s="379">
        <f t="shared" si="86"/>
        <v>179.87998200000001</v>
      </c>
      <c r="AB269" s="379">
        <f t="shared" si="86"/>
        <v>196.91998199999998</v>
      </c>
      <c r="AC269" s="237">
        <f t="shared" si="86"/>
        <v>213.959982</v>
      </c>
      <c r="AD269" s="238">
        <f t="shared" si="86"/>
        <v>230.99998200000002</v>
      </c>
      <c r="AE269" s="237">
        <f t="shared" si="86"/>
        <v>248.03998199999998</v>
      </c>
      <c r="AF269" s="209">
        <f t="shared" si="86"/>
        <v>343.26498200000003</v>
      </c>
      <c r="AG269" s="114"/>
      <c r="AH269" s="114">
        <v>110</v>
      </c>
      <c r="AI269" s="46" t="s">
        <v>291</v>
      </c>
      <c r="AJ269" s="147" t="str">
        <f t="shared" si="77"/>
        <v>HBL-050ROW:PBI-FE-215701</v>
      </c>
      <c r="AK269" s="147" t="str">
        <f t="shared" si="78"/>
        <v>HBL-050ROW:PBI-MTCA-215700</v>
      </c>
      <c r="AL269" s="14" t="s">
        <v>1552</v>
      </c>
      <c r="AM269" s="114" t="str">
        <f t="shared" si="79"/>
        <v>HBL-050ROW</v>
      </c>
      <c r="AN269" s="114" t="s">
        <v>1315</v>
      </c>
      <c r="AO269" s="114"/>
      <c r="AP269" s="511">
        <v>7</v>
      </c>
      <c r="AQ269" s="511">
        <f>'Electronics naming convention'!$C$16+AP269-1</f>
        <v>2157</v>
      </c>
      <c r="AR269" s="46">
        <f t="shared" si="80"/>
        <v>1</v>
      </c>
      <c r="AS269" s="46" t="str">
        <f t="shared" si="81"/>
        <v>BLM</v>
      </c>
      <c r="AT269" s="200">
        <f t="shared" si="82"/>
        <v>52.560017999999985</v>
      </c>
      <c r="AU269" s="46" t="s">
        <v>161</v>
      </c>
      <c r="AV269" s="515">
        <v>1</v>
      </c>
      <c r="AW269" s="515"/>
      <c r="AX269" s="47">
        <v>3</v>
      </c>
      <c r="AY269" s="515"/>
      <c r="AZ269" s="14"/>
      <c r="BA269" s="114"/>
      <c r="BB269" s="82"/>
      <c r="BC269" s="82"/>
    </row>
    <row r="270" spans="2:55" x14ac:dyDescent="0.25">
      <c r="B270" s="47" t="s">
        <v>293</v>
      </c>
      <c r="C270" s="211">
        <v>218.165018</v>
      </c>
      <c r="D270" s="237">
        <f t="shared" si="87"/>
        <v>218.165018</v>
      </c>
      <c r="E270" s="238">
        <f t="shared" si="87"/>
        <v>199.71501800000001</v>
      </c>
      <c r="F270" s="237">
        <f t="shared" si="87"/>
        <v>180.55001799999999</v>
      </c>
      <c r="G270" s="237">
        <f t="shared" si="87"/>
        <v>158.77501799999999</v>
      </c>
      <c r="H270" s="237">
        <f t="shared" si="87"/>
        <v>141.735018</v>
      </c>
      <c r="I270" s="237">
        <f t="shared" si="87"/>
        <v>124.695018</v>
      </c>
      <c r="J270" s="237">
        <f t="shared" si="87"/>
        <v>111.230018</v>
      </c>
      <c r="K270" s="237">
        <f t="shared" si="87"/>
        <v>94.190018000000009</v>
      </c>
      <c r="L270" s="237">
        <f t="shared" si="87"/>
        <v>77.150018000000017</v>
      </c>
      <c r="M270" s="237">
        <f t="shared" si="87"/>
        <v>60.110017999999997</v>
      </c>
      <c r="N270" s="237">
        <f t="shared" si="87"/>
        <v>43.070018000000005</v>
      </c>
      <c r="O270" s="237">
        <f t="shared" si="87"/>
        <v>26.030018000000013</v>
      </c>
      <c r="P270" s="244">
        <f t="shared" si="87"/>
        <v>8.9900179999999921</v>
      </c>
      <c r="Q270" s="245">
        <f t="shared" si="87"/>
        <v>8.049982</v>
      </c>
      <c r="R270" s="237">
        <f t="shared" si="87"/>
        <v>25.089981999999992</v>
      </c>
      <c r="S270" s="237">
        <f t="shared" si="86"/>
        <v>42.129982000000012</v>
      </c>
      <c r="T270" s="237">
        <f t="shared" si="86"/>
        <v>59.169981999999976</v>
      </c>
      <c r="U270" s="237">
        <f t="shared" si="86"/>
        <v>76.209981999999997</v>
      </c>
      <c r="V270" s="237">
        <f t="shared" si="86"/>
        <v>93.249982000000017</v>
      </c>
      <c r="W270" s="237">
        <f t="shared" si="86"/>
        <v>110.28998199999998</v>
      </c>
      <c r="X270" s="237">
        <f t="shared" si="86"/>
        <v>127.329982</v>
      </c>
      <c r="Y270" s="237">
        <f t="shared" si="86"/>
        <v>144.36998200000002</v>
      </c>
      <c r="Z270" s="379">
        <f t="shared" si="86"/>
        <v>161.40998199999999</v>
      </c>
      <c r="AA270" s="379">
        <f t="shared" si="86"/>
        <v>178.44998200000001</v>
      </c>
      <c r="AB270" s="379">
        <f t="shared" si="86"/>
        <v>195.48998199999997</v>
      </c>
      <c r="AC270" s="237">
        <f t="shared" si="86"/>
        <v>212.52998199999999</v>
      </c>
      <c r="AD270" s="238">
        <f t="shared" si="86"/>
        <v>229.56998200000001</v>
      </c>
      <c r="AE270" s="237">
        <f t="shared" si="86"/>
        <v>246.60998199999997</v>
      </c>
      <c r="AF270" s="209">
        <f t="shared" si="86"/>
        <v>341.83498199999997</v>
      </c>
      <c r="AG270" s="114"/>
      <c r="AH270" s="114">
        <v>111</v>
      </c>
      <c r="AI270" s="46" t="s">
        <v>293</v>
      </c>
      <c r="AJ270" s="147" t="str">
        <f t="shared" si="77"/>
        <v>HBL-050ROW:PBI-FE-215702</v>
      </c>
      <c r="AK270" s="147" t="str">
        <f t="shared" si="78"/>
        <v>HBL-050ROW:PBI-MTCA-215700</v>
      </c>
      <c r="AL270" s="14" t="s">
        <v>1552</v>
      </c>
      <c r="AM270" s="114" t="str">
        <f t="shared" si="79"/>
        <v>HBL-050ROW</v>
      </c>
      <c r="AN270" s="114" t="s">
        <v>1315</v>
      </c>
      <c r="AO270" s="114"/>
      <c r="AP270" s="511">
        <v>7</v>
      </c>
      <c r="AQ270" s="511">
        <f>'Electronics naming convention'!$C$16+AP270-1</f>
        <v>2157</v>
      </c>
      <c r="AR270" s="46">
        <f t="shared" si="80"/>
        <v>2</v>
      </c>
      <c r="AS270" s="46" t="str">
        <f t="shared" si="81"/>
        <v>BLM</v>
      </c>
      <c r="AT270" s="200">
        <f t="shared" si="82"/>
        <v>53.990017999999992</v>
      </c>
      <c r="AU270" s="46" t="s">
        <v>161</v>
      </c>
      <c r="AV270" s="515">
        <v>3</v>
      </c>
      <c r="AW270" s="515"/>
      <c r="AX270" s="47">
        <v>3</v>
      </c>
      <c r="AY270" s="515"/>
      <c r="AZ270" s="14"/>
      <c r="BA270" s="114"/>
      <c r="BB270" s="82"/>
      <c r="BC270" s="82"/>
    </row>
    <row r="271" spans="2:55" x14ac:dyDescent="0.25">
      <c r="B271" s="109" t="s">
        <v>295</v>
      </c>
      <c r="C271" s="211">
        <v>218.41621799999999</v>
      </c>
      <c r="D271" s="237">
        <f t="shared" si="87"/>
        <v>218.41621799999999</v>
      </c>
      <c r="E271" s="238">
        <f t="shared" si="87"/>
        <v>199.966218</v>
      </c>
      <c r="F271" s="237">
        <f t="shared" si="87"/>
        <v>180.80121799999998</v>
      </c>
      <c r="G271" s="237">
        <f t="shared" si="87"/>
        <v>159.02621799999997</v>
      </c>
      <c r="H271" s="237">
        <f t="shared" si="87"/>
        <v>141.98621799999998</v>
      </c>
      <c r="I271" s="237">
        <f t="shared" si="87"/>
        <v>124.94621799999999</v>
      </c>
      <c r="J271" s="237">
        <f t="shared" si="87"/>
        <v>111.48121799999998</v>
      </c>
      <c r="K271" s="237">
        <f t="shared" si="87"/>
        <v>94.441217999999992</v>
      </c>
      <c r="L271" s="237">
        <f t="shared" si="87"/>
        <v>77.401218</v>
      </c>
      <c r="M271" s="237">
        <f t="shared" si="87"/>
        <v>60.36121799999998</v>
      </c>
      <c r="N271" s="237">
        <f t="shared" si="87"/>
        <v>43.321217999999988</v>
      </c>
      <c r="O271" s="237">
        <f t="shared" si="87"/>
        <v>26.281217999999996</v>
      </c>
      <c r="P271" s="244">
        <f t="shared" si="87"/>
        <v>9.2412179999999751</v>
      </c>
      <c r="Q271" s="245">
        <f t="shared" si="87"/>
        <v>7.798782000000017</v>
      </c>
      <c r="R271" s="237">
        <f t="shared" si="87"/>
        <v>24.838782000000009</v>
      </c>
      <c r="S271" s="237">
        <f t="shared" si="86"/>
        <v>41.878782000000029</v>
      </c>
      <c r="T271" s="237">
        <f t="shared" si="86"/>
        <v>58.918781999999993</v>
      </c>
      <c r="U271" s="237">
        <f t="shared" si="86"/>
        <v>75.958782000000014</v>
      </c>
      <c r="V271" s="237">
        <f t="shared" si="86"/>
        <v>92.998782000000034</v>
      </c>
      <c r="W271" s="237">
        <f t="shared" si="86"/>
        <v>110.038782</v>
      </c>
      <c r="X271" s="237">
        <f t="shared" si="86"/>
        <v>127.07878200000002</v>
      </c>
      <c r="Y271" s="237">
        <f t="shared" si="86"/>
        <v>144.11878200000004</v>
      </c>
      <c r="Z271" s="379">
        <f t="shared" si="86"/>
        <v>161.158782</v>
      </c>
      <c r="AA271" s="379">
        <f t="shared" si="86"/>
        <v>178.19878200000002</v>
      </c>
      <c r="AB271" s="379">
        <f t="shared" si="86"/>
        <v>195.23878199999999</v>
      </c>
      <c r="AC271" s="237">
        <f t="shared" si="86"/>
        <v>212.27878200000001</v>
      </c>
      <c r="AD271" s="238">
        <f t="shared" si="86"/>
        <v>229.31878200000003</v>
      </c>
      <c r="AE271" s="237">
        <f t="shared" si="86"/>
        <v>246.35878199999999</v>
      </c>
      <c r="AF271" s="209">
        <f t="shared" si="86"/>
        <v>341.58378200000004</v>
      </c>
      <c r="AG271" s="114"/>
      <c r="AH271" s="114">
        <v>112</v>
      </c>
      <c r="AI271" s="46" t="s">
        <v>295</v>
      </c>
      <c r="AJ271" s="147" t="str">
        <f t="shared" si="77"/>
        <v>HBL-050ROW:PBI-FE-215701</v>
      </c>
      <c r="AK271" s="147" t="str">
        <f t="shared" si="78"/>
        <v>HBL-050ROW:PBI-MTCA-215700</v>
      </c>
      <c r="AL271" s="14" t="s">
        <v>1552</v>
      </c>
      <c r="AM271" s="114" t="str">
        <f t="shared" si="79"/>
        <v>HBL-050ROW</v>
      </c>
      <c r="AN271" s="114" t="s">
        <v>1315</v>
      </c>
      <c r="AO271" s="114"/>
      <c r="AP271" s="511">
        <v>7</v>
      </c>
      <c r="AQ271" s="511">
        <f>'Electronics naming convention'!$C$16+AP271-1</f>
        <v>2157</v>
      </c>
      <c r="AR271" s="46">
        <f t="shared" si="80"/>
        <v>1</v>
      </c>
      <c r="AS271" s="46" t="str">
        <f t="shared" si="81"/>
        <v>BLM</v>
      </c>
      <c r="AT271" s="200">
        <f t="shared" si="82"/>
        <v>54.241217999999975</v>
      </c>
      <c r="AU271" s="46" t="s">
        <v>161</v>
      </c>
      <c r="AV271" s="515">
        <v>1</v>
      </c>
      <c r="AW271" s="515"/>
      <c r="AX271" s="47">
        <v>4</v>
      </c>
      <c r="AY271" s="515"/>
      <c r="AZ271" s="14"/>
      <c r="BA271" s="114"/>
      <c r="BB271" s="82"/>
      <c r="BC271" s="82"/>
    </row>
    <row r="272" spans="2:55" ht="15.75" thickBot="1" x14ac:dyDescent="0.3">
      <c r="B272" s="109" t="s">
        <v>297</v>
      </c>
      <c r="C272" s="211">
        <v>218.41621799999999</v>
      </c>
      <c r="D272" s="237">
        <f t="shared" si="87"/>
        <v>218.41621799999999</v>
      </c>
      <c r="E272" s="238">
        <f t="shared" si="87"/>
        <v>199.966218</v>
      </c>
      <c r="F272" s="237">
        <f t="shared" si="87"/>
        <v>180.80121799999998</v>
      </c>
      <c r="G272" s="237">
        <f t="shared" si="87"/>
        <v>159.02621799999997</v>
      </c>
      <c r="H272" s="237">
        <f t="shared" si="87"/>
        <v>141.98621799999998</v>
      </c>
      <c r="I272" s="237">
        <f t="shared" si="87"/>
        <v>124.94621799999999</v>
      </c>
      <c r="J272" s="237">
        <f t="shared" si="87"/>
        <v>111.48121799999998</v>
      </c>
      <c r="K272" s="237">
        <f t="shared" si="87"/>
        <v>94.441217999999992</v>
      </c>
      <c r="L272" s="237">
        <f t="shared" si="87"/>
        <v>77.401218</v>
      </c>
      <c r="M272" s="237">
        <f t="shared" si="87"/>
        <v>60.36121799999998</v>
      </c>
      <c r="N272" s="237">
        <f t="shared" si="87"/>
        <v>43.321217999999988</v>
      </c>
      <c r="O272" s="237">
        <f t="shared" si="87"/>
        <v>26.281217999999996</v>
      </c>
      <c r="P272" s="242">
        <f t="shared" si="87"/>
        <v>9.2412179999999751</v>
      </c>
      <c r="Q272" s="243">
        <f t="shared" si="87"/>
        <v>7.798782000000017</v>
      </c>
      <c r="R272" s="237">
        <f t="shared" si="87"/>
        <v>24.838782000000009</v>
      </c>
      <c r="S272" s="237">
        <f t="shared" si="87"/>
        <v>41.878782000000029</v>
      </c>
      <c r="T272" s="237">
        <f t="shared" ref="T272:AF287" si="88">ABS($C272-T$159)</f>
        <v>58.918781999999993</v>
      </c>
      <c r="U272" s="237">
        <f t="shared" si="88"/>
        <v>75.958782000000014</v>
      </c>
      <c r="V272" s="237">
        <f t="shared" si="88"/>
        <v>92.998782000000034</v>
      </c>
      <c r="W272" s="237">
        <f t="shared" si="88"/>
        <v>110.038782</v>
      </c>
      <c r="X272" s="237">
        <f t="shared" si="88"/>
        <v>127.07878200000002</v>
      </c>
      <c r="Y272" s="237">
        <f t="shared" si="88"/>
        <v>144.11878200000004</v>
      </c>
      <c r="Z272" s="379">
        <f t="shared" si="88"/>
        <v>161.158782</v>
      </c>
      <c r="AA272" s="379">
        <f t="shared" si="88"/>
        <v>178.19878200000002</v>
      </c>
      <c r="AB272" s="379">
        <f t="shared" si="88"/>
        <v>195.23878199999999</v>
      </c>
      <c r="AC272" s="237">
        <f t="shared" si="88"/>
        <v>212.27878200000001</v>
      </c>
      <c r="AD272" s="238">
        <f t="shared" si="88"/>
        <v>229.31878200000003</v>
      </c>
      <c r="AE272" s="237">
        <f t="shared" si="88"/>
        <v>246.35878199999999</v>
      </c>
      <c r="AF272" s="209">
        <f t="shared" si="88"/>
        <v>341.58378200000004</v>
      </c>
      <c r="AG272" s="114"/>
      <c r="AH272" s="114">
        <v>113</v>
      </c>
      <c r="AI272" s="46" t="s">
        <v>297</v>
      </c>
      <c r="AJ272" s="147" t="str">
        <f t="shared" si="77"/>
        <v>HBL-050ROW:PBI-FE-215702</v>
      </c>
      <c r="AK272" s="147" t="str">
        <f t="shared" si="78"/>
        <v>HBL-050ROW:PBI-MTCA-215700</v>
      </c>
      <c r="AL272" s="14" t="s">
        <v>1552</v>
      </c>
      <c r="AM272" s="114" t="str">
        <f t="shared" si="79"/>
        <v>HBL-050ROW</v>
      </c>
      <c r="AN272" s="114" t="s">
        <v>1315</v>
      </c>
      <c r="AO272" s="114"/>
      <c r="AP272" s="511">
        <v>7</v>
      </c>
      <c r="AQ272" s="511">
        <f>'Electronics naming convention'!$C$16+AP272-1</f>
        <v>2157</v>
      </c>
      <c r="AR272" s="46">
        <f t="shared" si="80"/>
        <v>2</v>
      </c>
      <c r="AS272" s="46" t="str">
        <f t="shared" si="81"/>
        <v>BLM</v>
      </c>
      <c r="AT272" s="200">
        <f t="shared" si="82"/>
        <v>54.241217999999975</v>
      </c>
      <c r="AU272" s="46" t="s">
        <v>161</v>
      </c>
      <c r="AV272" s="515">
        <v>3</v>
      </c>
      <c r="AW272" s="515"/>
      <c r="AX272" s="47">
        <v>4</v>
      </c>
      <c r="AY272" s="515"/>
      <c r="AZ272" s="14"/>
      <c r="BA272" s="114"/>
      <c r="BB272" s="82"/>
      <c r="BC272" s="82"/>
    </row>
    <row r="273" spans="2:55" x14ac:dyDescent="0.25">
      <c r="B273" s="47" t="s">
        <v>299</v>
      </c>
      <c r="C273" s="211">
        <v>225.25501800000001</v>
      </c>
      <c r="D273" s="237">
        <f t="shared" ref="D273:S288" si="89">ABS($C273-D$159)</f>
        <v>225.25501800000001</v>
      </c>
      <c r="E273" s="238">
        <f t="shared" si="89"/>
        <v>206.80501800000002</v>
      </c>
      <c r="F273" s="237">
        <f t="shared" si="89"/>
        <v>187.640018</v>
      </c>
      <c r="G273" s="237">
        <f t="shared" si="89"/>
        <v>165.86501800000002</v>
      </c>
      <c r="H273" s="237">
        <f t="shared" si="89"/>
        <v>148.825018</v>
      </c>
      <c r="I273" s="237">
        <f t="shared" si="89"/>
        <v>131.78501800000001</v>
      </c>
      <c r="J273" s="237">
        <f t="shared" si="89"/>
        <v>118.320018</v>
      </c>
      <c r="K273" s="237">
        <f t="shared" si="89"/>
        <v>101.28001800000001</v>
      </c>
      <c r="L273" s="237">
        <f t="shared" si="89"/>
        <v>84.24001800000002</v>
      </c>
      <c r="M273" s="237">
        <f t="shared" si="89"/>
        <v>67.200018</v>
      </c>
      <c r="N273" s="237">
        <f t="shared" si="89"/>
        <v>50.160018000000008</v>
      </c>
      <c r="O273" s="237">
        <f t="shared" si="89"/>
        <v>33.120018000000016</v>
      </c>
      <c r="P273" s="240">
        <f t="shared" si="89"/>
        <v>16.080017999999995</v>
      </c>
      <c r="Q273" s="241">
        <f t="shared" si="89"/>
        <v>0.95998199999999656</v>
      </c>
      <c r="R273" s="237">
        <f t="shared" si="89"/>
        <v>17.999981999999989</v>
      </c>
      <c r="S273" s="237">
        <f t="shared" si="89"/>
        <v>35.039982000000009</v>
      </c>
      <c r="T273" s="237">
        <f t="shared" si="88"/>
        <v>52.079981999999973</v>
      </c>
      <c r="U273" s="237">
        <f t="shared" si="88"/>
        <v>69.119981999999993</v>
      </c>
      <c r="V273" s="237">
        <f t="shared" si="88"/>
        <v>86.159982000000014</v>
      </c>
      <c r="W273" s="237">
        <f t="shared" si="88"/>
        <v>103.19998199999998</v>
      </c>
      <c r="X273" s="237">
        <f t="shared" si="88"/>
        <v>120.239982</v>
      </c>
      <c r="Y273" s="237">
        <f t="shared" si="88"/>
        <v>137.27998200000002</v>
      </c>
      <c r="Z273" s="379">
        <f t="shared" si="88"/>
        <v>154.31998199999998</v>
      </c>
      <c r="AA273" s="379">
        <f t="shared" si="88"/>
        <v>171.359982</v>
      </c>
      <c r="AB273" s="379">
        <f t="shared" si="88"/>
        <v>188.39998199999997</v>
      </c>
      <c r="AC273" s="237">
        <f t="shared" si="88"/>
        <v>205.43998199999999</v>
      </c>
      <c r="AD273" s="238">
        <f t="shared" si="88"/>
        <v>222.47998200000001</v>
      </c>
      <c r="AE273" s="237">
        <f t="shared" si="88"/>
        <v>239.51998199999997</v>
      </c>
      <c r="AF273" s="209">
        <f t="shared" si="88"/>
        <v>334.74498199999999</v>
      </c>
      <c r="AG273" s="114"/>
      <c r="AH273" s="114">
        <v>114</v>
      </c>
      <c r="AI273" s="334" t="s">
        <v>299</v>
      </c>
      <c r="AJ273" s="333" t="str">
        <f t="shared" si="77"/>
        <v>HBL-050ROW:PBI-FE-215701</v>
      </c>
      <c r="AK273" s="333" t="str">
        <f t="shared" si="78"/>
        <v>HBL-050ROW:PBI-MTCA-215700</v>
      </c>
      <c r="AL273" s="14" t="s">
        <v>1552</v>
      </c>
      <c r="AM273" s="114" t="str">
        <f t="shared" si="79"/>
        <v>HBL-050ROW</v>
      </c>
      <c r="AN273" s="114" t="s">
        <v>1315</v>
      </c>
      <c r="AO273" s="114"/>
      <c r="AP273" s="511">
        <v>7</v>
      </c>
      <c r="AQ273" s="332">
        <f>'Electronics naming convention'!$C$16+AP273-1</f>
        <v>2157</v>
      </c>
      <c r="AR273" s="46">
        <f t="shared" si="80"/>
        <v>1</v>
      </c>
      <c r="AS273" s="334" t="str">
        <f t="shared" si="81"/>
        <v>BLM</v>
      </c>
      <c r="AT273" s="335">
        <f t="shared" si="82"/>
        <v>45.959981999999997</v>
      </c>
      <c r="AU273" s="46" t="s">
        <v>162</v>
      </c>
      <c r="AV273" s="515">
        <v>2</v>
      </c>
      <c r="AW273" s="515"/>
      <c r="AX273" s="47">
        <v>1</v>
      </c>
      <c r="AY273" s="515"/>
      <c r="AZ273" s="14"/>
      <c r="BA273" s="114"/>
      <c r="BB273" s="82"/>
      <c r="BC273" s="82"/>
    </row>
    <row r="274" spans="2:55" x14ac:dyDescent="0.25">
      <c r="B274" s="47" t="s">
        <v>301</v>
      </c>
      <c r="C274" s="211">
        <v>226.68501800000001</v>
      </c>
      <c r="D274" s="237">
        <f t="shared" si="89"/>
        <v>226.68501800000001</v>
      </c>
      <c r="E274" s="238">
        <f t="shared" si="89"/>
        <v>208.23501800000003</v>
      </c>
      <c r="F274" s="237">
        <f t="shared" si="89"/>
        <v>189.070018</v>
      </c>
      <c r="G274" s="237">
        <f t="shared" si="89"/>
        <v>167.29501800000003</v>
      </c>
      <c r="H274" s="237">
        <f t="shared" si="89"/>
        <v>150.25501800000001</v>
      </c>
      <c r="I274" s="237">
        <f t="shared" si="89"/>
        <v>133.21501800000001</v>
      </c>
      <c r="J274" s="237">
        <f t="shared" si="89"/>
        <v>119.75001800000001</v>
      </c>
      <c r="K274" s="237">
        <f t="shared" si="89"/>
        <v>102.71001800000002</v>
      </c>
      <c r="L274" s="237">
        <f t="shared" si="89"/>
        <v>85.670018000000027</v>
      </c>
      <c r="M274" s="237">
        <f t="shared" si="89"/>
        <v>68.630018000000007</v>
      </c>
      <c r="N274" s="237">
        <f t="shared" si="89"/>
        <v>51.590018000000015</v>
      </c>
      <c r="O274" s="237">
        <f t="shared" si="89"/>
        <v>34.550018000000023</v>
      </c>
      <c r="P274" s="244">
        <f t="shared" si="89"/>
        <v>17.510018000000002</v>
      </c>
      <c r="Q274" s="245">
        <f t="shared" si="89"/>
        <v>0.47001800000001026</v>
      </c>
      <c r="R274" s="237">
        <f t="shared" si="89"/>
        <v>16.569981999999982</v>
      </c>
      <c r="S274" s="237">
        <f t="shared" si="89"/>
        <v>33.609982000000002</v>
      </c>
      <c r="T274" s="237">
        <f t="shared" si="88"/>
        <v>50.649981999999966</v>
      </c>
      <c r="U274" s="237">
        <f t="shared" si="88"/>
        <v>67.689981999999986</v>
      </c>
      <c r="V274" s="237">
        <f t="shared" si="88"/>
        <v>84.729982000000007</v>
      </c>
      <c r="W274" s="237">
        <f t="shared" si="88"/>
        <v>101.76998199999997</v>
      </c>
      <c r="X274" s="237">
        <f t="shared" si="88"/>
        <v>118.80998199999999</v>
      </c>
      <c r="Y274" s="237">
        <f t="shared" si="88"/>
        <v>135.84998200000001</v>
      </c>
      <c r="Z274" s="379">
        <f t="shared" si="88"/>
        <v>152.88998199999997</v>
      </c>
      <c r="AA274" s="379">
        <f t="shared" si="88"/>
        <v>169.929982</v>
      </c>
      <c r="AB274" s="379">
        <f t="shared" si="88"/>
        <v>186.96998199999996</v>
      </c>
      <c r="AC274" s="237">
        <f t="shared" si="88"/>
        <v>204.00998199999998</v>
      </c>
      <c r="AD274" s="238">
        <f t="shared" si="88"/>
        <v>221.049982</v>
      </c>
      <c r="AE274" s="237">
        <f t="shared" si="88"/>
        <v>238.08998199999996</v>
      </c>
      <c r="AF274" s="209">
        <f t="shared" si="88"/>
        <v>333.31498199999999</v>
      </c>
      <c r="AG274" s="114"/>
      <c r="AH274" s="114">
        <v>115</v>
      </c>
      <c r="AI274" s="46" t="s">
        <v>301</v>
      </c>
      <c r="AJ274" s="147" t="str">
        <f t="shared" si="77"/>
        <v>HBL-050ROW:PBI-FE-215702</v>
      </c>
      <c r="AK274" s="147" t="str">
        <f t="shared" si="78"/>
        <v>HBL-050ROW:PBI-MTCA-215700</v>
      </c>
      <c r="AL274" s="14" t="s">
        <v>1552</v>
      </c>
      <c r="AM274" s="114" t="str">
        <f t="shared" si="79"/>
        <v>HBL-050ROW</v>
      </c>
      <c r="AN274" s="114" t="s">
        <v>1315</v>
      </c>
      <c r="AO274" s="114"/>
      <c r="AP274" s="511">
        <v>7</v>
      </c>
      <c r="AQ274" s="511">
        <f>'Electronics naming convention'!$C$16+AP274-1</f>
        <v>2157</v>
      </c>
      <c r="AR274" s="46">
        <f t="shared" si="80"/>
        <v>2</v>
      </c>
      <c r="AS274" s="46" t="str">
        <f t="shared" si="81"/>
        <v>BLM</v>
      </c>
      <c r="AT274" s="200">
        <f t="shared" si="82"/>
        <v>45.47001800000001</v>
      </c>
      <c r="AU274" s="46" t="s">
        <v>162</v>
      </c>
      <c r="AV274" s="515">
        <v>4</v>
      </c>
      <c r="AW274" s="515"/>
      <c r="AX274" s="47">
        <v>1</v>
      </c>
      <c r="AY274" s="515"/>
      <c r="AZ274" s="14"/>
      <c r="BA274" s="114"/>
      <c r="BB274" s="82"/>
      <c r="BC274" s="82"/>
    </row>
    <row r="275" spans="2:55" x14ac:dyDescent="0.25">
      <c r="B275" s="109" t="s">
        <v>303</v>
      </c>
      <c r="C275" s="211">
        <v>226.936218</v>
      </c>
      <c r="D275" s="237">
        <f t="shared" si="89"/>
        <v>226.936218</v>
      </c>
      <c r="E275" s="238">
        <f t="shared" si="89"/>
        <v>208.48621800000001</v>
      </c>
      <c r="F275" s="237">
        <f t="shared" si="89"/>
        <v>189.32121799999999</v>
      </c>
      <c r="G275" s="237">
        <f t="shared" si="89"/>
        <v>167.54621800000001</v>
      </c>
      <c r="H275" s="237">
        <f t="shared" si="89"/>
        <v>150.50621799999999</v>
      </c>
      <c r="I275" s="237">
        <f t="shared" si="89"/>
        <v>133.466218</v>
      </c>
      <c r="J275" s="237">
        <f t="shared" si="89"/>
        <v>120.00121799999999</v>
      </c>
      <c r="K275" s="237">
        <f t="shared" si="89"/>
        <v>102.961218</v>
      </c>
      <c r="L275" s="237">
        <f t="shared" si="89"/>
        <v>85.92121800000001</v>
      </c>
      <c r="M275" s="237">
        <f t="shared" si="89"/>
        <v>68.88121799999999</v>
      </c>
      <c r="N275" s="237">
        <f t="shared" si="89"/>
        <v>51.841217999999998</v>
      </c>
      <c r="O275" s="237">
        <f t="shared" si="89"/>
        <v>34.801218000000006</v>
      </c>
      <c r="P275" s="244">
        <f t="shared" si="89"/>
        <v>17.761217999999985</v>
      </c>
      <c r="Q275" s="245">
        <f t="shared" si="89"/>
        <v>0.72121799999999325</v>
      </c>
      <c r="R275" s="237">
        <f t="shared" si="89"/>
        <v>16.318781999999999</v>
      </c>
      <c r="S275" s="237">
        <f t="shared" si="89"/>
        <v>33.358782000000019</v>
      </c>
      <c r="T275" s="237">
        <f t="shared" si="88"/>
        <v>50.398781999999983</v>
      </c>
      <c r="U275" s="237">
        <f t="shared" si="88"/>
        <v>67.438782000000003</v>
      </c>
      <c r="V275" s="237">
        <f t="shared" si="88"/>
        <v>84.478782000000024</v>
      </c>
      <c r="W275" s="237">
        <f t="shared" si="88"/>
        <v>101.51878199999999</v>
      </c>
      <c r="X275" s="237">
        <f t="shared" si="88"/>
        <v>118.55878200000001</v>
      </c>
      <c r="Y275" s="237">
        <f t="shared" si="88"/>
        <v>135.59878200000003</v>
      </c>
      <c r="Z275" s="379">
        <f t="shared" si="88"/>
        <v>152.63878199999999</v>
      </c>
      <c r="AA275" s="379">
        <f t="shared" si="88"/>
        <v>169.67878200000001</v>
      </c>
      <c r="AB275" s="379">
        <f t="shared" si="88"/>
        <v>186.71878199999998</v>
      </c>
      <c r="AC275" s="237">
        <f t="shared" si="88"/>
        <v>203.758782</v>
      </c>
      <c r="AD275" s="238">
        <f t="shared" si="88"/>
        <v>220.79878200000002</v>
      </c>
      <c r="AE275" s="237">
        <f t="shared" si="88"/>
        <v>237.83878199999998</v>
      </c>
      <c r="AF275" s="209">
        <f t="shared" si="88"/>
        <v>333.063782</v>
      </c>
      <c r="AG275" s="114"/>
      <c r="AH275" s="114">
        <v>116</v>
      </c>
      <c r="AI275" s="46" t="s">
        <v>303</v>
      </c>
      <c r="AJ275" s="147" t="str">
        <f t="shared" si="77"/>
        <v>HBL-050ROW:PBI-FE-215701</v>
      </c>
      <c r="AK275" s="147" t="str">
        <f t="shared" si="78"/>
        <v>HBL-050ROW:PBI-MTCA-215700</v>
      </c>
      <c r="AL275" s="14" t="s">
        <v>1552</v>
      </c>
      <c r="AM275" s="114" t="str">
        <f t="shared" si="79"/>
        <v>HBL-050ROW</v>
      </c>
      <c r="AN275" s="114" t="s">
        <v>1315</v>
      </c>
      <c r="AO275" s="114"/>
      <c r="AP275" s="511">
        <v>7</v>
      </c>
      <c r="AQ275" s="511">
        <f>'Electronics naming convention'!$C$16+AP275-1</f>
        <v>2157</v>
      </c>
      <c r="AR275" s="46">
        <f t="shared" si="80"/>
        <v>1</v>
      </c>
      <c r="AS275" s="46" t="str">
        <f t="shared" si="81"/>
        <v>BLM</v>
      </c>
      <c r="AT275" s="200">
        <f t="shared" si="82"/>
        <v>45.721217999999993</v>
      </c>
      <c r="AU275" s="46" t="s">
        <v>162</v>
      </c>
      <c r="AV275" s="515">
        <v>2</v>
      </c>
      <c r="AW275" s="515">
        <v>2</v>
      </c>
      <c r="AX275" s="47">
        <v>2</v>
      </c>
      <c r="AY275" s="515"/>
      <c r="AZ275" s="14"/>
      <c r="BA275" s="114"/>
      <c r="BB275" s="82"/>
      <c r="BC275" s="82"/>
    </row>
    <row r="276" spans="2:55" x14ac:dyDescent="0.25">
      <c r="B276" s="109" t="s">
        <v>305</v>
      </c>
      <c r="C276" s="211">
        <v>226.936218</v>
      </c>
      <c r="D276" s="237">
        <f t="shared" si="89"/>
        <v>226.936218</v>
      </c>
      <c r="E276" s="238">
        <f t="shared" si="89"/>
        <v>208.48621800000001</v>
      </c>
      <c r="F276" s="237">
        <f t="shared" si="89"/>
        <v>189.32121799999999</v>
      </c>
      <c r="G276" s="237">
        <f t="shared" si="89"/>
        <v>167.54621800000001</v>
      </c>
      <c r="H276" s="237">
        <f t="shared" si="89"/>
        <v>150.50621799999999</v>
      </c>
      <c r="I276" s="237">
        <f t="shared" si="89"/>
        <v>133.466218</v>
      </c>
      <c r="J276" s="237">
        <f t="shared" si="89"/>
        <v>120.00121799999999</v>
      </c>
      <c r="K276" s="237">
        <f t="shared" si="89"/>
        <v>102.961218</v>
      </c>
      <c r="L276" s="237">
        <f t="shared" si="89"/>
        <v>85.92121800000001</v>
      </c>
      <c r="M276" s="237">
        <f t="shared" si="89"/>
        <v>68.88121799999999</v>
      </c>
      <c r="N276" s="237">
        <f t="shared" si="89"/>
        <v>51.841217999999998</v>
      </c>
      <c r="O276" s="237">
        <f t="shared" si="89"/>
        <v>34.801218000000006</v>
      </c>
      <c r="P276" s="244">
        <f t="shared" si="89"/>
        <v>17.761217999999985</v>
      </c>
      <c r="Q276" s="245">
        <f t="shared" si="89"/>
        <v>0.72121799999999325</v>
      </c>
      <c r="R276" s="237">
        <f t="shared" si="89"/>
        <v>16.318781999999999</v>
      </c>
      <c r="S276" s="237">
        <f t="shared" si="89"/>
        <v>33.358782000000019</v>
      </c>
      <c r="T276" s="237">
        <f t="shared" si="88"/>
        <v>50.398781999999983</v>
      </c>
      <c r="U276" s="237">
        <f t="shared" si="88"/>
        <v>67.438782000000003</v>
      </c>
      <c r="V276" s="237">
        <f t="shared" si="88"/>
        <v>84.478782000000024</v>
      </c>
      <c r="W276" s="237">
        <f t="shared" si="88"/>
        <v>101.51878199999999</v>
      </c>
      <c r="X276" s="237">
        <f t="shared" si="88"/>
        <v>118.55878200000001</v>
      </c>
      <c r="Y276" s="237">
        <f t="shared" si="88"/>
        <v>135.59878200000003</v>
      </c>
      <c r="Z276" s="379">
        <f t="shared" si="88"/>
        <v>152.63878199999999</v>
      </c>
      <c r="AA276" s="379">
        <f t="shared" si="88"/>
        <v>169.67878200000001</v>
      </c>
      <c r="AB276" s="379">
        <f t="shared" si="88"/>
        <v>186.71878199999998</v>
      </c>
      <c r="AC276" s="237">
        <f t="shared" si="88"/>
        <v>203.758782</v>
      </c>
      <c r="AD276" s="238">
        <f t="shared" si="88"/>
        <v>220.79878200000002</v>
      </c>
      <c r="AE276" s="237">
        <f t="shared" si="88"/>
        <v>237.83878199999998</v>
      </c>
      <c r="AF276" s="209">
        <f t="shared" si="88"/>
        <v>333.063782</v>
      </c>
      <c r="AG276" s="114"/>
      <c r="AH276" s="114">
        <v>117</v>
      </c>
      <c r="AI276" s="46" t="s">
        <v>305</v>
      </c>
      <c r="AJ276" s="147" t="str">
        <f t="shared" si="77"/>
        <v>HBL-050ROW:PBI-FE-215702</v>
      </c>
      <c r="AK276" s="147" t="str">
        <f t="shared" si="78"/>
        <v>HBL-050ROW:PBI-MTCA-215700</v>
      </c>
      <c r="AL276" s="14" t="s">
        <v>1552</v>
      </c>
      <c r="AM276" s="114" t="str">
        <f t="shared" si="79"/>
        <v>HBL-050ROW</v>
      </c>
      <c r="AN276" s="114" t="s">
        <v>1315</v>
      </c>
      <c r="AO276" s="114"/>
      <c r="AP276" s="511">
        <v>7</v>
      </c>
      <c r="AQ276" s="511">
        <f>'Electronics naming convention'!$C$16+AP276-1</f>
        <v>2157</v>
      </c>
      <c r="AR276" s="46">
        <f t="shared" si="80"/>
        <v>2</v>
      </c>
      <c r="AS276" s="46" t="str">
        <f t="shared" si="81"/>
        <v>BLM</v>
      </c>
      <c r="AT276" s="200">
        <f t="shared" si="82"/>
        <v>45.721217999999993</v>
      </c>
      <c r="AU276" s="46" t="s">
        <v>162</v>
      </c>
      <c r="AV276" s="515">
        <v>4</v>
      </c>
      <c r="AW276" s="515">
        <v>4</v>
      </c>
      <c r="AX276" s="47">
        <v>2</v>
      </c>
      <c r="AY276" s="515"/>
      <c r="AZ276" s="14"/>
      <c r="BA276" s="114"/>
      <c r="BB276" s="82"/>
      <c r="BC276" s="82"/>
    </row>
    <row r="277" spans="2:55" x14ac:dyDescent="0.25">
      <c r="B277" s="47" t="s">
        <v>307</v>
      </c>
      <c r="C277" s="211">
        <v>233.77501799999999</v>
      </c>
      <c r="D277" s="237">
        <f t="shared" si="89"/>
        <v>233.77501799999999</v>
      </c>
      <c r="E277" s="238">
        <f t="shared" si="89"/>
        <v>215.325018</v>
      </c>
      <c r="F277" s="237">
        <f t="shared" si="89"/>
        <v>196.16001799999998</v>
      </c>
      <c r="G277" s="237">
        <f t="shared" si="89"/>
        <v>174.385018</v>
      </c>
      <c r="H277" s="237">
        <f t="shared" si="89"/>
        <v>157.34501799999998</v>
      </c>
      <c r="I277" s="237">
        <f t="shared" si="89"/>
        <v>140.30501799999999</v>
      </c>
      <c r="J277" s="237">
        <f t="shared" si="89"/>
        <v>126.84001799999999</v>
      </c>
      <c r="K277" s="237">
        <f t="shared" si="89"/>
        <v>109.80001799999999</v>
      </c>
      <c r="L277" s="237">
        <f t="shared" si="89"/>
        <v>92.760018000000002</v>
      </c>
      <c r="M277" s="237">
        <f t="shared" si="89"/>
        <v>75.720017999999982</v>
      </c>
      <c r="N277" s="237">
        <f t="shared" si="89"/>
        <v>58.68001799999999</v>
      </c>
      <c r="O277" s="237">
        <f t="shared" si="89"/>
        <v>41.640017999999998</v>
      </c>
      <c r="P277" s="244">
        <f t="shared" si="89"/>
        <v>24.600017999999977</v>
      </c>
      <c r="Q277" s="245">
        <f t="shared" si="89"/>
        <v>7.5600179999999852</v>
      </c>
      <c r="R277" s="237">
        <f t="shared" si="89"/>
        <v>9.4799820000000068</v>
      </c>
      <c r="S277" s="237">
        <f t="shared" si="89"/>
        <v>26.519982000000027</v>
      </c>
      <c r="T277" s="237">
        <f t="shared" si="88"/>
        <v>43.559981999999991</v>
      </c>
      <c r="U277" s="237">
        <f t="shared" si="88"/>
        <v>60.599982000000011</v>
      </c>
      <c r="V277" s="237">
        <f t="shared" si="88"/>
        <v>77.639982000000032</v>
      </c>
      <c r="W277" s="237">
        <f t="shared" si="88"/>
        <v>94.679981999999995</v>
      </c>
      <c r="X277" s="237">
        <f t="shared" si="88"/>
        <v>111.71998200000002</v>
      </c>
      <c r="Y277" s="237">
        <f t="shared" si="88"/>
        <v>128.75998200000004</v>
      </c>
      <c r="Z277" s="379">
        <f t="shared" si="88"/>
        <v>145.799982</v>
      </c>
      <c r="AA277" s="379">
        <f t="shared" si="88"/>
        <v>162.83998200000002</v>
      </c>
      <c r="AB277" s="379">
        <f t="shared" si="88"/>
        <v>179.87998199999998</v>
      </c>
      <c r="AC277" s="237">
        <f t="shared" si="88"/>
        <v>196.919982</v>
      </c>
      <c r="AD277" s="238">
        <f t="shared" si="88"/>
        <v>213.95998200000002</v>
      </c>
      <c r="AE277" s="237">
        <f t="shared" si="88"/>
        <v>230.99998199999999</v>
      </c>
      <c r="AF277" s="209">
        <f t="shared" si="88"/>
        <v>326.22498200000001</v>
      </c>
      <c r="AG277" s="114"/>
      <c r="AH277" s="114">
        <v>118</v>
      </c>
      <c r="AI277" s="46" t="s">
        <v>307</v>
      </c>
      <c r="AJ277" s="147" t="str">
        <f t="shared" si="77"/>
        <v>HBL-050ROW:PBI-FE-215701</v>
      </c>
      <c r="AK277" s="147" t="str">
        <f t="shared" si="78"/>
        <v>HBL-050ROW:PBI-MTCA-215700</v>
      </c>
      <c r="AL277" s="14" t="s">
        <v>1552</v>
      </c>
      <c r="AM277" s="114" t="str">
        <f t="shared" si="79"/>
        <v>HBL-050ROW</v>
      </c>
      <c r="AN277" s="114" t="s">
        <v>1315</v>
      </c>
      <c r="AO277" s="114"/>
      <c r="AP277" s="511">
        <v>7</v>
      </c>
      <c r="AQ277" s="511">
        <f>'Electronics naming convention'!$C$16+AP277-1</f>
        <v>2157</v>
      </c>
      <c r="AR277" s="46">
        <f t="shared" si="80"/>
        <v>1</v>
      </c>
      <c r="AS277" s="46" t="str">
        <f t="shared" si="81"/>
        <v>BLM</v>
      </c>
      <c r="AT277" s="200">
        <f t="shared" si="82"/>
        <v>52.560017999999985</v>
      </c>
      <c r="AU277" s="46" t="s">
        <v>162</v>
      </c>
      <c r="AV277" s="515">
        <v>2</v>
      </c>
      <c r="AW277" s="515"/>
      <c r="AX277" s="47">
        <v>3</v>
      </c>
      <c r="AY277" s="515"/>
      <c r="AZ277" s="14"/>
      <c r="BA277" s="114"/>
      <c r="BB277" s="82"/>
      <c r="BC277" s="82"/>
    </row>
    <row r="278" spans="2:55" x14ac:dyDescent="0.25">
      <c r="B278" s="47" t="s">
        <v>309</v>
      </c>
      <c r="C278" s="211">
        <v>235.205018</v>
      </c>
      <c r="D278" s="237">
        <f t="shared" si="89"/>
        <v>235.205018</v>
      </c>
      <c r="E278" s="238">
        <f t="shared" si="89"/>
        <v>216.75501800000001</v>
      </c>
      <c r="F278" s="237">
        <f t="shared" si="89"/>
        <v>197.59001799999999</v>
      </c>
      <c r="G278" s="237">
        <f t="shared" si="89"/>
        <v>175.81501800000001</v>
      </c>
      <c r="H278" s="237">
        <f t="shared" si="89"/>
        <v>158.77501799999999</v>
      </c>
      <c r="I278" s="237">
        <f t="shared" si="89"/>
        <v>141.735018</v>
      </c>
      <c r="J278" s="237">
        <f t="shared" si="89"/>
        <v>128.27001799999999</v>
      </c>
      <c r="K278" s="237">
        <f t="shared" si="89"/>
        <v>111.230018</v>
      </c>
      <c r="L278" s="237">
        <f t="shared" si="89"/>
        <v>94.190018000000009</v>
      </c>
      <c r="M278" s="237">
        <f t="shared" si="89"/>
        <v>77.150017999999989</v>
      </c>
      <c r="N278" s="237">
        <f t="shared" si="89"/>
        <v>60.110017999999997</v>
      </c>
      <c r="O278" s="237">
        <f t="shared" si="89"/>
        <v>43.070018000000005</v>
      </c>
      <c r="P278" s="244">
        <f t="shared" si="89"/>
        <v>26.030017999999984</v>
      </c>
      <c r="Q278" s="245">
        <f t="shared" si="89"/>
        <v>8.9900179999999921</v>
      </c>
      <c r="R278" s="237">
        <f t="shared" si="89"/>
        <v>8.049982</v>
      </c>
      <c r="S278" s="237">
        <f t="shared" si="89"/>
        <v>25.08998200000002</v>
      </c>
      <c r="T278" s="237">
        <f t="shared" si="88"/>
        <v>42.129981999999984</v>
      </c>
      <c r="U278" s="237">
        <f t="shared" si="88"/>
        <v>59.169982000000005</v>
      </c>
      <c r="V278" s="237">
        <f t="shared" si="88"/>
        <v>76.209982000000025</v>
      </c>
      <c r="W278" s="237">
        <f t="shared" si="88"/>
        <v>93.249981999999989</v>
      </c>
      <c r="X278" s="237">
        <f t="shared" si="88"/>
        <v>110.28998200000001</v>
      </c>
      <c r="Y278" s="237">
        <f t="shared" si="88"/>
        <v>127.32998200000003</v>
      </c>
      <c r="Z278" s="379">
        <f t="shared" si="88"/>
        <v>144.36998199999999</v>
      </c>
      <c r="AA278" s="379">
        <f t="shared" si="88"/>
        <v>161.40998200000001</v>
      </c>
      <c r="AB278" s="379">
        <f t="shared" si="88"/>
        <v>178.44998199999998</v>
      </c>
      <c r="AC278" s="237">
        <f t="shared" si="88"/>
        <v>195.489982</v>
      </c>
      <c r="AD278" s="238">
        <f t="shared" si="88"/>
        <v>212.52998200000002</v>
      </c>
      <c r="AE278" s="237">
        <f t="shared" si="88"/>
        <v>229.56998199999998</v>
      </c>
      <c r="AF278" s="209">
        <f t="shared" si="88"/>
        <v>324.794982</v>
      </c>
      <c r="AG278" s="114"/>
      <c r="AH278" s="114">
        <v>119</v>
      </c>
      <c r="AI278" s="46" t="s">
        <v>309</v>
      </c>
      <c r="AJ278" s="147" t="str">
        <f t="shared" si="77"/>
        <v>HBL-050ROW:PBI-FE-215702</v>
      </c>
      <c r="AK278" s="147" t="str">
        <f t="shared" si="78"/>
        <v>HBL-050ROW:PBI-MTCA-215700</v>
      </c>
      <c r="AL278" s="14" t="s">
        <v>1552</v>
      </c>
      <c r="AM278" s="114" t="str">
        <f t="shared" si="79"/>
        <v>HBL-050ROW</v>
      </c>
      <c r="AN278" s="114" t="s">
        <v>1315</v>
      </c>
      <c r="AO278" s="114"/>
      <c r="AP278" s="511">
        <v>7</v>
      </c>
      <c r="AQ278" s="511">
        <f>'Electronics naming convention'!$C$16+AP278-1</f>
        <v>2157</v>
      </c>
      <c r="AR278" s="46">
        <f t="shared" si="80"/>
        <v>2</v>
      </c>
      <c r="AS278" s="46" t="str">
        <f t="shared" si="81"/>
        <v>BLM</v>
      </c>
      <c r="AT278" s="200">
        <f t="shared" si="82"/>
        <v>53.990017999999992</v>
      </c>
      <c r="AU278" s="46" t="s">
        <v>162</v>
      </c>
      <c r="AV278" s="515">
        <v>4</v>
      </c>
      <c r="AW278" s="515"/>
      <c r="AX278" s="47">
        <v>3</v>
      </c>
      <c r="AY278" s="515"/>
      <c r="AZ278" s="14"/>
      <c r="BA278" s="114"/>
      <c r="BB278" s="82"/>
      <c r="BC278" s="82"/>
    </row>
    <row r="279" spans="2:55" x14ac:dyDescent="0.25">
      <c r="B279" s="109" t="s">
        <v>311</v>
      </c>
      <c r="C279" s="211">
        <v>235.45621800000001</v>
      </c>
      <c r="D279" s="237">
        <f t="shared" si="89"/>
        <v>235.45621800000001</v>
      </c>
      <c r="E279" s="238">
        <f t="shared" si="89"/>
        <v>217.00621800000002</v>
      </c>
      <c r="F279" s="237">
        <f t="shared" si="89"/>
        <v>197.841218</v>
      </c>
      <c r="G279" s="237">
        <f t="shared" si="89"/>
        <v>176.06621799999999</v>
      </c>
      <c r="H279" s="237">
        <f t="shared" si="89"/>
        <v>159.026218</v>
      </c>
      <c r="I279" s="237">
        <f t="shared" si="89"/>
        <v>141.98621800000001</v>
      </c>
      <c r="J279" s="237">
        <f t="shared" si="89"/>
        <v>128.521218</v>
      </c>
      <c r="K279" s="237">
        <f t="shared" si="89"/>
        <v>111.48121800000001</v>
      </c>
      <c r="L279" s="237">
        <f t="shared" si="89"/>
        <v>94.441218000000021</v>
      </c>
      <c r="M279" s="237">
        <f t="shared" si="89"/>
        <v>77.401218</v>
      </c>
      <c r="N279" s="237">
        <f t="shared" si="89"/>
        <v>60.361218000000008</v>
      </c>
      <c r="O279" s="237">
        <f t="shared" si="89"/>
        <v>43.321218000000016</v>
      </c>
      <c r="P279" s="244">
        <f t="shared" si="89"/>
        <v>26.281217999999996</v>
      </c>
      <c r="Q279" s="245">
        <f t="shared" si="89"/>
        <v>9.2412180000000035</v>
      </c>
      <c r="R279" s="237">
        <f t="shared" si="89"/>
        <v>7.7987819999999886</v>
      </c>
      <c r="S279" s="237">
        <f t="shared" si="89"/>
        <v>24.838782000000009</v>
      </c>
      <c r="T279" s="237">
        <f t="shared" si="88"/>
        <v>41.878781999999973</v>
      </c>
      <c r="U279" s="237">
        <f t="shared" si="88"/>
        <v>58.918781999999993</v>
      </c>
      <c r="V279" s="237">
        <f t="shared" si="88"/>
        <v>75.958782000000014</v>
      </c>
      <c r="W279" s="237">
        <f t="shared" si="88"/>
        <v>92.998781999999977</v>
      </c>
      <c r="X279" s="237">
        <f t="shared" si="88"/>
        <v>110.038782</v>
      </c>
      <c r="Y279" s="237">
        <f t="shared" si="88"/>
        <v>127.07878200000002</v>
      </c>
      <c r="Z279" s="379">
        <f t="shared" si="88"/>
        <v>144.11878199999998</v>
      </c>
      <c r="AA279" s="379">
        <f t="shared" si="88"/>
        <v>161.158782</v>
      </c>
      <c r="AB279" s="379">
        <f t="shared" si="88"/>
        <v>178.19878199999997</v>
      </c>
      <c r="AC279" s="237">
        <f t="shared" si="88"/>
        <v>195.23878199999999</v>
      </c>
      <c r="AD279" s="238">
        <f t="shared" si="88"/>
        <v>212.27878200000001</v>
      </c>
      <c r="AE279" s="237">
        <f t="shared" si="88"/>
        <v>229.31878199999997</v>
      </c>
      <c r="AF279" s="209">
        <f t="shared" si="88"/>
        <v>324.54378199999996</v>
      </c>
      <c r="AG279" s="114"/>
      <c r="AH279" s="114">
        <v>120</v>
      </c>
      <c r="AI279" s="46" t="s">
        <v>311</v>
      </c>
      <c r="AJ279" s="147" t="str">
        <f t="shared" si="77"/>
        <v>HBL-050ROW:PBI-FE-215701</v>
      </c>
      <c r="AK279" s="147" t="str">
        <f t="shared" si="78"/>
        <v>HBL-050ROW:PBI-MTCA-215700</v>
      </c>
      <c r="AL279" s="14" t="s">
        <v>1552</v>
      </c>
      <c r="AM279" s="114" t="str">
        <f t="shared" si="79"/>
        <v>HBL-050ROW</v>
      </c>
      <c r="AN279" s="114" t="s">
        <v>1315</v>
      </c>
      <c r="AO279" s="114"/>
      <c r="AP279" s="511">
        <v>7</v>
      </c>
      <c r="AQ279" s="511">
        <f>'Electronics naming convention'!$C$16+AP279-1</f>
        <v>2157</v>
      </c>
      <c r="AR279" s="46">
        <f t="shared" si="80"/>
        <v>1</v>
      </c>
      <c r="AS279" s="46" t="str">
        <f t="shared" si="81"/>
        <v>BLM</v>
      </c>
      <c r="AT279" s="200">
        <f t="shared" si="82"/>
        <v>54.241218000000003</v>
      </c>
      <c r="AU279" s="46" t="s">
        <v>162</v>
      </c>
      <c r="AV279" s="515">
        <v>2</v>
      </c>
      <c r="AW279" s="515"/>
      <c r="AX279" s="47">
        <v>4</v>
      </c>
      <c r="AY279" s="515"/>
      <c r="AZ279" s="14"/>
      <c r="BA279" s="114"/>
      <c r="BB279" s="82"/>
      <c r="BC279" s="82"/>
    </row>
    <row r="280" spans="2:55" ht="15.75" thickBot="1" x14ac:dyDescent="0.3">
      <c r="B280" s="109" t="s">
        <v>313</v>
      </c>
      <c r="C280" s="211">
        <v>235.45621800000001</v>
      </c>
      <c r="D280" s="237">
        <f t="shared" si="89"/>
        <v>235.45621800000001</v>
      </c>
      <c r="E280" s="238">
        <f t="shared" si="89"/>
        <v>217.00621800000002</v>
      </c>
      <c r="F280" s="237">
        <f t="shared" si="89"/>
        <v>197.841218</v>
      </c>
      <c r="G280" s="237">
        <f t="shared" si="89"/>
        <v>176.06621799999999</v>
      </c>
      <c r="H280" s="237">
        <f t="shared" si="89"/>
        <v>159.026218</v>
      </c>
      <c r="I280" s="237">
        <f t="shared" si="89"/>
        <v>141.98621800000001</v>
      </c>
      <c r="J280" s="237">
        <f t="shared" si="89"/>
        <v>128.521218</v>
      </c>
      <c r="K280" s="237">
        <f t="shared" si="89"/>
        <v>111.48121800000001</v>
      </c>
      <c r="L280" s="237">
        <f t="shared" si="89"/>
        <v>94.441218000000021</v>
      </c>
      <c r="M280" s="237">
        <f t="shared" si="89"/>
        <v>77.401218</v>
      </c>
      <c r="N280" s="237">
        <f t="shared" si="89"/>
        <v>60.361218000000008</v>
      </c>
      <c r="O280" s="237">
        <f t="shared" si="89"/>
        <v>43.321218000000016</v>
      </c>
      <c r="P280" s="242">
        <f t="shared" si="89"/>
        <v>26.281217999999996</v>
      </c>
      <c r="Q280" s="243">
        <f t="shared" si="89"/>
        <v>9.2412180000000035</v>
      </c>
      <c r="R280" s="237">
        <f t="shared" si="89"/>
        <v>7.7987819999999886</v>
      </c>
      <c r="S280" s="237">
        <f t="shared" si="89"/>
        <v>24.838782000000009</v>
      </c>
      <c r="T280" s="237">
        <f t="shared" si="88"/>
        <v>41.878781999999973</v>
      </c>
      <c r="U280" s="237">
        <f t="shared" si="88"/>
        <v>58.918781999999993</v>
      </c>
      <c r="V280" s="237">
        <f t="shared" si="88"/>
        <v>75.958782000000014</v>
      </c>
      <c r="W280" s="237">
        <f t="shared" si="88"/>
        <v>92.998781999999977</v>
      </c>
      <c r="X280" s="237">
        <f t="shared" si="88"/>
        <v>110.038782</v>
      </c>
      <c r="Y280" s="237">
        <f t="shared" si="88"/>
        <v>127.07878200000002</v>
      </c>
      <c r="Z280" s="379">
        <f t="shared" si="88"/>
        <v>144.11878199999998</v>
      </c>
      <c r="AA280" s="379">
        <f t="shared" si="88"/>
        <v>161.158782</v>
      </c>
      <c r="AB280" s="379">
        <f t="shared" si="88"/>
        <v>178.19878199999997</v>
      </c>
      <c r="AC280" s="237">
        <f t="shared" si="88"/>
        <v>195.23878199999999</v>
      </c>
      <c r="AD280" s="238">
        <f t="shared" si="88"/>
        <v>212.27878200000001</v>
      </c>
      <c r="AE280" s="237">
        <f t="shared" si="88"/>
        <v>229.31878199999997</v>
      </c>
      <c r="AF280" s="209">
        <f t="shared" si="88"/>
        <v>324.54378199999996</v>
      </c>
      <c r="AG280" s="114"/>
      <c r="AH280" s="114">
        <v>121</v>
      </c>
      <c r="AI280" s="164" t="s">
        <v>313</v>
      </c>
      <c r="AJ280" s="173" t="str">
        <f t="shared" si="77"/>
        <v>HBL-050ROW:PBI-FE-215702</v>
      </c>
      <c r="AK280" s="173" t="str">
        <f t="shared" si="78"/>
        <v>HBL-050ROW:PBI-MTCA-215700</v>
      </c>
      <c r="AL280" s="14" t="s">
        <v>1552</v>
      </c>
      <c r="AM280" s="114" t="str">
        <f t="shared" si="79"/>
        <v>HBL-050ROW</v>
      </c>
      <c r="AN280" s="114" t="s">
        <v>1315</v>
      </c>
      <c r="AO280" s="114"/>
      <c r="AP280" s="511">
        <v>7</v>
      </c>
      <c r="AQ280" s="81">
        <f>'Electronics naming convention'!$C$16+AP280-1</f>
        <v>2157</v>
      </c>
      <c r="AR280" s="46">
        <f t="shared" si="80"/>
        <v>2</v>
      </c>
      <c r="AS280" s="164" t="str">
        <f t="shared" si="81"/>
        <v>BLM</v>
      </c>
      <c r="AT280" s="201">
        <f t="shared" si="82"/>
        <v>54.241218000000003</v>
      </c>
      <c r="AU280" s="46" t="s">
        <v>162</v>
      </c>
      <c r="AV280" s="515">
        <v>4</v>
      </c>
      <c r="AW280" s="515"/>
      <c r="AX280" s="47">
        <v>4</v>
      </c>
      <c r="AY280" s="515"/>
      <c r="AZ280" s="14"/>
      <c r="BA280" s="114"/>
      <c r="BB280" s="82"/>
      <c r="BC280" s="82"/>
    </row>
    <row r="281" spans="2:55" x14ac:dyDescent="0.25">
      <c r="B281" s="47" t="s">
        <v>315</v>
      </c>
      <c r="C281" s="211">
        <v>242.295018</v>
      </c>
      <c r="D281" s="237">
        <f t="shared" si="89"/>
        <v>242.295018</v>
      </c>
      <c r="E281" s="238">
        <f t="shared" si="89"/>
        <v>223.84501800000001</v>
      </c>
      <c r="F281" s="237">
        <f t="shared" si="89"/>
        <v>204.68001799999999</v>
      </c>
      <c r="G281" s="237">
        <f t="shared" si="89"/>
        <v>182.90501799999998</v>
      </c>
      <c r="H281" s="237">
        <f t="shared" si="89"/>
        <v>165.86501799999999</v>
      </c>
      <c r="I281" s="237">
        <f t="shared" si="89"/>
        <v>148.825018</v>
      </c>
      <c r="J281" s="237">
        <f t="shared" si="89"/>
        <v>135.360018</v>
      </c>
      <c r="K281" s="237">
        <f t="shared" si="89"/>
        <v>118.320018</v>
      </c>
      <c r="L281" s="237">
        <f t="shared" si="89"/>
        <v>101.28001800000001</v>
      </c>
      <c r="M281" s="237">
        <f t="shared" si="89"/>
        <v>84.240017999999992</v>
      </c>
      <c r="N281" s="237">
        <f t="shared" si="89"/>
        <v>67.200018</v>
      </c>
      <c r="O281" s="237">
        <f t="shared" si="89"/>
        <v>50.160018000000008</v>
      </c>
      <c r="P281" s="237">
        <f t="shared" si="89"/>
        <v>33.120017999999988</v>
      </c>
      <c r="Q281" s="237">
        <f t="shared" si="89"/>
        <v>16.080017999999995</v>
      </c>
      <c r="R281" s="240">
        <f t="shared" si="89"/>
        <v>0.95998199999999656</v>
      </c>
      <c r="S281" s="241">
        <f t="shared" si="89"/>
        <v>17.999982000000017</v>
      </c>
      <c r="T281" s="237">
        <f t="shared" si="88"/>
        <v>35.039981999999981</v>
      </c>
      <c r="U281" s="237">
        <f t="shared" si="88"/>
        <v>52.079982000000001</v>
      </c>
      <c r="V281" s="237">
        <f t="shared" si="88"/>
        <v>69.119982000000022</v>
      </c>
      <c r="W281" s="237">
        <f t="shared" si="88"/>
        <v>86.159981999999985</v>
      </c>
      <c r="X281" s="237">
        <f t="shared" si="88"/>
        <v>103.19998200000001</v>
      </c>
      <c r="Y281" s="237">
        <f t="shared" si="88"/>
        <v>120.23998200000003</v>
      </c>
      <c r="Z281" s="379">
        <f t="shared" si="88"/>
        <v>137.27998199999999</v>
      </c>
      <c r="AA281" s="379">
        <f t="shared" si="88"/>
        <v>154.31998200000001</v>
      </c>
      <c r="AB281" s="379">
        <f t="shared" si="88"/>
        <v>171.35998199999997</v>
      </c>
      <c r="AC281" s="237">
        <f t="shared" si="88"/>
        <v>188.39998199999999</v>
      </c>
      <c r="AD281" s="238">
        <f t="shared" si="88"/>
        <v>205.43998200000001</v>
      </c>
      <c r="AE281" s="237">
        <f t="shared" si="88"/>
        <v>222.47998199999998</v>
      </c>
      <c r="AF281" s="209">
        <f t="shared" si="88"/>
        <v>317.70498199999997</v>
      </c>
      <c r="AG281" s="114"/>
      <c r="AH281" s="114">
        <v>122</v>
      </c>
      <c r="AI281" s="46" t="s">
        <v>315</v>
      </c>
      <c r="AJ281" s="147" t="str">
        <f t="shared" si="77"/>
        <v>HBL-090ROW:PBI-FE-215801</v>
      </c>
      <c r="AK281" s="147" t="str">
        <f t="shared" si="78"/>
        <v>HBL-090ROW:PBI-MTCA-215800</v>
      </c>
      <c r="AL281" s="14" t="s">
        <v>591</v>
      </c>
      <c r="AM281" s="114" t="str">
        <f t="shared" si="79"/>
        <v>HBL-090ROW</v>
      </c>
      <c r="AN281" s="114" t="s">
        <v>1315</v>
      </c>
      <c r="AO281" s="114"/>
      <c r="AP281" s="511">
        <v>8</v>
      </c>
      <c r="AQ281" s="511">
        <f>'Electronics naming convention'!$C$16+AP281-1</f>
        <v>2158</v>
      </c>
      <c r="AR281" s="46">
        <f t="shared" si="80"/>
        <v>1</v>
      </c>
      <c r="AS281" s="46" t="str">
        <f t="shared" si="81"/>
        <v>BLM</v>
      </c>
      <c r="AT281" s="200">
        <f t="shared" si="82"/>
        <v>45.959981999999997</v>
      </c>
      <c r="AU281" s="46" t="s">
        <v>163</v>
      </c>
      <c r="AV281" s="515">
        <v>1</v>
      </c>
      <c r="AW281" s="515"/>
      <c r="AX281" s="47">
        <v>1</v>
      </c>
      <c r="AY281" s="515"/>
      <c r="AZ281" s="14"/>
      <c r="BA281" s="114"/>
      <c r="BB281" s="82"/>
      <c r="BC281" s="82"/>
    </row>
    <row r="282" spans="2:55" x14ac:dyDescent="0.25">
      <c r="B282" s="47" t="s">
        <v>317</v>
      </c>
      <c r="C282" s="211">
        <v>243.72501800000001</v>
      </c>
      <c r="D282" s="237">
        <f t="shared" si="89"/>
        <v>243.72501800000001</v>
      </c>
      <c r="E282" s="238">
        <f t="shared" si="89"/>
        <v>225.27501800000002</v>
      </c>
      <c r="F282" s="237">
        <f t="shared" si="89"/>
        <v>206.110018</v>
      </c>
      <c r="G282" s="237">
        <f t="shared" si="89"/>
        <v>184.33501799999999</v>
      </c>
      <c r="H282" s="237">
        <f t="shared" si="89"/>
        <v>167.295018</v>
      </c>
      <c r="I282" s="237">
        <f t="shared" si="89"/>
        <v>150.25501800000001</v>
      </c>
      <c r="J282" s="237">
        <f t="shared" si="89"/>
        <v>136.790018</v>
      </c>
      <c r="K282" s="237">
        <f t="shared" si="89"/>
        <v>119.75001800000001</v>
      </c>
      <c r="L282" s="237">
        <f t="shared" si="89"/>
        <v>102.71001800000002</v>
      </c>
      <c r="M282" s="237">
        <f t="shared" si="89"/>
        <v>85.670017999999999</v>
      </c>
      <c r="N282" s="237">
        <f t="shared" si="89"/>
        <v>68.630018000000007</v>
      </c>
      <c r="O282" s="237">
        <f t="shared" si="89"/>
        <v>51.590018000000015</v>
      </c>
      <c r="P282" s="237">
        <f t="shared" si="89"/>
        <v>34.550017999999994</v>
      </c>
      <c r="Q282" s="237">
        <f t="shared" si="89"/>
        <v>17.510018000000002</v>
      </c>
      <c r="R282" s="244">
        <f t="shared" si="89"/>
        <v>0.47001800000001026</v>
      </c>
      <c r="S282" s="245">
        <f t="shared" si="89"/>
        <v>16.56998200000001</v>
      </c>
      <c r="T282" s="237">
        <f t="shared" si="88"/>
        <v>33.609981999999974</v>
      </c>
      <c r="U282" s="237">
        <f t="shared" si="88"/>
        <v>50.649981999999994</v>
      </c>
      <c r="V282" s="237">
        <f t="shared" si="88"/>
        <v>67.689982000000015</v>
      </c>
      <c r="W282" s="237">
        <f t="shared" si="88"/>
        <v>84.729981999999978</v>
      </c>
      <c r="X282" s="237">
        <f t="shared" si="88"/>
        <v>101.769982</v>
      </c>
      <c r="Y282" s="237">
        <f t="shared" si="88"/>
        <v>118.80998200000002</v>
      </c>
      <c r="Z282" s="379">
        <f t="shared" si="88"/>
        <v>135.84998199999998</v>
      </c>
      <c r="AA282" s="379">
        <f t="shared" si="88"/>
        <v>152.889982</v>
      </c>
      <c r="AB282" s="379">
        <f t="shared" si="88"/>
        <v>169.92998199999997</v>
      </c>
      <c r="AC282" s="237">
        <f t="shared" si="88"/>
        <v>186.96998199999999</v>
      </c>
      <c r="AD282" s="238">
        <f t="shared" si="88"/>
        <v>204.00998200000001</v>
      </c>
      <c r="AE282" s="237">
        <f t="shared" si="88"/>
        <v>221.04998199999997</v>
      </c>
      <c r="AF282" s="209">
        <f t="shared" si="88"/>
        <v>316.27498200000002</v>
      </c>
      <c r="AG282" s="114"/>
      <c r="AH282" s="114">
        <v>123</v>
      </c>
      <c r="AI282" s="46" t="s">
        <v>317</v>
      </c>
      <c r="AJ282" s="147" t="str">
        <f t="shared" si="77"/>
        <v>HBL-090ROW:PBI-FE-215802</v>
      </c>
      <c r="AK282" s="147" t="str">
        <f t="shared" si="78"/>
        <v>HBL-090ROW:PBI-MTCA-215800</v>
      </c>
      <c r="AL282" s="14" t="s">
        <v>591</v>
      </c>
      <c r="AM282" s="114" t="str">
        <f t="shared" si="79"/>
        <v>HBL-090ROW</v>
      </c>
      <c r="AN282" s="114" t="s">
        <v>1315</v>
      </c>
      <c r="AO282" s="114"/>
      <c r="AP282" s="511">
        <v>8</v>
      </c>
      <c r="AQ282" s="511">
        <f>'Electronics naming convention'!$C$16+AP282-1</f>
        <v>2158</v>
      </c>
      <c r="AR282" s="46">
        <f t="shared" si="80"/>
        <v>2</v>
      </c>
      <c r="AS282" s="46" t="str">
        <f t="shared" si="81"/>
        <v>BLM</v>
      </c>
      <c r="AT282" s="200">
        <f t="shared" si="82"/>
        <v>45.47001800000001</v>
      </c>
      <c r="AU282" s="46" t="s">
        <v>163</v>
      </c>
      <c r="AV282" s="515">
        <v>3</v>
      </c>
      <c r="AW282" s="515"/>
      <c r="AX282" s="47">
        <v>1</v>
      </c>
      <c r="AY282" s="515"/>
      <c r="AZ282" s="14"/>
      <c r="BA282" s="114"/>
      <c r="BB282" s="82"/>
      <c r="BC282" s="82"/>
    </row>
    <row r="283" spans="2:55" x14ac:dyDescent="0.25">
      <c r="B283" s="109" t="s">
        <v>319</v>
      </c>
      <c r="C283" s="211">
        <v>243.97621799999999</v>
      </c>
      <c r="D283" s="237">
        <f t="shared" si="89"/>
        <v>243.97621799999999</v>
      </c>
      <c r="E283" s="238">
        <f t="shared" si="89"/>
        <v>225.526218</v>
      </c>
      <c r="F283" s="237">
        <f t="shared" si="89"/>
        <v>206.36121799999998</v>
      </c>
      <c r="G283" s="237">
        <f t="shared" si="89"/>
        <v>184.58621799999997</v>
      </c>
      <c r="H283" s="237">
        <f t="shared" si="89"/>
        <v>167.54621799999998</v>
      </c>
      <c r="I283" s="237">
        <f t="shared" si="89"/>
        <v>150.50621799999999</v>
      </c>
      <c r="J283" s="237">
        <f t="shared" si="89"/>
        <v>137.04121799999999</v>
      </c>
      <c r="K283" s="237">
        <f t="shared" si="89"/>
        <v>120.00121799999999</v>
      </c>
      <c r="L283" s="237">
        <f t="shared" si="89"/>
        <v>102.961218</v>
      </c>
      <c r="M283" s="237">
        <f t="shared" si="89"/>
        <v>85.921217999999982</v>
      </c>
      <c r="N283" s="237">
        <f t="shared" si="89"/>
        <v>68.88121799999999</v>
      </c>
      <c r="O283" s="237">
        <f t="shared" si="89"/>
        <v>51.841217999999998</v>
      </c>
      <c r="P283" s="237">
        <f t="shared" si="89"/>
        <v>34.801217999999977</v>
      </c>
      <c r="Q283" s="237">
        <f t="shared" si="89"/>
        <v>17.761217999999985</v>
      </c>
      <c r="R283" s="244">
        <f t="shared" si="89"/>
        <v>0.72121799999999325</v>
      </c>
      <c r="S283" s="245">
        <f t="shared" si="89"/>
        <v>16.318782000000027</v>
      </c>
      <c r="T283" s="237">
        <f t="shared" si="88"/>
        <v>33.358781999999991</v>
      </c>
      <c r="U283" s="237">
        <f t="shared" si="88"/>
        <v>50.398782000000011</v>
      </c>
      <c r="V283" s="237">
        <f t="shared" si="88"/>
        <v>67.438782000000032</v>
      </c>
      <c r="W283" s="237">
        <f t="shared" si="88"/>
        <v>84.478781999999995</v>
      </c>
      <c r="X283" s="237">
        <f t="shared" si="88"/>
        <v>101.51878200000002</v>
      </c>
      <c r="Y283" s="237">
        <f t="shared" si="88"/>
        <v>118.55878200000004</v>
      </c>
      <c r="Z283" s="379">
        <f t="shared" si="88"/>
        <v>135.598782</v>
      </c>
      <c r="AA283" s="379">
        <f t="shared" si="88"/>
        <v>152.63878200000002</v>
      </c>
      <c r="AB283" s="379">
        <f t="shared" si="88"/>
        <v>169.67878199999998</v>
      </c>
      <c r="AC283" s="237">
        <f t="shared" si="88"/>
        <v>186.718782</v>
      </c>
      <c r="AD283" s="238">
        <f t="shared" si="88"/>
        <v>203.75878200000002</v>
      </c>
      <c r="AE283" s="237">
        <f t="shared" si="88"/>
        <v>220.79878199999999</v>
      </c>
      <c r="AF283" s="209">
        <f t="shared" si="88"/>
        <v>316.02378199999998</v>
      </c>
      <c r="AG283" s="114"/>
      <c r="AH283" s="114">
        <v>124</v>
      </c>
      <c r="AI283" s="46" t="s">
        <v>319</v>
      </c>
      <c r="AJ283" s="147" t="str">
        <f t="shared" si="77"/>
        <v>HBL-090ROW:PBI-FE-215801</v>
      </c>
      <c r="AK283" s="147" t="str">
        <f t="shared" si="78"/>
        <v>HBL-090ROW:PBI-MTCA-215800</v>
      </c>
      <c r="AL283" s="14" t="s">
        <v>591</v>
      </c>
      <c r="AM283" s="114" t="str">
        <f t="shared" si="79"/>
        <v>HBL-090ROW</v>
      </c>
      <c r="AN283" s="114" t="s">
        <v>1315</v>
      </c>
      <c r="AO283" s="114"/>
      <c r="AP283" s="511">
        <v>8</v>
      </c>
      <c r="AQ283" s="511">
        <f>'Electronics naming convention'!$C$16+AP283-1</f>
        <v>2158</v>
      </c>
      <c r="AR283" s="46">
        <f t="shared" si="80"/>
        <v>1</v>
      </c>
      <c r="AS283" s="46" t="str">
        <f t="shared" si="81"/>
        <v>BLM</v>
      </c>
      <c r="AT283" s="200">
        <f t="shared" si="82"/>
        <v>45.721217999999993</v>
      </c>
      <c r="AU283" s="46" t="s">
        <v>163</v>
      </c>
      <c r="AV283" s="515">
        <v>1</v>
      </c>
      <c r="AW283" s="515">
        <v>1</v>
      </c>
      <c r="AX283" s="47">
        <v>2</v>
      </c>
      <c r="AY283" s="515"/>
      <c r="AZ283" s="14"/>
      <c r="BA283" s="114"/>
      <c r="BB283" s="82"/>
      <c r="BC283" s="82"/>
    </row>
    <row r="284" spans="2:55" x14ac:dyDescent="0.25">
      <c r="B284" s="109" t="s">
        <v>321</v>
      </c>
      <c r="C284" s="211">
        <v>243.97621799999999</v>
      </c>
      <c r="D284" s="237">
        <f t="shared" si="89"/>
        <v>243.97621799999999</v>
      </c>
      <c r="E284" s="238">
        <f t="shared" si="89"/>
        <v>225.526218</v>
      </c>
      <c r="F284" s="237">
        <f t="shared" si="89"/>
        <v>206.36121799999998</v>
      </c>
      <c r="G284" s="237">
        <f t="shared" si="89"/>
        <v>184.58621799999997</v>
      </c>
      <c r="H284" s="237">
        <f t="shared" si="89"/>
        <v>167.54621799999998</v>
      </c>
      <c r="I284" s="237">
        <f t="shared" si="89"/>
        <v>150.50621799999999</v>
      </c>
      <c r="J284" s="237">
        <f t="shared" si="89"/>
        <v>137.04121799999999</v>
      </c>
      <c r="K284" s="237">
        <f t="shared" si="89"/>
        <v>120.00121799999999</v>
      </c>
      <c r="L284" s="237">
        <f t="shared" si="89"/>
        <v>102.961218</v>
      </c>
      <c r="M284" s="237">
        <f t="shared" si="89"/>
        <v>85.921217999999982</v>
      </c>
      <c r="N284" s="237">
        <f t="shared" si="89"/>
        <v>68.88121799999999</v>
      </c>
      <c r="O284" s="237">
        <f t="shared" si="89"/>
        <v>51.841217999999998</v>
      </c>
      <c r="P284" s="237">
        <f t="shared" si="89"/>
        <v>34.801217999999977</v>
      </c>
      <c r="Q284" s="237">
        <f t="shared" si="89"/>
        <v>17.761217999999985</v>
      </c>
      <c r="R284" s="244">
        <f t="shared" si="89"/>
        <v>0.72121799999999325</v>
      </c>
      <c r="S284" s="245">
        <f t="shared" si="89"/>
        <v>16.318782000000027</v>
      </c>
      <c r="T284" s="237">
        <f t="shared" si="88"/>
        <v>33.358781999999991</v>
      </c>
      <c r="U284" s="237">
        <f t="shared" si="88"/>
        <v>50.398782000000011</v>
      </c>
      <c r="V284" s="237">
        <f t="shared" si="88"/>
        <v>67.438782000000032</v>
      </c>
      <c r="W284" s="237">
        <f t="shared" si="88"/>
        <v>84.478781999999995</v>
      </c>
      <c r="X284" s="237">
        <f t="shared" si="88"/>
        <v>101.51878200000002</v>
      </c>
      <c r="Y284" s="237">
        <f t="shared" si="88"/>
        <v>118.55878200000004</v>
      </c>
      <c r="Z284" s="379">
        <f t="shared" si="88"/>
        <v>135.598782</v>
      </c>
      <c r="AA284" s="379">
        <f t="shared" si="88"/>
        <v>152.63878200000002</v>
      </c>
      <c r="AB284" s="379">
        <f t="shared" si="88"/>
        <v>169.67878199999998</v>
      </c>
      <c r="AC284" s="237">
        <f t="shared" si="88"/>
        <v>186.718782</v>
      </c>
      <c r="AD284" s="238">
        <f t="shared" si="88"/>
        <v>203.75878200000002</v>
      </c>
      <c r="AE284" s="237">
        <f t="shared" si="88"/>
        <v>220.79878199999999</v>
      </c>
      <c r="AF284" s="209">
        <f t="shared" si="88"/>
        <v>316.02378199999998</v>
      </c>
      <c r="AG284" s="114"/>
      <c r="AH284" s="114">
        <v>125</v>
      </c>
      <c r="AI284" s="46" t="s">
        <v>321</v>
      </c>
      <c r="AJ284" s="147" t="str">
        <f t="shared" si="77"/>
        <v>HBL-090ROW:PBI-FE-215802</v>
      </c>
      <c r="AK284" s="147" t="str">
        <f t="shared" si="78"/>
        <v>HBL-090ROW:PBI-MTCA-215800</v>
      </c>
      <c r="AL284" s="14" t="s">
        <v>591</v>
      </c>
      <c r="AM284" s="114" t="str">
        <f t="shared" si="79"/>
        <v>HBL-090ROW</v>
      </c>
      <c r="AN284" s="114" t="s">
        <v>1315</v>
      </c>
      <c r="AO284" s="114"/>
      <c r="AP284" s="511">
        <v>8</v>
      </c>
      <c r="AQ284" s="511">
        <f>'Electronics naming convention'!$C$16+AP284-1</f>
        <v>2158</v>
      </c>
      <c r="AR284" s="46">
        <f t="shared" si="80"/>
        <v>2</v>
      </c>
      <c r="AS284" s="46" t="str">
        <f t="shared" si="81"/>
        <v>BLM</v>
      </c>
      <c r="AT284" s="200">
        <f t="shared" si="82"/>
        <v>45.721217999999993</v>
      </c>
      <c r="AU284" s="46" t="s">
        <v>163</v>
      </c>
      <c r="AV284" s="515">
        <v>3</v>
      </c>
      <c r="AW284" s="515">
        <v>3</v>
      </c>
      <c r="AX284" s="47">
        <v>2</v>
      </c>
      <c r="AY284" s="515"/>
      <c r="AZ284" s="14"/>
      <c r="BA284" s="114"/>
      <c r="BB284" s="82"/>
      <c r="BC284" s="82"/>
    </row>
    <row r="285" spans="2:55" x14ac:dyDescent="0.25">
      <c r="B285" s="47" t="s">
        <v>264</v>
      </c>
      <c r="C285" s="211">
        <v>250.81501800000001</v>
      </c>
      <c r="D285" s="237">
        <f t="shared" si="89"/>
        <v>250.81501800000001</v>
      </c>
      <c r="E285" s="238">
        <f t="shared" si="89"/>
        <v>232.36501800000002</v>
      </c>
      <c r="F285" s="237">
        <f t="shared" si="89"/>
        <v>213.200018</v>
      </c>
      <c r="G285" s="237">
        <f t="shared" si="89"/>
        <v>191.42501800000002</v>
      </c>
      <c r="H285" s="237">
        <f t="shared" si="89"/>
        <v>174.385018</v>
      </c>
      <c r="I285" s="237">
        <f t="shared" si="89"/>
        <v>157.34501800000001</v>
      </c>
      <c r="J285" s="237">
        <f t="shared" si="89"/>
        <v>143.88001800000001</v>
      </c>
      <c r="K285" s="237">
        <f t="shared" si="89"/>
        <v>126.84001800000001</v>
      </c>
      <c r="L285" s="237">
        <f t="shared" si="89"/>
        <v>109.80001800000002</v>
      </c>
      <c r="M285" s="237">
        <f t="shared" si="89"/>
        <v>92.760018000000002</v>
      </c>
      <c r="N285" s="237">
        <f t="shared" si="89"/>
        <v>75.72001800000001</v>
      </c>
      <c r="O285" s="237">
        <f t="shared" si="89"/>
        <v>58.680018000000018</v>
      </c>
      <c r="P285" s="237">
        <f t="shared" si="89"/>
        <v>41.640017999999998</v>
      </c>
      <c r="Q285" s="237">
        <f t="shared" si="89"/>
        <v>24.600018000000006</v>
      </c>
      <c r="R285" s="244">
        <f t="shared" si="89"/>
        <v>7.5600180000000137</v>
      </c>
      <c r="S285" s="245">
        <f t="shared" si="89"/>
        <v>9.4799820000000068</v>
      </c>
      <c r="T285" s="237">
        <f t="shared" si="88"/>
        <v>26.51998199999997</v>
      </c>
      <c r="U285" s="237">
        <f t="shared" si="88"/>
        <v>43.559981999999991</v>
      </c>
      <c r="V285" s="237">
        <f t="shared" si="88"/>
        <v>60.599982000000011</v>
      </c>
      <c r="W285" s="237">
        <f t="shared" si="88"/>
        <v>77.639981999999975</v>
      </c>
      <c r="X285" s="237">
        <f t="shared" si="88"/>
        <v>94.679981999999995</v>
      </c>
      <c r="Y285" s="237">
        <f t="shared" si="88"/>
        <v>111.71998200000002</v>
      </c>
      <c r="Z285" s="379">
        <f t="shared" si="88"/>
        <v>128.75998199999998</v>
      </c>
      <c r="AA285" s="379">
        <f t="shared" si="88"/>
        <v>145.799982</v>
      </c>
      <c r="AB285" s="379">
        <f t="shared" si="88"/>
        <v>162.83998199999996</v>
      </c>
      <c r="AC285" s="237">
        <f t="shared" si="88"/>
        <v>179.87998199999998</v>
      </c>
      <c r="AD285" s="238">
        <f t="shared" si="88"/>
        <v>196.919982</v>
      </c>
      <c r="AE285" s="237">
        <f t="shared" si="88"/>
        <v>213.95998199999997</v>
      </c>
      <c r="AF285" s="209">
        <f t="shared" si="88"/>
        <v>309.18498199999999</v>
      </c>
      <c r="AG285" s="114"/>
      <c r="AH285" s="114">
        <v>126</v>
      </c>
      <c r="AI285" s="46" t="s">
        <v>264</v>
      </c>
      <c r="AJ285" s="147" t="str">
        <f t="shared" si="77"/>
        <v>HBL-090ROW:PBI-FE-215801</v>
      </c>
      <c r="AK285" s="147" t="str">
        <f t="shared" si="78"/>
        <v>HBL-090ROW:PBI-MTCA-215800</v>
      </c>
      <c r="AL285" s="14" t="s">
        <v>591</v>
      </c>
      <c r="AM285" s="114" t="str">
        <f t="shared" si="79"/>
        <v>HBL-090ROW</v>
      </c>
      <c r="AN285" s="114" t="s">
        <v>1315</v>
      </c>
      <c r="AO285" s="114"/>
      <c r="AP285" s="511">
        <v>8</v>
      </c>
      <c r="AQ285" s="511">
        <f>'Electronics naming convention'!$C$16+AP285-1</f>
        <v>2158</v>
      </c>
      <c r="AR285" s="46">
        <f t="shared" si="80"/>
        <v>1</v>
      </c>
      <c r="AS285" s="46" t="str">
        <f t="shared" si="81"/>
        <v>BLM</v>
      </c>
      <c r="AT285" s="200">
        <f t="shared" si="82"/>
        <v>52.560018000000014</v>
      </c>
      <c r="AU285" s="46" t="s">
        <v>163</v>
      </c>
      <c r="AV285" s="515">
        <v>1</v>
      </c>
      <c r="AW285" s="515"/>
      <c r="AX285" s="47">
        <v>3</v>
      </c>
      <c r="AY285" s="515"/>
      <c r="AZ285" s="14"/>
      <c r="BA285" s="114"/>
      <c r="BB285" s="82"/>
      <c r="BC285" s="82"/>
    </row>
    <row r="286" spans="2:55" x14ac:dyDescent="0.25">
      <c r="B286" s="47" t="s">
        <v>266</v>
      </c>
      <c r="C286" s="211">
        <v>252.24501799999999</v>
      </c>
      <c r="D286" s="237">
        <f t="shared" si="89"/>
        <v>252.24501799999999</v>
      </c>
      <c r="E286" s="238">
        <f t="shared" si="89"/>
        <v>233.795018</v>
      </c>
      <c r="F286" s="237">
        <f t="shared" si="89"/>
        <v>214.63001799999998</v>
      </c>
      <c r="G286" s="237">
        <f t="shared" si="89"/>
        <v>192.85501799999997</v>
      </c>
      <c r="H286" s="237">
        <f t="shared" si="89"/>
        <v>175.81501799999998</v>
      </c>
      <c r="I286" s="237">
        <f t="shared" si="89"/>
        <v>158.77501799999999</v>
      </c>
      <c r="J286" s="237">
        <f t="shared" si="89"/>
        <v>145.31001799999999</v>
      </c>
      <c r="K286" s="237">
        <f t="shared" si="89"/>
        <v>128.27001799999999</v>
      </c>
      <c r="L286" s="237">
        <f t="shared" si="89"/>
        <v>111.230018</v>
      </c>
      <c r="M286" s="237">
        <f t="shared" si="89"/>
        <v>94.190017999999981</v>
      </c>
      <c r="N286" s="237">
        <f t="shared" si="89"/>
        <v>77.150017999999989</v>
      </c>
      <c r="O286" s="237">
        <f t="shared" si="89"/>
        <v>60.110017999999997</v>
      </c>
      <c r="P286" s="237">
        <f t="shared" si="89"/>
        <v>43.070017999999976</v>
      </c>
      <c r="Q286" s="237">
        <f t="shared" si="89"/>
        <v>26.030017999999984</v>
      </c>
      <c r="R286" s="244">
        <f t="shared" si="89"/>
        <v>8.9900179999999921</v>
      </c>
      <c r="S286" s="245">
        <f t="shared" si="89"/>
        <v>8.0499820000000284</v>
      </c>
      <c r="T286" s="237">
        <f t="shared" si="88"/>
        <v>25.089981999999992</v>
      </c>
      <c r="U286" s="237">
        <f t="shared" si="88"/>
        <v>42.129982000000012</v>
      </c>
      <c r="V286" s="237">
        <f t="shared" si="88"/>
        <v>59.169982000000033</v>
      </c>
      <c r="W286" s="237">
        <f t="shared" si="88"/>
        <v>76.209981999999997</v>
      </c>
      <c r="X286" s="237">
        <f t="shared" si="88"/>
        <v>93.249982000000017</v>
      </c>
      <c r="Y286" s="237">
        <f t="shared" si="88"/>
        <v>110.28998200000004</v>
      </c>
      <c r="Z286" s="379">
        <f t="shared" si="88"/>
        <v>127.329982</v>
      </c>
      <c r="AA286" s="379">
        <f t="shared" si="88"/>
        <v>144.36998200000002</v>
      </c>
      <c r="AB286" s="379">
        <f t="shared" si="88"/>
        <v>161.40998199999999</v>
      </c>
      <c r="AC286" s="237">
        <f t="shared" si="88"/>
        <v>178.44998200000001</v>
      </c>
      <c r="AD286" s="238">
        <f t="shared" si="88"/>
        <v>195.48998200000003</v>
      </c>
      <c r="AE286" s="237">
        <f t="shared" si="88"/>
        <v>212.52998199999999</v>
      </c>
      <c r="AF286" s="209">
        <f t="shared" si="88"/>
        <v>307.75498200000004</v>
      </c>
      <c r="AG286" s="114"/>
      <c r="AH286" s="114">
        <v>127</v>
      </c>
      <c r="AI286" s="46" t="s">
        <v>266</v>
      </c>
      <c r="AJ286" s="147" t="str">
        <f t="shared" si="77"/>
        <v>HBL-090ROW:PBI-FE-215802</v>
      </c>
      <c r="AK286" s="147" t="str">
        <f t="shared" si="78"/>
        <v>HBL-090ROW:PBI-MTCA-215800</v>
      </c>
      <c r="AL286" s="14" t="s">
        <v>591</v>
      </c>
      <c r="AM286" s="114" t="str">
        <f t="shared" si="79"/>
        <v>HBL-090ROW</v>
      </c>
      <c r="AN286" s="114" t="s">
        <v>1315</v>
      </c>
      <c r="AO286" s="114"/>
      <c r="AP286" s="511">
        <v>8</v>
      </c>
      <c r="AQ286" s="511">
        <f>'Electronics naming convention'!$C$16+AP286-1</f>
        <v>2158</v>
      </c>
      <c r="AR286" s="46">
        <f t="shared" si="80"/>
        <v>2</v>
      </c>
      <c r="AS286" s="46" t="str">
        <f t="shared" si="81"/>
        <v>BLM</v>
      </c>
      <c r="AT286" s="200">
        <f t="shared" si="82"/>
        <v>53.990017999999992</v>
      </c>
      <c r="AU286" s="46" t="s">
        <v>163</v>
      </c>
      <c r="AV286" s="515">
        <v>3</v>
      </c>
      <c r="AW286" s="515"/>
      <c r="AX286" s="47">
        <v>3</v>
      </c>
      <c r="AY286" s="515"/>
      <c r="AZ286" s="14"/>
      <c r="BA286" s="114"/>
      <c r="BB286" s="82"/>
      <c r="BC286" s="82"/>
    </row>
    <row r="287" spans="2:55" x14ac:dyDescent="0.25">
      <c r="B287" s="109" t="s">
        <v>268</v>
      </c>
      <c r="C287" s="211">
        <v>252.496218</v>
      </c>
      <c r="D287" s="237">
        <f t="shared" si="89"/>
        <v>252.496218</v>
      </c>
      <c r="E287" s="238">
        <f t="shared" si="89"/>
        <v>234.04621800000001</v>
      </c>
      <c r="F287" s="237">
        <f t="shared" si="89"/>
        <v>214.88121799999999</v>
      </c>
      <c r="G287" s="237">
        <f t="shared" si="89"/>
        <v>193.10621800000001</v>
      </c>
      <c r="H287" s="237">
        <f t="shared" si="89"/>
        <v>176.06621799999999</v>
      </c>
      <c r="I287" s="237">
        <f t="shared" si="89"/>
        <v>159.026218</v>
      </c>
      <c r="J287" s="237">
        <f t="shared" si="89"/>
        <v>145.561218</v>
      </c>
      <c r="K287" s="237">
        <f t="shared" si="89"/>
        <v>128.521218</v>
      </c>
      <c r="L287" s="237">
        <f t="shared" si="89"/>
        <v>111.48121800000001</v>
      </c>
      <c r="M287" s="237">
        <f t="shared" si="89"/>
        <v>94.441217999999992</v>
      </c>
      <c r="N287" s="237">
        <f t="shared" si="89"/>
        <v>77.401218</v>
      </c>
      <c r="O287" s="237">
        <f t="shared" si="89"/>
        <v>60.361218000000008</v>
      </c>
      <c r="P287" s="237">
        <f t="shared" si="89"/>
        <v>43.321217999999988</v>
      </c>
      <c r="Q287" s="237">
        <f t="shared" si="89"/>
        <v>26.281217999999996</v>
      </c>
      <c r="R287" s="244">
        <f t="shared" si="89"/>
        <v>9.2412180000000035</v>
      </c>
      <c r="S287" s="245">
        <f t="shared" si="89"/>
        <v>7.798782000000017</v>
      </c>
      <c r="T287" s="237">
        <f t="shared" si="88"/>
        <v>24.838781999999981</v>
      </c>
      <c r="U287" s="237">
        <f t="shared" si="88"/>
        <v>41.878782000000001</v>
      </c>
      <c r="V287" s="237">
        <f t="shared" si="88"/>
        <v>58.918782000000022</v>
      </c>
      <c r="W287" s="237">
        <f t="shared" si="88"/>
        <v>75.958781999999985</v>
      </c>
      <c r="X287" s="237">
        <f t="shared" si="88"/>
        <v>92.998782000000006</v>
      </c>
      <c r="Y287" s="237">
        <f t="shared" si="88"/>
        <v>110.03878200000003</v>
      </c>
      <c r="Z287" s="379">
        <f t="shared" si="88"/>
        <v>127.07878199999999</v>
      </c>
      <c r="AA287" s="379">
        <f t="shared" si="88"/>
        <v>144.11878200000001</v>
      </c>
      <c r="AB287" s="379">
        <f t="shared" si="88"/>
        <v>161.15878199999997</v>
      </c>
      <c r="AC287" s="237">
        <f t="shared" si="88"/>
        <v>178.19878199999999</v>
      </c>
      <c r="AD287" s="238">
        <f t="shared" si="88"/>
        <v>195.23878200000001</v>
      </c>
      <c r="AE287" s="237">
        <f t="shared" si="88"/>
        <v>212.27878199999998</v>
      </c>
      <c r="AF287" s="209">
        <f t="shared" si="88"/>
        <v>307.503782</v>
      </c>
      <c r="AG287" s="114"/>
      <c r="AH287" s="114">
        <v>128</v>
      </c>
      <c r="AI287" s="46" t="s">
        <v>268</v>
      </c>
      <c r="AJ287" s="147" t="str">
        <f t="shared" si="77"/>
        <v>HBL-090ROW:PBI-FE-215801</v>
      </c>
      <c r="AK287" s="147" t="str">
        <f t="shared" si="78"/>
        <v>HBL-090ROW:PBI-MTCA-215800</v>
      </c>
      <c r="AL287" s="14" t="s">
        <v>591</v>
      </c>
      <c r="AM287" s="114" t="str">
        <f t="shared" si="79"/>
        <v>HBL-090ROW</v>
      </c>
      <c r="AN287" s="114" t="s">
        <v>1315</v>
      </c>
      <c r="AO287" s="114"/>
      <c r="AP287" s="511">
        <v>8</v>
      </c>
      <c r="AQ287" s="511">
        <f>'Electronics naming convention'!$C$16+AP287-1</f>
        <v>2158</v>
      </c>
      <c r="AR287" s="46">
        <f t="shared" si="80"/>
        <v>1</v>
      </c>
      <c r="AS287" s="46" t="str">
        <f t="shared" si="81"/>
        <v>BLM</v>
      </c>
      <c r="AT287" s="200">
        <f t="shared" si="82"/>
        <v>54.241218000000003</v>
      </c>
      <c r="AU287" s="46" t="s">
        <v>163</v>
      </c>
      <c r="AV287" s="515">
        <v>1</v>
      </c>
      <c r="AW287" s="515"/>
      <c r="AX287" s="47">
        <v>4</v>
      </c>
      <c r="AY287" s="515"/>
      <c r="AZ287" s="14"/>
      <c r="BA287" s="114"/>
      <c r="BB287" s="82"/>
      <c r="BC287" s="82"/>
    </row>
    <row r="288" spans="2:55" ht="15.75" thickBot="1" x14ac:dyDescent="0.3">
      <c r="B288" s="109" t="s">
        <v>270</v>
      </c>
      <c r="C288" s="211">
        <v>252.496218</v>
      </c>
      <c r="D288" s="237">
        <f t="shared" si="89"/>
        <v>252.496218</v>
      </c>
      <c r="E288" s="238">
        <f t="shared" si="89"/>
        <v>234.04621800000001</v>
      </c>
      <c r="F288" s="237">
        <f t="shared" si="89"/>
        <v>214.88121799999999</v>
      </c>
      <c r="G288" s="237">
        <f t="shared" si="89"/>
        <v>193.10621800000001</v>
      </c>
      <c r="H288" s="237">
        <f t="shared" si="89"/>
        <v>176.06621799999999</v>
      </c>
      <c r="I288" s="237">
        <f t="shared" si="89"/>
        <v>159.026218</v>
      </c>
      <c r="J288" s="237">
        <f t="shared" si="89"/>
        <v>145.561218</v>
      </c>
      <c r="K288" s="237">
        <f t="shared" si="89"/>
        <v>128.521218</v>
      </c>
      <c r="L288" s="237">
        <f t="shared" si="89"/>
        <v>111.48121800000001</v>
      </c>
      <c r="M288" s="237">
        <f t="shared" si="89"/>
        <v>94.441217999999992</v>
      </c>
      <c r="N288" s="237">
        <f t="shared" si="89"/>
        <v>77.401218</v>
      </c>
      <c r="O288" s="237">
        <f t="shared" si="89"/>
        <v>60.361218000000008</v>
      </c>
      <c r="P288" s="237">
        <f t="shared" si="89"/>
        <v>43.321217999999988</v>
      </c>
      <c r="Q288" s="237">
        <f t="shared" si="89"/>
        <v>26.281217999999996</v>
      </c>
      <c r="R288" s="242">
        <f t="shared" si="89"/>
        <v>9.2412180000000035</v>
      </c>
      <c r="S288" s="243">
        <f t="shared" ref="S288:AF303" si="90">ABS($C288-S$159)</f>
        <v>7.798782000000017</v>
      </c>
      <c r="T288" s="237">
        <f t="shared" si="90"/>
        <v>24.838781999999981</v>
      </c>
      <c r="U288" s="237">
        <f t="shared" si="90"/>
        <v>41.878782000000001</v>
      </c>
      <c r="V288" s="237">
        <f t="shared" si="90"/>
        <v>58.918782000000022</v>
      </c>
      <c r="W288" s="237">
        <f t="shared" si="90"/>
        <v>75.958781999999985</v>
      </c>
      <c r="X288" s="237">
        <f t="shared" si="90"/>
        <v>92.998782000000006</v>
      </c>
      <c r="Y288" s="237">
        <f t="shared" si="90"/>
        <v>110.03878200000003</v>
      </c>
      <c r="Z288" s="379">
        <f t="shared" si="90"/>
        <v>127.07878199999999</v>
      </c>
      <c r="AA288" s="379">
        <f t="shared" si="90"/>
        <v>144.11878200000001</v>
      </c>
      <c r="AB288" s="379">
        <f t="shared" si="90"/>
        <v>161.15878199999997</v>
      </c>
      <c r="AC288" s="237">
        <f t="shared" si="90"/>
        <v>178.19878199999999</v>
      </c>
      <c r="AD288" s="238">
        <f t="shared" si="90"/>
        <v>195.23878200000001</v>
      </c>
      <c r="AE288" s="237">
        <f t="shared" si="90"/>
        <v>212.27878199999998</v>
      </c>
      <c r="AF288" s="209">
        <f t="shared" si="90"/>
        <v>307.503782</v>
      </c>
      <c r="AG288" s="114"/>
      <c r="AH288" s="114">
        <v>129</v>
      </c>
      <c r="AI288" s="46" t="s">
        <v>270</v>
      </c>
      <c r="AJ288" s="147" t="str">
        <f t="shared" ref="AJ288:AJ351" si="91">CONCATENATE(AM288,":PBI-FE-",TEXT(AQ288,"00"),TEXT(AR288,"00"))</f>
        <v>HBL-090ROW:PBI-FE-215802</v>
      </c>
      <c r="AK288" s="147" t="str">
        <f t="shared" ref="AK288:AK351" si="92">CONCATENATE(AM288,":",$AI$3,"-",TEXT(AQ288,"00"),"00")</f>
        <v>HBL-090ROW:PBI-MTCA-215800</v>
      </c>
      <c r="AL288" s="14" t="s">
        <v>591</v>
      </c>
      <c r="AM288" s="114" t="str">
        <f t="shared" ref="AM288:AM351" si="93">LEFT(AL288,FIND(":",AL288)-1)</f>
        <v>HBL-090ROW</v>
      </c>
      <c r="AN288" s="114" t="s">
        <v>1315</v>
      </c>
      <c r="AO288" s="114"/>
      <c r="AP288" s="511">
        <v>8</v>
      </c>
      <c r="AQ288" s="511">
        <f>'Electronics naming convention'!$C$16+AP288-1</f>
        <v>2158</v>
      </c>
      <c r="AR288" s="46">
        <f t="shared" ref="AR288:AR351" si="94">CEILING(AV288/2,1)</f>
        <v>2</v>
      </c>
      <c r="AS288" s="46" t="str">
        <f t="shared" ref="AS288:AS351" si="95">MID(AI288,FIND("PBI",AI288)+4,FIND("-",AI288,FIND(":",AI288)+5)-FIND("-",AI288,FIND(":",AI288))-1)</f>
        <v>BLM</v>
      </c>
      <c r="AT288" s="200">
        <f t="shared" ref="AT288:AT351" si="96">VLOOKUP(AI288,$B$19:$AF$546,HLOOKUP(AU288,$D$15:$AF$16,2,FALSE)+2,FALSE)+IF(AU288="FEB",$AT$3,$AT$2)</f>
        <v>54.241218000000003</v>
      </c>
      <c r="AU288" s="46" t="s">
        <v>163</v>
      </c>
      <c r="AV288" s="515">
        <v>3</v>
      </c>
      <c r="AW288" s="515"/>
      <c r="AX288" s="47">
        <v>4</v>
      </c>
      <c r="AY288" s="515"/>
      <c r="AZ288" s="14"/>
      <c r="BA288" s="114"/>
      <c r="BB288" s="82"/>
      <c r="BC288" s="82"/>
    </row>
    <row r="289" spans="2:55" x14ac:dyDescent="0.25">
      <c r="B289" s="47" t="s">
        <v>322</v>
      </c>
      <c r="C289" s="211">
        <v>259.33501799999999</v>
      </c>
      <c r="D289" s="237">
        <f t="shared" ref="D289:S304" si="97">ABS($C289-D$159)</f>
        <v>259.33501799999999</v>
      </c>
      <c r="E289" s="238">
        <f t="shared" si="97"/>
        <v>240.885018</v>
      </c>
      <c r="F289" s="237">
        <f t="shared" si="97"/>
        <v>221.72001799999998</v>
      </c>
      <c r="G289" s="237">
        <f t="shared" si="97"/>
        <v>199.945018</v>
      </c>
      <c r="H289" s="237">
        <f t="shared" si="97"/>
        <v>182.90501799999998</v>
      </c>
      <c r="I289" s="237">
        <f t="shared" si="97"/>
        <v>165.86501799999999</v>
      </c>
      <c r="J289" s="237">
        <f t="shared" si="97"/>
        <v>152.40001799999999</v>
      </c>
      <c r="K289" s="237">
        <f t="shared" si="97"/>
        <v>135.360018</v>
      </c>
      <c r="L289" s="237">
        <f t="shared" si="97"/>
        <v>118.320018</v>
      </c>
      <c r="M289" s="237">
        <f t="shared" si="97"/>
        <v>101.28001799999998</v>
      </c>
      <c r="N289" s="237">
        <f t="shared" si="97"/>
        <v>84.240017999999992</v>
      </c>
      <c r="O289" s="237">
        <f t="shared" si="97"/>
        <v>67.200018</v>
      </c>
      <c r="P289" s="237">
        <f t="shared" si="97"/>
        <v>50.16001799999998</v>
      </c>
      <c r="Q289" s="237">
        <f t="shared" si="97"/>
        <v>33.120017999999988</v>
      </c>
      <c r="R289" s="240">
        <f t="shared" si="97"/>
        <v>16.080017999999995</v>
      </c>
      <c r="S289" s="241">
        <f t="shared" si="90"/>
        <v>0.95998200000002498</v>
      </c>
      <c r="T289" s="237">
        <f t="shared" si="90"/>
        <v>17.999981999999989</v>
      </c>
      <c r="U289" s="237">
        <f t="shared" si="90"/>
        <v>35.039982000000009</v>
      </c>
      <c r="V289" s="237">
        <f t="shared" si="90"/>
        <v>52.07998200000003</v>
      </c>
      <c r="W289" s="237">
        <f t="shared" si="90"/>
        <v>69.119981999999993</v>
      </c>
      <c r="X289" s="237">
        <f t="shared" si="90"/>
        <v>86.159982000000014</v>
      </c>
      <c r="Y289" s="237">
        <f t="shared" si="90"/>
        <v>103.19998200000003</v>
      </c>
      <c r="Z289" s="379">
        <f t="shared" si="90"/>
        <v>120.239982</v>
      </c>
      <c r="AA289" s="379">
        <f t="shared" si="90"/>
        <v>137.27998200000002</v>
      </c>
      <c r="AB289" s="379">
        <f t="shared" si="90"/>
        <v>154.31998199999998</v>
      </c>
      <c r="AC289" s="237">
        <f t="shared" si="90"/>
        <v>171.359982</v>
      </c>
      <c r="AD289" s="238">
        <f t="shared" si="90"/>
        <v>188.39998200000002</v>
      </c>
      <c r="AE289" s="237">
        <f t="shared" si="90"/>
        <v>205.43998199999999</v>
      </c>
      <c r="AF289" s="209">
        <f t="shared" si="90"/>
        <v>300.66498200000001</v>
      </c>
      <c r="AG289" s="114"/>
      <c r="AH289" s="114">
        <v>130</v>
      </c>
      <c r="AI289" s="334" t="s">
        <v>322</v>
      </c>
      <c r="AJ289" s="333" t="str">
        <f t="shared" si="91"/>
        <v>HBL-090ROW:PBI-FE-215801</v>
      </c>
      <c r="AK289" s="333" t="str">
        <f t="shared" si="92"/>
        <v>HBL-090ROW:PBI-MTCA-215800</v>
      </c>
      <c r="AL289" s="14" t="s">
        <v>591</v>
      </c>
      <c r="AM289" s="114" t="str">
        <f t="shared" si="93"/>
        <v>HBL-090ROW</v>
      </c>
      <c r="AN289" s="114" t="s">
        <v>1315</v>
      </c>
      <c r="AO289" s="114"/>
      <c r="AP289" s="511">
        <v>8</v>
      </c>
      <c r="AQ289" s="332">
        <f>'Electronics naming convention'!$C$16+AP289-1</f>
        <v>2158</v>
      </c>
      <c r="AR289" s="46">
        <f t="shared" si="94"/>
        <v>1</v>
      </c>
      <c r="AS289" s="334" t="str">
        <f t="shared" si="95"/>
        <v>BLM</v>
      </c>
      <c r="AT289" s="335">
        <f t="shared" si="96"/>
        <v>45.959982000000025</v>
      </c>
      <c r="AU289" s="46" t="s">
        <v>164</v>
      </c>
      <c r="AV289" s="515">
        <v>2</v>
      </c>
      <c r="AW289" s="515"/>
      <c r="AX289" s="47">
        <v>1</v>
      </c>
      <c r="AY289" s="515"/>
      <c r="AZ289" s="14"/>
      <c r="BA289" s="114"/>
      <c r="BB289" s="82"/>
      <c r="BC289" s="82"/>
    </row>
    <row r="290" spans="2:55" x14ac:dyDescent="0.25">
      <c r="B290" s="47" t="s">
        <v>323</v>
      </c>
      <c r="C290" s="211">
        <v>260.765018</v>
      </c>
      <c r="D290" s="237">
        <f t="shared" si="97"/>
        <v>260.765018</v>
      </c>
      <c r="E290" s="238">
        <f t="shared" si="97"/>
        <v>242.31501800000001</v>
      </c>
      <c r="F290" s="237">
        <f t="shared" si="97"/>
        <v>223.15001799999999</v>
      </c>
      <c r="G290" s="237">
        <f t="shared" si="97"/>
        <v>201.37501800000001</v>
      </c>
      <c r="H290" s="237">
        <f t="shared" si="97"/>
        <v>184.33501799999999</v>
      </c>
      <c r="I290" s="237">
        <f t="shared" si="97"/>
        <v>167.295018</v>
      </c>
      <c r="J290" s="237">
        <f t="shared" si="97"/>
        <v>153.830018</v>
      </c>
      <c r="K290" s="237">
        <f t="shared" si="97"/>
        <v>136.790018</v>
      </c>
      <c r="L290" s="237">
        <f t="shared" si="97"/>
        <v>119.75001800000001</v>
      </c>
      <c r="M290" s="237">
        <f t="shared" si="97"/>
        <v>102.71001799999999</v>
      </c>
      <c r="N290" s="237">
        <f t="shared" si="97"/>
        <v>85.670017999999999</v>
      </c>
      <c r="O290" s="237">
        <f t="shared" si="97"/>
        <v>68.630018000000007</v>
      </c>
      <c r="P290" s="237">
        <f t="shared" si="97"/>
        <v>51.590017999999986</v>
      </c>
      <c r="Q290" s="237">
        <f t="shared" si="97"/>
        <v>34.550017999999994</v>
      </c>
      <c r="R290" s="244">
        <f t="shared" si="97"/>
        <v>17.510018000000002</v>
      </c>
      <c r="S290" s="245">
        <f t="shared" si="90"/>
        <v>0.47001799999998184</v>
      </c>
      <c r="T290" s="237">
        <f t="shared" si="90"/>
        <v>16.569981999999982</v>
      </c>
      <c r="U290" s="237">
        <f t="shared" si="90"/>
        <v>33.609982000000002</v>
      </c>
      <c r="V290" s="237">
        <f t="shared" si="90"/>
        <v>50.649982000000023</v>
      </c>
      <c r="W290" s="237">
        <f t="shared" si="90"/>
        <v>67.689981999999986</v>
      </c>
      <c r="X290" s="237">
        <f t="shared" si="90"/>
        <v>84.729982000000007</v>
      </c>
      <c r="Y290" s="237">
        <f t="shared" si="90"/>
        <v>101.76998200000003</v>
      </c>
      <c r="Z290" s="379">
        <f t="shared" si="90"/>
        <v>118.80998199999999</v>
      </c>
      <c r="AA290" s="379">
        <f t="shared" si="90"/>
        <v>135.84998200000001</v>
      </c>
      <c r="AB290" s="379">
        <f t="shared" si="90"/>
        <v>152.88998199999997</v>
      </c>
      <c r="AC290" s="237">
        <f t="shared" si="90"/>
        <v>169.929982</v>
      </c>
      <c r="AD290" s="238">
        <f t="shared" si="90"/>
        <v>186.96998200000002</v>
      </c>
      <c r="AE290" s="237">
        <f t="shared" si="90"/>
        <v>204.00998199999998</v>
      </c>
      <c r="AF290" s="209">
        <f t="shared" si="90"/>
        <v>299.234982</v>
      </c>
      <c r="AG290" s="114"/>
      <c r="AH290" s="114">
        <v>131</v>
      </c>
      <c r="AI290" s="46" t="s">
        <v>323</v>
      </c>
      <c r="AJ290" s="147" t="str">
        <f t="shared" si="91"/>
        <v>HBL-090ROW:PBI-FE-215802</v>
      </c>
      <c r="AK290" s="147" t="str">
        <f t="shared" si="92"/>
        <v>HBL-090ROW:PBI-MTCA-215800</v>
      </c>
      <c r="AL290" s="14" t="s">
        <v>591</v>
      </c>
      <c r="AM290" s="114" t="str">
        <f t="shared" si="93"/>
        <v>HBL-090ROW</v>
      </c>
      <c r="AN290" s="114" t="s">
        <v>1315</v>
      </c>
      <c r="AO290" s="114"/>
      <c r="AP290" s="511">
        <v>8</v>
      </c>
      <c r="AQ290" s="511">
        <f>'Electronics naming convention'!$C$16+AP290-1</f>
        <v>2158</v>
      </c>
      <c r="AR290" s="46">
        <f t="shared" si="94"/>
        <v>2</v>
      </c>
      <c r="AS290" s="46" t="str">
        <f t="shared" si="95"/>
        <v>BLM</v>
      </c>
      <c r="AT290" s="200">
        <f t="shared" si="96"/>
        <v>45.470017999999982</v>
      </c>
      <c r="AU290" s="46" t="s">
        <v>164</v>
      </c>
      <c r="AV290" s="515">
        <v>4</v>
      </c>
      <c r="AW290" s="515"/>
      <c r="AX290" s="47">
        <v>1</v>
      </c>
      <c r="AY290" s="515"/>
      <c r="AZ290" s="14"/>
      <c r="BA290" s="114"/>
      <c r="BB290" s="82"/>
      <c r="BC290" s="82"/>
    </row>
    <row r="291" spans="2:55" x14ac:dyDescent="0.25">
      <c r="B291" s="109" t="s">
        <v>324</v>
      </c>
      <c r="C291" s="211">
        <v>261.01621799999998</v>
      </c>
      <c r="D291" s="237">
        <f t="shared" si="97"/>
        <v>261.01621799999998</v>
      </c>
      <c r="E291" s="238">
        <f t="shared" si="97"/>
        <v>242.56621799999999</v>
      </c>
      <c r="F291" s="237">
        <f t="shared" si="97"/>
        <v>223.40121799999997</v>
      </c>
      <c r="G291" s="237">
        <f t="shared" si="97"/>
        <v>201.62621799999999</v>
      </c>
      <c r="H291" s="237">
        <f t="shared" si="97"/>
        <v>184.58621799999997</v>
      </c>
      <c r="I291" s="237">
        <f t="shared" si="97"/>
        <v>167.54621799999998</v>
      </c>
      <c r="J291" s="237">
        <f t="shared" si="97"/>
        <v>154.08121799999998</v>
      </c>
      <c r="K291" s="237">
        <f t="shared" si="97"/>
        <v>137.04121799999999</v>
      </c>
      <c r="L291" s="237">
        <f t="shared" si="97"/>
        <v>120.00121799999999</v>
      </c>
      <c r="M291" s="237">
        <f t="shared" si="97"/>
        <v>102.96121799999997</v>
      </c>
      <c r="N291" s="237">
        <f t="shared" si="97"/>
        <v>85.921217999999982</v>
      </c>
      <c r="O291" s="237">
        <f t="shared" si="97"/>
        <v>68.88121799999999</v>
      </c>
      <c r="P291" s="237">
        <f t="shared" si="97"/>
        <v>51.841217999999969</v>
      </c>
      <c r="Q291" s="237">
        <f t="shared" si="97"/>
        <v>34.801217999999977</v>
      </c>
      <c r="R291" s="244">
        <f t="shared" si="97"/>
        <v>17.761217999999985</v>
      </c>
      <c r="S291" s="245">
        <f t="shared" si="90"/>
        <v>0.72121799999996483</v>
      </c>
      <c r="T291" s="237">
        <f t="shared" si="90"/>
        <v>16.318781999999999</v>
      </c>
      <c r="U291" s="237">
        <f t="shared" si="90"/>
        <v>33.358782000000019</v>
      </c>
      <c r="V291" s="237">
        <f t="shared" si="90"/>
        <v>50.39878200000004</v>
      </c>
      <c r="W291" s="237">
        <f t="shared" si="90"/>
        <v>67.438782000000003</v>
      </c>
      <c r="X291" s="237">
        <f t="shared" si="90"/>
        <v>84.478782000000024</v>
      </c>
      <c r="Y291" s="237">
        <f t="shared" si="90"/>
        <v>101.51878200000004</v>
      </c>
      <c r="Z291" s="379">
        <f t="shared" si="90"/>
        <v>118.55878200000001</v>
      </c>
      <c r="AA291" s="379">
        <f t="shared" si="90"/>
        <v>135.59878200000003</v>
      </c>
      <c r="AB291" s="379">
        <f t="shared" si="90"/>
        <v>152.63878199999999</v>
      </c>
      <c r="AC291" s="237">
        <f t="shared" si="90"/>
        <v>169.67878200000001</v>
      </c>
      <c r="AD291" s="238">
        <f t="shared" si="90"/>
        <v>186.71878200000003</v>
      </c>
      <c r="AE291" s="237">
        <f t="shared" si="90"/>
        <v>203.758782</v>
      </c>
      <c r="AF291" s="209">
        <f t="shared" si="90"/>
        <v>298.98378200000002</v>
      </c>
      <c r="AG291" s="114"/>
      <c r="AH291" s="114">
        <v>132</v>
      </c>
      <c r="AI291" s="46" t="s">
        <v>324</v>
      </c>
      <c r="AJ291" s="147" t="str">
        <f t="shared" si="91"/>
        <v>HBL-090ROW:PBI-FE-215801</v>
      </c>
      <c r="AK291" s="147" t="str">
        <f t="shared" si="92"/>
        <v>HBL-090ROW:PBI-MTCA-215800</v>
      </c>
      <c r="AL291" s="14" t="s">
        <v>591</v>
      </c>
      <c r="AM291" s="114" t="str">
        <f t="shared" si="93"/>
        <v>HBL-090ROW</v>
      </c>
      <c r="AN291" s="114" t="s">
        <v>1315</v>
      </c>
      <c r="AO291" s="114"/>
      <c r="AP291" s="511">
        <v>8</v>
      </c>
      <c r="AQ291" s="511">
        <f>'Electronics naming convention'!$C$16+AP291-1</f>
        <v>2158</v>
      </c>
      <c r="AR291" s="46">
        <f t="shared" si="94"/>
        <v>1</v>
      </c>
      <c r="AS291" s="46" t="str">
        <f t="shared" si="95"/>
        <v>BLM</v>
      </c>
      <c r="AT291" s="200">
        <f t="shared" si="96"/>
        <v>45.721217999999965</v>
      </c>
      <c r="AU291" s="46" t="s">
        <v>164</v>
      </c>
      <c r="AV291" s="515">
        <v>2</v>
      </c>
      <c r="AW291" s="515">
        <v>2</v>
      </c>
      <c r="AX291" s="47">
        <v>2</v>
      </c>
      <c r="AY291" s="515"/>
      <c r="AZ291" s="14"/>
      <c r="BA291" s="114"/>
      <c r="BB291" s="82"/>
      <c r="BC291" s="82"/>
    </row>
    <row r="292" spans="2:55" x14ac:dyDescent="0.25">
      <c r="B292" s="109" t="s">
        <v>421</v>
      </c>
      <c r="C292" s="211">
        <v>261.01621799999998</v>
      </c>
      <c r="D292" s="237">
        <f t="shared" si="97"/>
        <v>261.01621799999998</v>
      </c>
      <c r="E292" s="238">
        <f t="shared" si="97"/>
        <v>242.56621799999999</v>
      </c>
      <c r="F292" s="237">
        <f t="shared" si="97"/>
        <v>223.40121799999997</v>
      </c>
      <c r="G292" s="237">
        <f t="shared" si="97"/>
        <v>201.62621799999999</v>
      </c>
      <c r="H292" s="237">
        <f t="shared" si="97"/>
        <v>184.58621799999997</v>
      </c>
      <c r="I292" s="237">
        <f t="shared" si="97"/>
        <v>167.54621799999998</v>
      </c>
      <c r="J292" s="237">
        <f t="shared" si="97"/>
        <v>154.08121799999998</v>
      </c>
      <c r="K292" s="237">
        <f t="shared" si="97"/>
        <v>137.04121799999999</v>
      </c>
      <c r="L292" s="237">
        <f t="shared" si="97"/>
        <v>120.00121799999999</v>
      </c>
      <c r="M292" s="237">
        <f t="shared" si="97"/>
        <v>102.96121799999997</v>
      </c>
      <c r="N292" s="237">
        <f t="shared" si="97"/>
        <v>85.921217999999982</v>
      </c>
      <c r="O292" s="237">
        <f t="shared" si="97"/>
        <v>68.88121799999999</v>
      </c>
      <c r="P292" s="237">
        <f t="shared" si="97"/>
        <v>51.841217999999969</v>
      </c>
      <c r="Q292" s="237">
        <f t="shared" si="97"/>
        <v>34.801217999999977</v>
      </c>
      <c r="R292" s="244">
        <f t="shared" si="97"/>
        <v>17.761217999999985</v>
      </c>
      <c r="S292" s="245">
        <f t="shared" si="90"/>
        <v>0.72121799999996483</v>
      </c>
      <c r="T292" s="237">
        <f t="shared" si="90"/>
        <v>16.318781999999999</v>
      </c>
      <c r="U292" s="237">
        <f t="shared" si="90"/>
        <v>33.358782000000019</v>
      </c>
      <c r="V292" s="237">
        <f t="shared" si="90"/>
        <v>50.39878200000004</v>
      </c>
      <c r="W292" s="237">
        <f t="shared" si="90"/>
        <v>67.438782000000003</v>
      </c>
      <c r="X292" s="237">
        <f t="shared" si="90"/>
        <v>84.478782000000024</v>
      </c>
      <c r="Y292" s="237">
        <f t="shared" si="90"/>
        <v>101.51878200000004</v>
      </c>
      <c r="Z292" s="379">
        <f t="shared" si="90"/>
        <v>118.55878200000001</v>
      </c>
      <c r="AA292" s="379">
        <f t="shared" si="90"/>
        <v>135.59878200000003</v>
      </c>
      <c r="AB292" s="379">
        <f t="shared" si="90"/>
        <v>152.63878199999999</v>
      </c>
      <c r="AC292" s="237">
        <f t="shared" si="90"/>
        <v>169.67878200000001</v>
      </c>
      <c r="AD292" s="238">
        <f t="shared" si="90"/>
        <v>186.71878200000003</v>
      </c>
      <c r="AE292" s="237">
        <f t="shared" si="90"/>
        <v>203.758782</v>
      </c>
      <c r="AF292" s="209">
        <f t="shared" si="90"/>
        <v>298.98378200000002</v>
      </c>
      <c r="AG292" s="114"/>
      <c r="AH292" s="114">
        <v>133</v>
      </c>
      <c r="AI292" s="46" t="s">
        <v>421</v>
      </c>
      <c r="AJ292" s="147" t="str">
        <f t="shared" si="91"/>
        <v>HBL-090ROW:PBI-FE-215802</v>
      </c>
      <c r="AK292" s="147" t="str">
        <f t="shared" si="92"/>
        <v>HBL-090ROW:PBI-MTCA-215800</v>
      </c>
      <c r="AL292" s="14" t="s">
        <v>591</v>
      </c>
      <c r="AM292" s="114" t="str">
        <f t="shared" si="93"/>
        <v>HBL-090ROW</v>
      </c>
      <c r="AN292" s="114" t="s">
        <v>1315</v>
      </c>
      <c r="AO292" s="114"/>
      <c r="AP292" s="511">
        <v>8</v>
      </c>
      <c r="AQ292" s="511">
        <f>'Electronics naming convention'!$C$16+AP292-1</f>
        <v>2158</v>
      </c>
      <c r="AR292" s="46">
        <f t="shared" si="94"/>
        <v>2</v>
      </c>
      <c r="AS292" s="46" t="str">
        <f t="shared" si="95"/>
        <v>BLM</v>
      </c>
      <c r="AT292" s="200">
        <f t="shared" si="96"/>
        <v>45.721217999999965</v>
      </c>
      <c r="AU292" s="46" t="s">
        <v>164</v>
      </c>
      <c r="AV292" s="515">
        <v>4</v>
      </c>
      <c r="AW292" s="515">
        <v>4</v>
      </c>
      <c r="AX292" s="47">
        <v>2</v>
      </c>
      <c r="AY292" s="515"/>
      <c r="AZ292" s="14"/>
      <c r="BA292" s="114"/>
      <c r="BB292" s="82"/>
      <c r="BC292" s="82"/>
    </row>
    <row r="293" spans="2:55" x14ac:dyDescent="0.25">
      <c r="B293" s="47" t="s">
        <v>325</v>
      </c>
      <c r="C293" s="211">
        <v>267.85501799999997</v>
      </c>
      <c r="D293" s="237">
        <f t="shared" si="97"/>
        <v>267.85501799999997</v>
      </c>
      <c r="E293" s="238">
        <f t="shared" si="97"/>
        <v>249.40501799999998</v>
      </c>
      <c r="F293" s="237">
        <f t="shared" si="97"/>
        <v>230.24001799999996</v>
      </c>
      <c r="G293" s="237">
        <f t="shared" si="97"/>
        <v>208.46501799999999</v>
      </c>
      <c r="H293" s="237">
        <f t="shared" si="97"/>
        <v>191.42501799999997</v>
      </c>
      <c r="I293" s="237">
        <f t="shared" si="97"/>
        <v>174.38501799999997</v>
      </c>
      <c r="J293" s="237">
        <f t="shared" si="97"/>
        <v>160.92001799999997</v>
      </c>
      <c r="K293" s="237">
        <f t="shared" si="97"/>
        <v>143.88001799999998</v>
      </c>
      <c r="L293" s="237">
        <f t="shared" si="97"/>
        <v>126.84001799999999</v>
      </c>
      <c r="M293" s="237">
        <f t="shared" si="97"/>
        <v>109.80001799999997</v>
      </c>
      <c r="N293" s="237">
        <f t="shared" si="97"/>
        <v>92.760017999999974</v>
      </c>
      <c r="O293" s="237">
        <f t="shared" si="97"/>
        <v>75.720017999999982</v>
      </c>
      <c r="P293" s="237">
        <f t="shared" si="97"/>
        <v>58.680017999999961</v>
      </c>
      <c r="Q293" s="237">
        <f t="shared" si="97"/>
        <v>41.640017999999969</v>
      </c>
      <c r="R293" s="244">
        <f t="shared" si="97"/>
        <v>24.600017999999977</v>
      </c>
      <c r="S293" s="245">
        <f t="shared" si="90"/>
        <v>7.5600179999999568</v>
      </c>
      <c r="T293" s="237">
        <f t="shared" si="90"/>
        <v>9.4799820000000068</v>
      </c>
      <c r="U293" s="237">
        <f t="shared" si="90"/>
        <v>26.519982000000027</v>
      </c>
      <c r="V293" s="237">
        <f t="shared" si="90"/>
        <v>43.559982000000048</v>
      </c>
      <c r="W293" s="237">
        <f t="shared" si="90"/>
        <v>60.599982000000011</v>
      </c>
      <c r="X293" s="237">
        <f t="shared" si="90"/>
        <v>77.639982000000032</v>
      </c>
      <c r="Y293" s="237">
        <f t="shared" si="90"/>
        <v>94.679982000000052</v>
      </c>
      <c r="Z293" s="379">
        <f t="shared" si="90"/>
        <v>111.71998200000002</v>
      </c>
      <c r="AA293" s="379">
        <f t="shared" si="90"/>
        <v>128.75998200000004</v>
      </c>
      <c r="AB293" s="379">
        <f t="shared" si="90"/>
        <v>145.799982</v>
      </c>
      <c r="AC293" s="237">
        <f t="shared" si="90"/>
        <v>162.83998200000002</v>
      </c>
      <c r="AD293" s="238">
        <f t="shared" si="90"/>
        <v>179.87998200000004</v>
      </c>
      <c r="AE293" s="237">
        <f t="shared" si="90"/>
        <v>196.919982</v>
      </c>
      <c r="AF293" s="209">
        <f t="shared" si="90"/>
        <v>292.14498200000003</v>
      </c>
      <c r="AG293" s="114"/>
      <c r="AH293" s="114">
        <v>134</v>
      </c>
      <c r="AI293" s="46" t="s">
        <v>325</v>
      </c>
      <c r="AJ293" s="147" t="str">
        <f t="shared" si="91"/>
        <v>HBL-090ROW:PBI-FE-215801</v>
      </c>
      <c r="AK293" s="147" t="str">
        <f t="shared" si="92"/>
        <v>HBL-090ROW:PBI-MTCA-215800</v>
      </c>
      <c r="AL293" s="14" t="s">
        <v>591</v>
      </c>
      <c r="AM293" s="114" t="str">
        <f t="shared" si="93"/>
        <v>HBL-090ROW</v>
      </c>
      <c r="AN293" s="114" t="s">
        <v>1315</v>
      </c>
      <c r="AO293" s="114"/>
      <c r="AP293" s="511">
        <v>8</v>
      </c>
      <c r="AQ293" s="511">
        <f>'Electronics naming convention'!$C$16+AP293-1</f>
        <v>2158</v>
      </c>
      <c r="AR293" s="46">
        <f t="shared" si="94"/>
        <v>1</v>
      </c>
      <c r="AS293" s="46" t="str">
        <f t="shared" si="95"/>
        <v>BLM</v>
      </c>
      <c r="AT293" s="200">
        <f t="shared" si="96"/>
        <v>52.560017999999957</v>
      </c>
      <c r="AU293" s="46" t="s">
        <v>164</v>
      </c>
      <c r="AV293" s="515">
        <v>2</v>
      </c>
      <c r="AW293" s="515"/>
      <c r="AX293" s="47">
        <v>3</v>
      </c>
      <c r="AY293" s="515"/>
      <c r="AZ293" s="14"/>
      <c r="BA293" s="114"/>
      <c r="BB293" s="82"/>
      <c r="BC293" s="82"/>
    </row>
    <row r="294" spans="2:55" x14ac:dyDescent="0.25">
      <c r="B294" s="47" t="s">
        <v>326</v>
      </c>
      <c r="C294" s="211">
        <v>269.28501799999998</v>
      </c>
      <c r="D294" s="237">
        <f t="shared" si="97"/>
        <v>269.28501799999998</v>
      </c>
      <c r="E294" s="238">
        <f t="shared" si="97"/>
        <v>250.83501799999999</v>
      </c>
      <c r="F294" s="237">
        <f t="shared" si="97"/>
        <v>231.67001799999997</v>
      </c>
      <c r="G294" s="237">
        <f t="shared" si="97"/>
        <v>209.89501799999999</v>
      </c>
      <c r="H294" s="237">
        <f t="shared" si="97"/>
        <v>192.85501799999997</v>
      </c>
      <c r="I294" s="237">
        <f t="shared" si="97"/>
        <v>175.81501799999998</v>
      </c>
      <c r="J294" s="237">
        <f t="shared" si="97"/>
        <v>162.35001799999998</v>
      </c>
      <c r="K294" s="237">
        <f t="shared" si="97"/>
        <v>145.31001799999999</v>
      </c>
      <c r="L294" s="237">
        <f t="shared" si="97"/>
        <v>128.27001799999999</v>
      </c>
      <c r="M294" s="237">
        <f t="shared" si="97"/>
        <v>111.23001799999997</v>
      </c>
      <c r="N294" s="237">
        <f t="shared" si="97"/>
        <v>94.190017999999981</v>
      </c>
      <c r="O294" s="237">
        <f t="shared" si="97"/>
        <v>77.150017999999989</v>
      </c>
      <c r="P294" s="237">
        <f t="shared" si="97"/>
        <v>60.110017999999968</v>
      </c>
      <c r="Q294" s="237">
        <f t="shared" si="97"/>
        <v>43.070017999999976</v>
      </c>
      <c r="R294" s="244">
        <f t="shared" si="97"/>
        <v>26.030017999999984</v>
      </c>
      <c r="S294" s="245">
        <f t="shared" si="90"/>
        <v>8.9900179999999636</v>
      </c>
      <c r="T294" s="237">
        <f t="shared" si="90"/>
        <v>8.049982</v>
      </c>
      <c r="U294" s="237">
        <f t="shared" si="90"/>
        <v>25.08998200000002</v>
      </c>
      <c r="V294" s="237">
        <f t="shared" si="90"/>
        <v>42.129982000000041</v>
      </c>
      <c r="W294" s="237">
        <f t="shared" si="90"/>
        <v>59.169982000000005</v>
      </c>
      <c r="X294" s="237">
        <f t="shared" si="90"/>
        <v>76.209982000000025</v>
      </c>
      <c r="Y294" s="237">
        <f t="shared" si="90"/>
        <v>93.249982000000045</v>
      </c>
      <c r="Z294" s="379">
        <f t="shared" si="90"/>
        <v>110.28998200000001</v>
      </c>
      <c r="AA294" s="379">
        <f t="shared" si="90"/>
        <v>127.32998200000003</v>
      </c>
      <c r="AB294" s="379">
        <f t="shared" si="90"/>
        <v>144.36998199999999</v>
      </c>
      <c r="AC294" s="237">
        <f t="shared" si="90"/>
        <v>161.40998200000001</v>
      </c>
      <c r="AD294" s="238">
        <f t="shared" si="90"/>
        <v>178.44998200000003</v>
      </c>
      <c r="AE294" s="237">
        <f t="shared" si="90"/>
        <v>195.489982</v>
      </c>
      <c r="AF294" s="209">
        <f t="shared" si="90"/>
        <v>290.71498200000002</v>
      </c>
      <c r="AG294" s="114"/>
      <c r="AH294" s="114">
        <v>135</v>
      </c>
      <c r="AI294" s="46" t="s">
        <v>326</v>
      </c>
      <c r="AJ294" s="147" t="str">
        <f t="shared" si="91"/>
        <v>HBL-090ROW:PBI-FE-215802</v>
      </c>
      <c r="AK294" s="147" t="str">
        <f t="shared" si="92"/>
        <v>HBL-090ROW:PBI-MTCA-215800</v>
      </c>
      <c r="AL294" s="14" t="s">
        <v>591</v>
      </c>
      <c r="AM294" s="114" t="str">
        <f t="shared" si="93"/>
        <v>HBL-090ROW</v>
      </c>
      <c r="AN294" s="114" t="s">
        <v>1315</v>
      </c>
      <c r="AO294" s="114"/>
      <c r="AP294" s="511">
        <v>8</v>
      </c>
      <c r="AQ294" s="511">
        <f>'Electronics naming convention'!$C$16+AP294-1</f>
        <v>2158</v>
      </c>
      <c r="AR294" s="46">
        <f t="shared" si="94"/>
        <v>2</v>
      </c>
      <c r="AS294" s="46" t="str">
        <f t="shared" si="95"/>
        <v>BLM</v>
      </c>
      <c r="AT294" s="200">
        <f t="shared" si="96"/>
        <v>53.990017999999964</v>
      </c>
      <c r="AU294" s="46" t="s">
        <v>164</v>
      </c>
      <c r="AV294" s="515">
        <v>4</v>
      </c>
      <c r="AW294" s="515"/>
      <c r="AX294" s="47">
        <v>3</v>
      </c>
      <c r="AY294" s="515"/>
      <c r="AZ294" s="14"/>
      <c r="BA294" s="114"/>
      <c r="BB294" s="82"/>
      <c r="BC294" s="82"/>
    </row>
    <row r="295" spans="2:55" x14ac:dyDescent="0.25">
      <c r="B295" s="109" t="s">
        <v>327</v>
      </c>
      <c r="C295" s="211">
        <v>269.53621800000002</v>
      </c>
      <c r="D295" s="237">
        <f t="shared" si="97"/>
        <v>269.53621800000002</v>
      </c>
      <c r="E295" s="238">
        <f t="shared" si="97"/>
        <v>251.08621800000003</v>
      </c>
      <c r="F295" s="237">
        <f t="shared" si="97"/>
        <v>231.92121800000001</v>
      </c>
      <c r="G295" s="237">
        <f t="shared" si="97"/>
        <v>210.14621800000003</v>
      </c>
      <c r="H295" s="237">
        <f t="shared" si="97"/>
        <v>193.10621800000001</v>
      </c>
      <c r="I295" s="237">
        <f t="shared" si="97"/>
        <v>176.06621800000002</v>
      </c>
      <c r="J295" s="237">
        <f t="shared" si="97"/>
        <v>162.60121800000002</v>
      </c>
      <c r="K295" s="237">
        <f t="shared" si="97"/>
        <v>145.56121800000003</v>
      </c>
      <c r="L295" s="237">
        <f t="shared" si="97"/>
        <v>128.52121800000003</v>
      </c>
      <c r="M295" s="237">
        <f t="shared" si="97"/>
        <v>111.48121800000001</v>
      </c>
      <c r="N295" s="237">
        <f t="shared" si="97"/>
        <v>94.441218000000021</v>
      </c>
      <c r="O295" s="237">
        <f t="shared" si="97"/>
        <v>77.401218000000028</v>
      </c>
      <c r="P295" s="237">
        <f t="shared" si="97"/>
        <v>60.361218000000008</v>
      </c>
      <c r="Q295" s="237">
        <f t="shared" si="97"/>
        <v>43.321218000000016</v>
      </c>
      <c r="R295" s="244">
        <f t="shared" si="97"/>
        <v>26.281218000000024</v>
      </c>
      <c r="S295" s="245">
        <f t="shared" si="90"/>
        <v>9.2412180000000035</v>
      </c>
      <c r="T295" s="237">
        <f t="shared" si="90"/>
        <v>7.7987819999999601</v>
      </c>
      <c r="U295" s="237">
        <f t="shared" si="90"/>
        <v>24.838781999999981</v>
      </c>
      <c r="V295" s="237">
        <f t="shared" si="90"/>
        <v>41.878782000000001</v>
      </c>
      <c r="W295" s="237">
        <f t="shared" si="90"/>
        <v>58.918781999999965</v>
      </c>
      <c r="X295" s="237">
        <f t="shared" si="90"/>
        <v>75.958781999999985</v>
      </c>
      <c r="Y295" s="237">
        <f t="shared" si="90"/>
        <v>92.998782000000006</v>
      </c>
      <c r="Z295" s="379">
        <f t="shared" si="90"/>
        <v>110.03878199999997</v>
      </c>
      <c r="AA295" s="379">
        <f t="shared" si="90"/>
        <v>127.07878199999999</v>
      </c>
      <c r="AB295" s="379">
        <f t="shared" si="90"/>
        <v>144.11878199999995</v>
      </c>
      <c r="AC295" s="237">
        <f t="shared" si="90"/>
        <v>161.15878199999997</v>
      </c>
      <c r="AD295" s="238">
        <f t="shared" si="90"/>
        <v>178.19878199999999</v>
      </c>
      <c r="AE295" s="237">
        <f t="shared" si="90"/>
        <v>195.23878199999996</v>
      </c>
      <c r="AF295" s="209">
        <f t="shared" si="90"/>
        <v>290.46378199999998</v>
      </c>
      <c r="AG295" s="114"/>
      <c r="AH295" s="114">
        <v>136</v>
      </c>
      <c r="AI295" s="46" t="s">
        <v>327</v>
      </c>
      <c r="AJ295" s="147" t="str">
        <f t="shared" si="91"/>
        <v>HBL-090ROW:PBI-FE-215801</v>
      </c>
      <c r="AK295" s="147" t="str">
        <f t="shared" si="92"/>
        <v>HBL-090ROW:PBI-MTCA-215800</v>
      </c>
      <c r="AL295" s="14" t="s">
        <v>591</v>
      </c>
      <c r="AM295" s="114" t="str">
        <f t="shared" si="93"/>
        <v>HBL-090ROW</v>
      </c>
      <c r="AN295" s="114" t="s">
        <v>1315</v>
      </c>
      <c r="AO295" s="114"/>
      <c r="AP295" s="511">
        <v>8</v>
      </c>
      <c r="AQ295" s="511">
        <f>'Electronics naming convention'!$C$16+AP295-1</f>
        <v>2158</v>
      </c>
      <c r="AR295" s="46">
        <f t="shared" si="94"/>
        <v>1</v>
      </c>
      <c r="AS295" s="46" t="str">
        <f t="shared" si="95"/>
        <v>BLM</v>
      </c>
      <c r="AT295" s="200">
        <f t="shared" si="96"/>
        <v>54.241218000000003</v>
      </c>
      <c r="AU295" s="46" t="s">
        <v>164</v>
      </c>
      <c r="AV295" s="515">
        <v>2</v>
      </c>
      <c r="AW295" s="515"/>
      <c r="AX295" s="47">
        <v>4</v>
      </c>
      <c r="AY295" s="515"/>
      <c r="AZ295" s="14"/>
      <c r="BA295" s="114"/>
      <c r="BB295" s="82"/>
      <c r="BC295" s="82"/>
    </row>
    <row r="296" spans="2:55" ht="15.75" thickBot="1" x14ac:dyDescent="0.3">
      <c r="B296" s="109" t="s">
        <v>422</v>
      </c>
      <c r="C296" s="211">
        <v>269.53621800000002</v>
      </c>
      <c r="D296" s="237">
        <f t="shared" si="97"/>
        <v>269.53621800000002</v>
      </c>
      <c r="E296" s="238">
        <f t="shared" si="97"/>
        <v>251.08621800000003</v>
      </c>
      <c r="F296" s="237">
        <f t="shared" si="97"/>
        <v>231.92121800000001</v>
      </c>
      <c r="G296" s="237">
        <f t="shared" si="97"/>
        <v>210.14621800000003</v>
      </c>
      <c r="H296" s="237">
        <f t="shared" si="97"/>
        <v>193.10621800000001</v>
      </c>
      <c r="I296" s="237">
        <f t="shared" si="97"/>
        <v>176.06621800000002</v>
      </c>
      <c r="J296" s="237">
        <f t="shared" si="97"/>
        <v>162.60121800000002</v>
      </c>
      <c r="K296" s="237">
        <f t="shared" si="97"/>
        <v>145.56121800000003</v>
      </c>
      <c r="L296" s="237">
        <f t="shared" si="97"/>
        <v>128.52121800000003</v>
      </c>
      <c r="M296" s="237">
        <f t="shared" si="97"/>
        <v>111.48121800000001</v>
      </c>
      <c r="N296" s="237">
        <f t="shared" si="97"/>
        <v>94.441218000000021</v>
      </c>
      <c r="O296" s="237">
        <f t="shared" si="97"/>
        <v>77.401218000000028</v>
      </c>
      <c r="P296" s="237">
        <f t="shared" si="97"/>
        <v>60.361218000000008</v>
      </c>
      <c r="Q296" s="237">
        <f t="shared" si="97"/>
        <v>43.321218000000016</v>
      </c>
      <c r="R296" s="242">
        <f t="shared" si="97"/>
        <v>26.281218000000024</v>
      </c>
      <c r="S296" s="243">
        <f t="shared" si="90"/>
        <v>9.2412180000000035</v>
      </c>
      <c r="T296" s="237">
        <f t="shared" si="90"/>
        <v>7.7987819999999601</v>
      </c>
      <c r="U296" s="237">
        <f t="shared" si="90"/>
        <v>24.838781999999981</v>
      </c>
      <c r="V296" s="237">
        <f t="shared" si="90"/>
        <v>41.878782000000001</v>
      </c>
      <c r="W296" s="237">
        <f t="shared" si="90"/>
        <v>58.918781999999965</v>
      </c>
      <c r="X296" s="237">
        <f t="shared" si="90"/>
        <v>75.958781999999985</v>
      </c>
      <c r="Y296" s="237">
        <f t="shared" si="90"/>
        <v>92.998782000000006</v>
      </c>
      <c r="Z296" s="379">
        <f t="shared" si="90"/>
        <v>110.03878199999997</v>
      </c>
      <c r="AA296" s="379">
        <f t="shared" si="90"/>
        <v>127.07878199999999</v>
      </c>
      <c r="AB296" s="379">
        <f t="shared" si="90"/>
        <v>144.11878199999995</v>
      </c>
      <c r="AC296" s="237">
        <f t="shared" si="90"/>
        <v>161.15878199999997</v>
      </c>
      <c r="AD296" s="238">
        <f t="shared" si="90"/>
        <v>178.19878199999999</v>
      </c>
      <c r="AE296" s="237">
        <f t="shared" si="90"/>
        <v>195.23878199999996</v>
      </c>
      <c r="AF296" s="209">
        <f t="shared" si="90"/>
        <v>290.46378199999998</v>
      </c>
      <c r="AG296" s="114"/>
      <c r="AH296" s="114">
        <v>137</v>
      </c>
      <c r="AI296" s="164" t="s">
        <v>422</v>
      </c>
      <c r="AJ296" s="173" t="str">
        <f t="shared" si="91"/>
        <v>HBL-090ROW:PBI-FE-215802</v>
      </c>
      <c r="AK296" s="173" t="str">
        <f t="shared" si="92"/>
        <v>HBL-090ROW:PBI-MTCA-215800</v>
      </c>
      <c r="AL296" s="14" t="s">
        <v>591</v>
      </c>
      <c r="AM296" s="114" t="str">
        <f t="shared" si="93"/>
        <v>HBL-090ROW</v>
      </c>
      <c r="AN296" s="114" t="s">
        <v>1315</v>
      </c>
      <c r="AO296" s="114"/>
      <c r="AP296" s="511">
        <v>8</v>
      </c>
      <c r="AQ296" s="81">
        <f>'Electronics naming convention'!$C$16+AP296-1</f>
        <v>2158</v>
      </c>
      <c r="AR296" s="46">
        <f t="shared" si="94"/>
        <v>2</v>
      </c>
      <c r="AS296" s="164" t="str">
        <f t="shared" si="95"/>
        <v>BLM</v>
      </c>
      <c r="AT296" s="201">
        <f t="shared" si="96"/>
        <v>54.241218000000003</v>
      </c>
      <c r="AU296" s="46" t="s">
        <v>164</v>
      </c>
      <c r="AV296" s="515">
        <v>4</v>
      </c>
      <c r="AW296" s="515"/>
      <c r="AX296" s="47">
        <v>4</v>
      </c>
      <c r="AY296" s="515"/>
      <c r="AZ296" s="14"/>
      <c r="BA296" s="114"/>
      <c r="BB296" s="82"/>
      <c r="BC296" s="82"/>
    </row>
    <row r="297" spans="2:55" x14ac:dyDescent="0.25">
      <c r="B297" s="47" t="s">
        <v>328</v>
      </c>
      <c r="C297" s="211">
        <v>276.37501800000001</v>
      </c>
      <c r="D297" s="237">
        <f t="shared" si="97"/>
        <v>276.37501800000001</v>
      </c>
      <c r="E297" s="238">
        <f t="shared" si="97"/>
        <v>257.92501800000002</v>
      </c>
      <c r="F297" s="237">
        <f t="shared" si="97"/>
        <v>238.760018</v>
      </c>
      <c r="G297" s="237">
        <f t="shared" si="97"/>
        <v>216.98501800000003</v>
      </c>
      <c r="H297" s="237">
        <f t="shared" si="97"/>
        <v>199.945018</v>
      </c>
      <c r="I297" s="237">
        <f t="shared" si="97"/>
        <v>182.90501800000001</v>
      </c>
      <c r="J297" s="237">
        <f t="shared" si="97"/>
        <v>169.44001800000001</v>
      </c>
      <c r="K297" s="237">
        <f t="shared" si="97"/>
        <v>152.40001800000002</v>
      </c>
      <c r="L297" s="237">
        <f t="shared" si="97"/>
        <v>135.36001800000003</v>
      </c>
      <c r="M297" s="237">
        <f t="shared" si="97"/>
        <v>118.320018</v>
      </c>
      <c r="N297" s="237">
        <f t="shared" si="97"/>
        <v>101.28001800000001</v>
      </c>
      <c r="O297" s="237">
        <f t="shared" si="97"/>
        <v>84.24001800000002</v>
      </c>
      <c r="P297" s="237">
        <f t="shared" si="97"/>
        <v>67.200018</v>
      </c>
      <c r="Q297" s="237">
        <f t="shared" si="97"/>
        <v>50.160018000000008</v>
      </c>
      <c r="R297" s="237">
        <f t="shared" si="97"/>
        <v>33.120018000000016</v>
      </c>
      <c r="S297" s="237">
        <f t="shared" si="90"/>
        <v>16.080017999999995</v>
      </c>
      <c r="T297" s="240">
        <f t="shared" si="90"/>
        <v>0.95998199999996814</v>
      </c>
      <c r="U297" s="241">
        <f t="shared" si="90"/>
        <v>17.999981999999989</v>
      </c>
      <c r="V297" s="237">
        <f t="shared" si="90"/>
        <v>35.039982000000009</v>
      </c>
      <c r="W297" s="237">
        <f t="shared" si="90"/>
        <v>52.079981999999973</v>
      </c>
      <c r="X297" s="237">
        <f t="shared" si="90"/>
        <v>69.119981999999993</v>
      </c>
      <c r="Y297" s="237">
        <f t="shared" si="90"/>
        <v>86.159982000000014</v>
      </c>
      <c r="Z297" s="379">
        <f t="shared" si="90"/>
        <v>103.19998199999998</v>
      </c>
      <c r="AA297" s="379">
        <f t="shared" si="90"/>
        <v>120.239982</v>
      </c>
      <c r="AB297" s="379">
        <f t="shared" si="90"/>
        <v>137.27998199999996</v>
      </c>
      <c r="AC297" s="237">
        <f t="shared" si="90"/>
        <v>154.31998199999998</v>
      </c>
      <c r="AD297" s="238">
        <f t="shared" si="90"/>
        <v>171.359982</v>
      </c>
      <c r="AE297" s="237">
        <f t="shared" si="90"/>
        <v>188.39998199999997</v>
      </c>
      <c r="AF297" s="209">
        <f t="shared" si="90"/>
        <v>283.62498199999999</v>
      </c>
      <c r="AG297" s="114"/>
      <c r="AH297" s="114">
        <v>138</v>
      </c>
      <c r="AI297" s="46" t="s">
        <v>328</v>
      </c>
      <c r="AJ297" s="147" t="str">
        <f t="shared" si="91"/>
        <v>HBL-120ROW:PBI-FE-215901</v>
      </c>
      <c r="AK297" s="147" t="str">
        <f t="shared" si="92"/>
        <v>HBL-120ROW:PBI-MTCA-215900</v>
      </c>
      <c r="AL297" s="14" t="s">
        <v>584</v>
      </c>
      <c r="AM297" s="114" t="str">
        <f t="shared" si="93"/>
        <v>HBL-120ROW</v>
      </c>
      <c r="AN297" s="114" t="s">
        <v>1315</v>
      </c>
      <c r="AO297" s="114"/>
      <c r="AP297" s="511">
        <v>9</v>
      </c>
      <c r="AQ297" s="511">
        <f>'Electronics naming convention'!$C$16+AP297-1</f>
        <v>2159</v>
      </c>
      <c r="AR297" s="46">
        <f t="shared" si="94"/>
        <v>1</v>
      </c>
      <c r="AS297" s="46" t="str">
        <f t="shared" si="95"/>
        <v>BLM</v>
      </c>
      <c r="AT297" s="200">
        <f t="shared" si="96"/>
        <v>45.959981999999968</v>
      </c>
      <c r="AU297" s="46" t="s">
        <v>165</v>
      </c>
      <c r="AV297" s="515">
        <v>1</v>
      </c>
      <c r="AW297" s="515"/>
      <c r="AX297" s="47">
        <v>1</v>
      </c>
      <c r="AY297" s="515"/>
      <c r="AZ297" s="14"/>
      <c r="BA297" s="114"/>
      <c r="BB297" s="82"/>
      <c r="BC297" s="82"/>
    </row>
    <row r="298" spans="2:55" x14ac:dyDescent="0.25">
      <c r="B298" s="47" t="s">
        <v>329</v>
      </c>
      <c r="C298" s="211">
        <v>277.80501800000002</v>
      </c>
      <c r="D298" s="237">
        <f t="shared" si="97"/>
        <v>277.80501800000002</v>
      </c>
      <c r="E298" s="238">
        <f t="shared" si="97"/>
        <v>259.35501800000003</v>
      </c>
      <c r="F298" s="237">
        <f t="shared" si="97"/>
        <v>240.19001800000001</v>
      </c>
      <c r="G298" s="237">
        <f t="shared" si="97"/>
        <v>218.41501800000003</v>
      </c>
      <c r="H298" s="237">
        <f t="shared" si="97"/>
        <v>201.37501800000001</v>
      </c>
      <c r="I298" s="237">
        <f t="shared" si="97"/>
        <v>184.33501800000002</v>
      </c>
      <c r="J298" s="237">
        <f t="shared" si="97"/>
        <v>170.87001800000002</v>
      </c>
      <c r="K298" s="237">
        <f t="shared" si="97"/>
        <v>153.83001800000002</v>
      </c>
      <c r="L298" s="237">
        <f t="shared" si="97"/>
        <v>136.79001800000003</v>
      </c>
      <c r="M298" s="237">
        <f t="shared" si="97"/>
        <v>119.75001800000001</v>
      </c>
      <c r="N298" s="237">
        <f t="shared" si="97"/>
        <v>102.71001800000002</v>
      </c>
      <c r="O298" s="237">
        <f t="shared" si="97"/>
        <v>85.670018000000027</v>
      </c>
      <c r="P298" s="237">
        <f t="shared" si="97"/>
        <v>68.630018000000007</v>
      </c>
      <c r="Q298" s="237">
        <f t="shared" si="97"/>
        <v>51.590018000000015</v>
      </c>
      <c r="R298" s="237">
        <f t="shared" si="97"/>
        <v>34.550018000000023</v>
      </c>
      <c r="S298" s="237">
        <f t="shared" si="90"/>
        <v>17.510018000000002</v>
      </c>
      <c r="T298" s="244">
        <f t="shared" si="90"/>
        <v>0.47001800000003868</v>
      </c>
      <c r="U298" s="245">
        <f t="shared" si="90"/>
        <v>16.569981999999982</v>
      </c>
      <c r="V298" s="237">
        <f t="shared" si="90"/>
        <v>33.609982000000002</v>
      </c>
      <c r="W298" s="237">
        <f t="shared" si="90"/>
        <v>50.649981999999966</v>
      </c>
      <c r="X298" s="237">
        <f t="shared" si="90"/>
        <v>67.689981999999986</v>
      </c>
      <c r="Y298" s="237">
        <f t="shared" si="90"/>
        <v>84.729982000000007</v>
      </c>
      <c r="Z298" s="379">
        <f t="shared" si="90"/>
        <v>101.76998199999997</v>
      </c>
      <c r="AA298" s="379">
        <f t="shared" si="90"/>
        <v>118.80998199999999</v>
      </c>
      <c r="AB298" s="379">
        <f t="shared" si="90"/>
        <v>135.84998199999995</v>
      </c>
      <c r="AC298" s="237">
        <f t="shared" si="90"/>
        <v>152.88998199999997</v>
      </c>
      <c r="AD298" s="238">
        <f t="shared" si="90"/>
        <v>169.929982</v>
      </c>
      <c r="AE298" s="237">
        <f t="shared" si="90"/>
        <v>186.96998199999996</v>
      </c>
      <c r="AF298" s="209">
        <f t="shared" si="90"/>
        <v>282.19498199999998</v>
      </c>
      <c r="AG298" s="114"/>
      <c r="AH298" s="114">
        <v>139</v>
      </c>
      <c r="AI298" s="46" t="s">
        <v>329</v>
      </c>
      <c r="AJ298" s="147" t="str">
        <f t="shared" si="91"/>
        <v>HBL-120ROW:PBI-FE-215902</v>
      </c>
      <c r="AK298" s="147" t="str">
        <f t="shared" si="92"/>
        <v>HBL-120ROW:PBI-MTCA-215900</v>
      </c>
      <c r="AL298" s="14" t="s">
        <v>584</v>
      </c>
      <c r="AM298" s="114" t="str">
        <f t="shared" si="93"/>
        <v>HBL-120ROW</v>
      </c>
      <c r="AN298" s="114" t="s">
        <v>1315</v>
      </c>
      <c r="AO298" s="114"/>
      <c r="AP298" s="511">
        <v>9</v>
      </c>
      <c r="AQ298" s="511">
        <f>'Electronics naming convention'!$C$16+AP298-1</f>
        <v>2159</v>
      </c>
      <c r="AR298" s="46">
        <f t="shared" si="94"/>
        <v>2</v>
      </c>
      <c r="AS298" s="46" t="str">
        <f t="shared" si="95"/>
        <v>BLM</v>
      </c>
      <c r="AT298" s="200">
        <f t="shared" si="96"/>
        <v>45.470018000000039</v>
      </c>
      <c r="AU298" s="46" t="s">
        <v>165</v>
      </c>
      <c r="AV298" s="515">
        <v>3</v>
      </c>
      <c r="AW298" s="515"/>
      <c r="AX298" s="47">
        <v>1</v>
      </c>
      <c r="AY298" s="515"/>
      <c r="AZ298" s="14"/>
      <c r="BA298" s="114"/>
      <c r="BB298" s="82"/>
      <c r="BC298" s="82"/>
    </row>
    <row r="299" spans="2:55" x14ac:dyDescent="0.25">
      <c r="B299" s="109" t="s">
        <v>330</v>
      </c>
      <c r="C299" s="211">
        <v>278.056218</v>
      </c>
      <c r="D299" s="237">
        <f t="shared" si="97"/>
        <v>278.056218</v>
      </c>
      <c r="E299" s="238">
        <f t="shared" si="97"/>
        <v>259.60621800000001</v>
      </c>
      <c r="F299" s="237">
        <f t="shared" si="97"/>
        <v>240.44121799999999</v>
      </c>
      <c r="G299" s="237">
        <f t="shared" si="97"/>
        <v>218.66621800000001</v>
      </c>
      <c r="H299" s="237">
        <f t="shared" si="97"/>
        <v>201.62621799999999</v>
      </c>
      <c r="I299" s="237">
        <f t="shared" si="97"/>
        <v>184.586218</v>
      </c>
      <c r="J299" s="237">
        <f t="shared" si="97"/>
        <v>171.121218</v>
      </c>
      <c r="K299" s="237">
        <f t="shared" si="97"/>
        <v>154.08121800000001</v>
      </c>
      <c r="L299" s="237">
        <f t="shared" si="97"/>
        <v>137.04121800000001</v>
      </c>
      <c r="M299" s="237">
        <f t="shared" si="97"/>
        <v>120.00121799999999</v>
      </c>
      <c r="N299" s="237">
        <f t="shared" si="97"/>
        <v>102.961218</v>
      </c>
      <c r="O299" s="237">
        <f t="shared" si="97"/>
        <v>85.92121800000001</v>
      </c>
      <c r="P299" s="237">
        <f t="shared" si="97"/>
        <v>68.88121799999999</v>
      </c>
      <c r="Q299" s="237">
        <f t="shared" si="97"/>
        <v>51.841217999999998</v>
      </c>
      <c r="R299" s="237">
        <f t="shared" si="97"/>
        <v>34.801218000000006</v>
      </c>
      <c r="S299" s="237">
        <f t="shared" si="90"/>
        <v>17.761217999999985</v>
      </c>
      <c r="T299" s="244">
        <f t="shared" si="90"/>
        <v>0.72121800000002168</v>
      </c>
      <c r="U299" s="245">
        <f t="shared" si="90"/>
        <v>16.318781999999999</v>
      </c>
      <c r="V299" s="237">
        <f t="shared" si="90"/>
        <v>33.358782000000019</v>
      </c>
      <c r="W299" s="237">
        <f t="shared" si="90"/>
        <v>50.398781999999983</v>
      </c>
      <c r="X299" s="237">
        <f t="shared" si="90"/>
        <v>67.438782000000003</v>
      </c>
      <c r="Y299" s="237">
        <f t="shared" si="90"/>
        <v>84.478782000000024</v>
      </c>
      <c r="Z299" s="379">
        <f t="shared" si="90"/>
        <v>101.51878199999999</v>
      </c>
      <c r="AA299" s="379">
        <f t="shared" si="90"/>
        <v>118.55878200000001</v>
      </c>
      <c r="AB299" s="379">
        <f t="shared" si="90"/>
        <v>135.59878199999997</v>
      </c>
      <c r="AC299" s="237">
        <f t="shared" si="90"/>
        <v>152.63878199999999</v>
      </c>
      <c r="AD299" s="238">
        <f t="shared" si="90"/>
        <v>169.67878200000001</v>
      </c>
      <c r="AE299" s="237">
        <f t="shared" si="90"/>
        <v>186.71878199999998</v>
      </c>
      <c r="AF299" s="209">
        <f t="shared" si="90"/>
        <v>281.943782</v>
      </c>
      <c r="AG299" s="114"/>
      <c r="AH299" s="114">
        <v>140</v>
      </c>
      <c r="AI299" s="46" t="s">
        <v>330</v>
      </c>
      <c r="AJ299" s="147" t="str">
        <f t="shared" si="91"/>
        <v>HBL-120ROW:PBI-FE-215901</v>
      </c>
      <c r="AK299" s="147" t="str">
        <f t="shared" si="92"/>
        <v>HBL-120ROW:PBI-MTCA-215900</v>
      </c>
      <c r="AL299" s="14" t="s">
        <v>584</v>
      </c>
      <c r="AM299" s="114" t="str">
        <f t="shared" si="93"/>
        <v>HBL-120ROW</v>
      </c>
      <c r="AN299" s="114" t="s">
        <v>1315</v>
      </c>
      <c r="AO299" s="114"/>
      <c r="AP299" s="511">
        <v>9</v>
      </c>
      <c r="AQ299" s="511">
        <f>'Electronics naming convention'!$C$16+AP299-1</f>
        <v>2159</v>
      </c>
      <c r="AR299" s="46">
        <f t="shared" si="94"/>
        <v>1</v>
      </c>
      <c r="AS299" s="46" t="str">
        <f t="shared" si="95"/>
        <v>BLM</v>
      </c>
      <c r="AT299" s="200">
        <f t="shared" si="96"/>
        <v>45.721218000000022</v>
      </c>
      <c r="AU299" s="46" t="s">
        <v>165</v>
      </c>
      <c r="AV299" s="515">
        <v>1</v>
      </c>
      <c r="AW299" s="515">
        <v>1</v>
      </c>
      <c r="AX299" s="47">
        <v>2</v>
      </c>
      <c r="AY299" s="515"/>
      <c r="AZ299" s="14"/>
      <c r="BA299" s="114"/>
      <c r="BB299" s="82"/>
      <c r="BC299" s="82"/>
    </row>
    <row r="300" spans="2:55" x14ac:dyDescent="0.25">
      <c r="B300" s="109" t="s">
        <v>423</v>
      </c>
      <c r="C300" s="211">
        <v>278.056218</v>
      </c>
      <c r="D300" s="237">
        <f t="shared" si="97"/>
        <v>278.056218</v>
      </c>
      <c r="E300" s="238">
        <f t="shared" si="97"/>
        <v>259.60621800000001</v>
      </c>
      <c r="F300" s="237">
        <f t="shared" si="97"/>
        <v>240.44121799999999</v>
      </c>
      <c r="G300" s="237">
        <f t="shared" si="97"/>
        <v>218.66621800000001</v>
      </c>
      <c r="H300" s="237">
        <f t="shared" si="97"/>
        <v>201.62621799999999</v>
      </c>
      <c r="I300" s="237">
        <f t="shared" si="97"/>
        <v>184.586218</v>
      </c>
      <c r="J300" s="237">
        <f t="shared" si="97"/>
        <v>171.121218</v>
      </c>
      <c r="K300" s="237">
        <f t="shared" si="97"/>
        <v>154.08121800000001</v>
      </c>
      <c r="L300" s="237">
        <f t="shared" si="97"/>
        <v>137.04121800000001</v>
      </c>
      <c r="M300" s="237">
        <f t="shared" si="97"/>
        <v>120.00121799999999</v>
      </c>
      <c r="N300" s="237">
        <f t="shared" si="97"/>
        <v>102.961218</v>
      </c>
      <c r="O300" s="237">
        <f t="shared" si="97"/>
        <v>85.92121800000001</v>
      </c>
      <c r="P300" s="237">
        <f t="shared" si="97"/>
        <v>68.88121799999999</v>
      </c>
      <c r="Q300" s="237">
        <f t="shared" si="97"/>
        <v>51.841217999999998</v>
      </c>
      <c r="R300" s="237">
        <f t="shared" si="97"/>
        <v>34.801218000000006</v>
      </c>
      <c r="S300" s="237">
        <f t="shared" si="90"/>
        <v>17.761217999999985</v>
      </c>
      <c r="T300" s="244">
        <f t="shared" si="90"/>
        <v>0.72121800000002168</v>
      </c>
      <c r="U300" s="245">
        <f t="shared" si="90"/>
        <v>16.318781999999999</v>
      </c>
      <c r="V300" s="237">
        <f t="shared" si="90"/>
        <v>33.358782000000019</v>
      </c>
      <c r="W300" s="237">
        <f t="shared" si="90"/>
        <v>50.398781999999983</v>
      </c>
      <c r="X300" s="237">
        <f t="shared" si="90"/>
        <v>67.438782000000003</v>
      </c>
      <c r="Y300" s="237">
        <f t="shared" si="90"/>
        <v>84.478782000000024</v>
      </c>
      <c r="Z300" s="379">
        <f t="shared" si="90"/>
        <v>101.51878199999999</v>
      </c>
      <c r="AA300" s="379">
        <f t="shared" si="90"/>
        <v>118.55878200000001</v>
      </c>
      <c r="AB300" s="379">
        <f t="shared" si="90"/>
        <v>135.59878199999997</v>
      </c>
      <c r="AC300" s="237">
        <f t="shared" si="90"/>
        <v>152.63878199999999</v>
      </c>
      <c r="AD300" s="238">
        <f t="shared" si="90"/>
        <v>169.67878200000001</v>
      </c>
      <c r="AE300" s="237">
        <f t="shared" si="90"/>
        <v>186.71878199999998</v>
      </c>
      <c r="AF300" s="209">
        <f t="shared" si="90"/>
        <v>281.943782</v>
      </c>
      <c r="AG300" s="114"/>
      <c r="AH300" s="114">
        <v>141</v>
      </c>
      <c r="AI300" s="46" t="s">
        <v>423</v>
      </c>
      <c r="AJ300" s="147" t="str">
        <f t="shared" si="91"/>
        <v>HBL-120ROW:PBI-FE-215902</v>
      </c>
      <c r="AK300" s="147" t="str">
        <f t="shared" si="92"/>
        <v>HBL-120ROW:PBI-MTCA-215900</v>
      </c>
      <c r="AL300" s="14" t="s">
        <v>584</v>
      </c>
      <c r="AM300" s="114" t="str">
        <f t="shared" si="93"/>
        <v>HBL-120ROW</v>
      </c>
      <c r="AN300" s="114" t="s">
        <v>1315</v>
      </c>
      <c r="AO300" s="114"/>
      <c r="AP300" s="511">
        <v>9</v>
      </c>
      <c r="AQ300" s="511">
        <f>'Electronics naming convention'!$C$16+AP300-1</f>
        <v>2159</v>
      </c>
      <c r="AR300" s="46">
        <f t="shared" si="94"/>
        <v>2</v>
      </c>
      <c r="AS300" s="46" t="str">
        <f t="shared" si="95"/>
        <v>BLM</v>
      </c>
      <c r="AT300" s="200">
        <f t="shared" si="96"/>
        <v>45.721218000000022</v>
      </c>
      <c r="AU300" s="46" t="s">
        <v>165</v>
      </c>
      <c r="AV300" s="515">
        <v>3</v>
      </c>
      <c r="AW300" s="515">
        <v>3</v>
      </c>
      <c r="AX300" s="47">
        <v>2</v>
      </c>
      <c r="AY300" s="515"/>
      <c r="AZ300" s="14"/>
      <c r="BA300" s="114"/>
      <c r="BB300" s="82"/>
      <c r="BC300" s="82"/>
    </row>
    <row r="301" spans="2:55" x14ac:dyDescent="0.25">
      <c r="B301" s="47" t="s">
        <v>331</v>
      </c>
      <c r="C301" s="211">
        <v>284.89501799999999</v>
      </c>
      <c r="D301" s="237">
        <f t="shared" si="97"/>
        <v>284.89501799999999</v>
      </c>
      <c r="E301" s="238">
        <f t="shared" si="97"/>
        <v>266.445018</v>
      </c>
      <c r="F301" s="237">
        <f t="shared" si="97"/>
        <v>247.28001799999998</v>
      </c>
      <c r="G301" s="237">
        <f t="shared" si="97"/>
        <v>225.50501800000001</v>
      </c>
      <c r="H301" s="237">
        <f t="shared" si="97"/>
        <v>208.46501799999999</v>
      </c>
      <c r="I301" s="237">
        <f t="shared" si="97"/>
        <v>191.42501799999999</v>
      </c>
      <c r="J301" s="237">
        <f t="shared" si="97"/>
        <v>177.96001799999999</v>
      </c>
      <c r="K301" s="237">
        <f t="shared" si="97"/>
        <v>160.920018</v>
      </c>
      <c r="L301" s="237">
        <f t="shared" si="97"/>
        <v>143.88001800000001</v>
      </c>
      <c r="M301" s="237">
        <f t="shared" si="97"/>
        <v>126.84001799999999</v>
      </c>
      <c r="N301" s="237">
        <f t="shared" si="97"/>
        <v>109.80001799999999</v>
      </c>
      <c r="O301" s="237">
        <f t="shared" si="97"/>
        <v>92.760018000000002</v>
      </c>
      <c r="P301" s="237">
        <f t="shared" si="97"/>
        <v>75.720017999999982</v>
      </c>
      <c r="Q301" s="237">
        <f t="shared" si="97"/>
        <v>58.68001799999999</v>
      </c>
      <c r="R301" s="237">
        <f t="shared" si="97"/>
        <v>41.640017999999998</v>
      </c>
      <c r="S301" s="237">
        <f t="shared" si="90"/>
        <v>24.600017999999977</v>
      </c>
      <c r="T301" s="244">
        <f t="shared" si="90"/>
        <v>7.5600180000000137</v>
      </c>
      <c r="U301" s="245">
        <f t="shared" si="90"/>
        <v>9.4799820000000068</v>
      </c>
      <c r="V301" s="237">
        <f t="shared" si="90"/>
        <v>26.519982000000027</v>
      </c>
      <c r="W301" s="237">
        <f t="shared" si="90"/>
        <v>43.559981999999991</v>
      </c>
      <c r="X301" s="237">
        <f t="shared" si="90"/>
        <v>60.599982000000011</v>
      </c>
      <c r="Y301" s="237">
        <f t="shared" si="90"/>
        <v>77.639982000000032</v>
      </c>
      <c r="Z301" s="379">
        <f t="shared" si="90"/>
        <v>94.679981999999995</v>
      </c>
      <c r="AA301" s="379">
        <f t="shared" si="90"/>
        <v>111.71998200000002</v>
      </c>
      <c r="AB301" s="379">
        <f t="shared" si="90"/>
        <v>128.75998199999998</v>
      </c>
      <c r="AC301" s="237">
        <f t="shared" si="90"/>
        <v>145.799982</v>
      </c>
      <c r="AD301" s="238">
        <f t="shared" si="90"/>
        <v>162.83998200000002</v>
      </c>
      <c r="AE301" s="237">
        <f t="shared" si="90"/>
        <v>179.87998199999998</v>
      </c>
      <c r="AF301" s="209">
        <f t="shared" si="90"/>
        <v>275.10498200000001</v>
      </c>
      <c r="AG301" s="114"/>
      <c r="AH301" s="114">
        <v>142</v>
      </c>
      <c r="AI301" s="46" t="s">
        <v>331</v>
      </c>
      <c r="AJ301" s="147" t="str">
        <f t="shared" si="91"/>
        <v>HBL-120ROW:PBI-FE-215901</v>
      </c>
      <c r="AK301" s="147" t="str">
        <f t="shared" si="92"/>
        <v>HBL-120ROW:PBI-MTCA-215900</v>
      </c>
      <c r="AL301" s="14" t="s">
        <v>584</v>
      </c>
      <c r="AM301" s="114" t="str">
        <f t="shared" si="93"/>
        <v>HBL-120ROW</v>
      </c>
      <c r="AN301" s="114" t="s">
        <v>1315</v>
      </c>
      <c r="AO301" s="114"/>
      <c r="AP301" s="511">
        <v>9</v>
      </c>
      <c r="AQ301" s="511">
        <f>'Electronics naming convention'!$C$16+AP301-1</f>
        <v>2159</v>
      </c>
      <c r="AR301" s="46">
        <f t="shared" si="94"/>
        <v>1</v>
      </c>
      <c r="AS301" s="46" t="str">
        <f t="shared" si="95"/>
        <v>BLM</v>
      </c>
      <c r="AT301" s="200">
        <f t="shared" si="96"/>
        <v>52.560018000000014</v>
      </c>
      <c r="AU301" s="46" t="s">
        <v>165</v>
      </c>
      <c r="AV301" s="515">
        <v>1</v>
      </c>
      <c r="AW301" s="515"/>
      <c r="AX301" s="47">
        <v>3</v>
      </c>
      <c r="AY301" s="515"/>
      <c r="AZ301" s="14"/>
      <c r="BA301" s="114"/>
      <c r="BB301" s="82"/>
      <c r="BC301" s="82"/>
    </row>
    <row r="302" spans="2:55" x14ac:dyDescent="0.25">
      <c r="B302" s="12" t="s">
        <v>332</v>
      </c>
      <c r="C302" s="211">
        <v>286.325018</v>
      </c>
      <c r="D302" s="237">
        <f t="shared" si="97"/>
        <v>286.325018</v>
      </c>
      <c r="E302" s="238">
        <f t="shared" si="97"/>
        <v>267.87501800000001</v>
      </c>
      <c r="F302" s="237">
        <f t="shared" si="97"/>
        <v>248.71001799999999</v>
      </c>
      <c r="G302" s="237">
        <f t="shared" si="97"/>
        <v>226.93501800000001</v>
      </c>
      <c r="H302" s="237">
        <f t="shared" si="97"/>
        <v>209.89501799999999</v>
      </c>
      <c r="I302" s="237">
        <f t="shared" si="97"/>
        <v>192.855018</v>
      </c>
      <c r="J302" s="237">
        <f t="shared" si="97"/>
        <v>179.390018</v>
      </c>
      <c r="K302" s="237">
        <f t="shared" si="97"/>
        <v>162.35001800000001</v>
      </c>
      <c r="L302" s="237">
        <f t="shared" si="97"/>
        <v>145.31001800000001</v>
      </c>
      <c r="M302" s="237">
        <f t="shared" si="97"/>
        <v>128.27001799999999</v>
      </c>
      <c r="N302" s="237">
        <f t="shared" si="97"/>
        <v>111.230018</v>
      </c>
      <c r="O302" s="237">
        <f t="shared" si="97"/>
        <v>94.190018000000009</v>
      </c>
      <c r="P302" s="237">
        <f t="shared" si="97"/>
        <v>77.150017999999989</v>
      </c>
      <c r="Q302" s="237">
        <f t="shared" si="97"/>
        <v>60.110017999999997</v>
      </c>
      <c r="R302" s="237">
        <f t="shared" si="97"/>
        <v>43.070018000000005</v>
      </c>
      <c r="S302" s="237">
        <f t="shared" si="90"/>
        <v>26.030017999999984</v>
      </c>
      <c r="T302" s="244">
        <f t="shared" si="90"/>
        <v>8.9900180000000205</v>
      </c>
      <c r="U302" s="245">
        <f t="shared" si="90"/>
        <v>8.049982</v>
      </c>
      <c r="V302" s="237">
        <f t="shared" si="90"/>
        <v>25.08998200000002</v>
      </c>
      <c r="W302" s="237">
        <f t="shared" si="90"/>
        <v>42.129981999999984</v>
      </c>
      <c r="X302" s="237">
        <f t="shared" si="90"/>
        <v>59.169982000000005</v>
      </c>
      <c r="Y302" s="237">
        <f t="shared" si="90"/>
        <v>76.209982000000025</v>
      </c>
      <c r="Z302" s="379">
        <f t="shared" si="90"/>
        <v>93.249981999999989</v>
      </c>
      <c r="AA302" s="379">
        <f t="shared" si="90"/>
        <v>110.28998200000001</v>
      </c>
      <c r="AB302" s="379">
        <f t="shared" si="90"/>
        <v>127.32998199999997</v>
      </c>
      <c r="AC302" s="237">
        <f t="shared" si="90"/>
        <v>144.36998199999999</v>
      </c>
      <c r="AD302" s="238">
        <f t="shared" si="90"/>
        <v>161.40998200000001</v>
      </c>
      <c r="AE302" s="237">
        <f t="shared" si="90"/>
        <v>178.44998199999998</v>
      </c>
      <c r="AF302" s="209">
        <f t="shared" si="90"/>
        <v>273.674982</v>
      </c>
      <c r="AG302" s="114"/>
      <c r="AH302" s="114">
        <v>143</v>
      </c>
      <c r="AI302" s="67" t="s">
        <v>332</v>
      </c>
      <c r="AJ302" s="147" t="str">
        <f t="shared" si="91"/>
        <v>HBL-120ROW:PBI-FE-215902</v>
      </c>
      <c r="AK302" s="147" t="str">
        <f t="shared" si="92"/>
        <v>HBL-120ROW:PBI-MTCA-215900</v>
      </c>
      <c r="AL302" s="14" t="s">
        <v>584</v>
      </c>
      <c r="AM302" s="114" t="str">
        <f t="shared" si="93"/>
        <v>HBL-120ROW</v>
      </c>
      <c r="AN302" s="114" t="s">
        <v>1315</v>
      </c>
      <c r="AO302" s="114"/>
      <c r="AP302" s="511">
        <v>9</v>
      </c>
      <c r="AQ302" s="511">
        <f>'Electronics naming convention'!$C$16+AP302-1</f>
        <v>2159</v>
      </c>
      <c r="AR302" s="46">
        <f t="shared" si="94"/>
        <v>2</v>
      </c>
      <c r="AS302" s="67" t="str">
        <f t="shared" si="95"/>
        <v>BLM</v>
      </c>
      <c r="AT302" s="204">
        <f t="shared" si="96"/>
        <v>53.99001800000002</v>
      </c>
      <c r="AU302" s="46" t="s">
        <v>165</v>
      </c>
      <c r="AV302" s="515">
        <v>3</v>
      </c>
      <c r="AW302" s="515"/>
      <c r="AX302" s="47">
        <v>3</v>
      </c>
      <c r="AY302" s="515"/>
      <c r="AZ302" s="14"/>
      <c r="BA302" s="114"/>
      <c r="BB302" s="82"/>
      <c r="BC302" s="82"/>
    </row>
    <row r="303" spans="2:55" x14ac:dyDescent="0.25">
      <c r="B303" s="109" t="s">
        <v>333</v>
      </c>
      <c r="C303" s="211">
        <v>286.57621799999998</v>
      </c>
      <c r="D303" s="237">
        <f t="shared" si="97"/>
        <v>286.57621799999998</v>
      </c>
      <c r="E303" s="238">
        <f t="shared" si="97"/>
        <v>268.12621799999999</v>
      </c>
      <c r="F303" s="237">
        <f t="shared" si="97"/>
        <v>248.96121799999997</v>
      </c>
      <c r="G303" s="237">
        <f t="shared" si="97"/>
        <v>227.186218</v>
      </c>
      <c r="H303" s="237">
        <f t="shared" si="97"/>
        <v>210.14621799999998</v>
      </c>
      <c r="I303" s="237">
        <f t="shared" si="97"/>
        <v>193.10621799999998</v>
      </c>
      <c r="J303" s="237">
        <f t="shared" si="97"/>
        <v>179.64121799999998</v>
      </c>
      <c r="K303" s="237">
        <f t="shared" si="97"/>
        <v>162.60121799999999</v>
      </c>
      <c r="L303" s="237">
        <f t="shared" si="97"/>
        <v>145.561218</v>
      </c>
      <c r="M303" s="237">
        <f t="shared" si="97"/>
        <v>128.52121799999998</v>
      </c>
      <c r="N303" s="237">
        <f t="shared" si="97"/>
        <v>111.48121799999998</v>
      </c>
      <c r="O303" s="237">
        <f t="shared" si="97"/>
        <v>94.441217999999992</v>
      </c>
      <c r="P303" s="237">
        <f t="shared" si="97"/>
        <v>77.401217999999972</v>
      </c>
      <c r="Q303" s="237">
        <f t="shared" si="97"/>
        <v>60.36121799999998</v>
      </c>
      <c r="R303" s="237">
        <f t="shared" si="97"/>
        <v>43.321217999999988</v>
      </c>
      <c r="S303" s="237">
        <f t="shared" si="90"/>
        <v>26.281217999999967</v>
      </c>
      <c r="T303" s="244">
        <f t="shared" si="90"/>
        <v>9.2412180000000035</v>
      </c>
      <c r="U303" s="245">
        <f t="shared" si="90"/>
        <v>7.798782000000017</v>
      </c>
      <c r="V303" s="237">
        <f t="shared" si="90"/>
        <v>24.838782000000037</v>
      </c>
      <c r="W303" s="237">
        <f t="shared" si="90"/>
        <v>41.878782000000001</v>
      </c>
      <c r="X303" s="237">
        <f t="shared" si="90"/>
        <v>58.918782000000022</v>
      </c>
      <c r="Y303" s="237">
        <f t="shared" si="90"/>
        <v>75.958782000000042</v>
      </c>
      <c r="Z303" s="379">
        <f t="shared" si="90"/>
        <v>92.998782000000006</v>
      </c>
      <c r="AA303" s="379">
        <f t="shared" si="90"/>
        <v>110.03878200000003</v>
      </c>
      <c r="AB303" s="379">
        <f t="shared" si="90"/>
        <v>127.07878199999999</v>
      </c>
      <c r="AC303" s="237">
        <f t="shared" si="90"/>
        <v>144.11878200000001</v>
      </c>
      <c r="AD303" s="238">
        <f t="shared" si="90"/>
        <v>161.15878200000003</v>
      </c>
      <c r="AE303" s="237">
        <f t="shared" si="90"/>
        <v>178.19878199999999</v>
      </c>
      <c r="AF303" s="209">
        <f t="shared" si="90"/>
        <v>273.42378200000002</v>
      </c>
      <c r="AG303" s="114"/>
      <c r="AH303" s="114">
        <v>144</v>
      </c>
      <c r="AI303" s="46" t="s">
        <v>333</v>
      </c>
      <c r="AJ303" s="147" t="str">
        <f t="shared" si="91"/>
        <v>HBL-120ROW:PBI-FE-215901</v>
      </c>
      <c r="AK303" s="147" t="str">
        <f t="shared" si="92"/>
        <v>HBL-120ROW:PBI-MTCA-215900</v>
      </c>
      <c r="AL303" s="14" t="s">
        <v>584</v>
      </c>
      <c r="AM303" s="114" t="str">
        <f t="shared" si="93"/>
        <v>HBL-120ROW</v>
      </c>
      <c r="AN303" s="114" t="s">
        <v>1315</v>
      </c>
      <c r="AO303" s="114"/>
      <c r="AP303" s="511">
        <v>9</v>
      </c>
      <c r="AQ303" s="511">
        <f>'Electronics naming convention'!$C$16+AP303-1</f>
        <v>2159</v>
      </c>
      <c r="AR303" s="46">
        <f t="shared" si="94"/>
        <v>1</v>
      </c>
      <c r="AS303" s="46" t="str">
        <f t="shared" si="95"/>
        <v>BLM</v>
      </c>
      <c r="AT303" s="200">
        <f t="shared" si="96"/>
        <v>54.241218000000003</v>
      </c>
      <c r="AU303" s="46" t="s">
        <v>165</v>
      </c>
      <c r="AV303" s="515">
        <v>1</v>
      </c>
      <c r="AW303" s="515"/>
      <c r="AX303" s="47">
        <v>4</v>
      </c>
      <c r="AY303" s="515"/>
      <c r="AZ303" s="14"/>
      <c r="BA303" s="114"/>
      <c r="BB303" s="82"/>
      <c r="BC303" s="82"/>
    </row>
    <row r="304" spans="2:55" ht="15.75" thickBot="1" x14ac:dyDescent="0.3">
      <c r="B304" s="109" t="s">
        <v>424</v>
      </c>
      <c r="C304" s="211">
        <v>286.57621799999998</v>
      </c>
      <c r="D304" s="237">
        <f t="shared" si="97"/>
        <v>286.57621799999998</v>
      </c>
      <c r="E304" s="238">
        <f t="shared" si="97"/>
        <v>268.12621799999999</v>
      </c>
      <c r="F304" s="237">
        <f t="shared" si="97"/>
        <v>248.96121799999997</v>
      </c>
      <c r="G304" s="237">
        <f t="shared" si="97"/>
        <v>227.186218</v>
      </c>
      <c r="H304" s="237">
        <f t="shared" si="97"/>
        <v>210.14621799999998</v>
      </c>
      <c r="I304" s="237">
        <f t="shared" si="97"/>
        <v>193.10621799999998</v>
      </c>
      <c r="J304" s="237">
        <f t="shared" si="97"/>
        <v>179.64121799999998</v>
      </c>
      <c r="K304" s="237">
        <f t="shared" si="97"/>
        <v>162.60121799999999</v>
      </c>
      <c r="L304" s="237">
        <f t="shared" si="97"/>
        <v>145.561218</v>
      </c>
      <c r="M304" s="237">
        <f t="shared" si="97"/>
        <v>128.52121799999998</v>
      </c>
      <c r="N304" s="237">
        <f t="shared" si="97"/>
        <v>111.48121799999998</v>
      </c>
      <c r="O304" s="237">
        <f t="shared" si="97"/>
        <v>94.441217999999992</v>
      </c>
      <c r="P304" s="237">
        <f t="shared" si="97"/>
        <v>77.401217999999972</v>
      </c>
      <c r="Q304" s="237">
        <f t="shared" si="97"/>
        <v>60.36121799999998</v>
      </c>
      <c r="R304" s="237">
        <f t="shared" si="97"/>
        <v>43.321217999999988</v>
      </c>
      <c r="S304" s="237">
        <f t="shared" si="97"/>
        <v>26.281217999999967</v>
      </c>
      <c r="T304" s="242">
        <f t="shared" ref="T304:AF319" si="98">ABS($C304-T$159)</f>
        <v>9.2412180000000035</v>
      </c>
      <c r="U304" s="243">
        <f t="shared" si="98"/>
        <v>7.798782000000017</v>
      </c>
      <c r="V304" s="237">
        <f t="shared" si="98"/>
        <v>24.838782000000037</v>
      </c>
      <c r="W304" s="237">
        <f t="shared" si="98"/>
        <v>41.878782000000001</v>
      </c>
      <c r="X304" s="237">
        <f t="shared" si="98"/>
        <v>58.918782000000022</v>
      </c>
      <c r="Y304" s="237">
        <f t="shared" si="98"/>
        <v>75.958782000000042</v>
      </c>
      <c r="Z304" s="379">
        <f t="shared" si="98"/>
        <v>92.998782000000006</v>
      </c>
      <c r="AA304" s="379">
        <f t="shared" si="98"/>
        <v>110.03878200000003</v>
      </c>
      <c r="AB304" s="379">
        <f t="shared" si="98"/>
        <v>127.07878199999999</v>
      </c>
      <c r="AC304" s="237">
        <f t="shared" si="98"/>
        <v>144.11878200000001</v>
      </c>
      <c r="AD304" s="238">
        <f t="shared" si="98"/>
        <v>161.15878200000003</v>
      </c>
      <c r="AE304" s="237">
        <f t="shared" si="98"/>
        <v>178.19878199999999</v>
      </c>
      <c r="AF304" s="209">
        <f t="shared" si="98"/>
        <v>273.42378200000002</v>
      </c>
      <c r="AG304" s="114"/>
      <c r="AH304" s="114">
        <v>145</v>
      </c>
      <c r="AI304" s="46" t="s">
        <v>424</v>
      </c>
      <c r="AJ304" s="147" t="str">
        <f t="shared" si="91"/>
        <v>HBL-120ROW:PBI-FE-215902</v>
      </c>
      <c r="AK304" s="147" t="str">
        <f t="shared" si="92"/>
        <v>HBL-120ROW:PBI-MTCA-215900</v>
      </c>
      <c r="AL304" s="14" t="s">
        <v>584</v>
      </c>
      <c r="AM304" s="114" t="str">
        <f t="shared" si="93"/>
        <v>HBL-120ROW</v>
      </c>
      <c r="AN304" s="114" t="s">
        <v>1315</v>
      </c>
      <c r="AO304" s="114"/>
      <c r="AP304" s="511">
        <v>9</v>
      </c>
      <c r="AQ304" s="511">
        <f>'Electronics naming convention'!$C$16+AP304-1</f>
        <v>2159</v>
      </c>
      <c r="AR304" s="46">
        <f t="shared" si="94"/>
        <v>2</v>
      </c>
      <c r="AS304" s="46" t="str">
        <f t="shared" si="95"/>
        <v>BLM</v>
      </c>
      <c r="AT304" s="200">
        <f t="shared" si="96"/>
        <v>54.241218000000003</v>
      </c>
      <c r="AU304" s="46" t="s">
        <v>165</v>
      </c>
      <c r="AV304" s="515">
        <v>3</v>
      </c>
      <c r="AW304" s="515"/>
      <c r="AX304" s="47">
        <v>4</v>
      </c>
      <c r="AY304" s="515"/>
      <c r="AZ304" s="14"/>
      <c r="BA304" s="114"/>
      <c r="BB304" s="82"/>
      <c r="BC304" s="82"/>
    </row>
    <row r="305" spans="2:55" x14ac:dyDescent="0.25">
      <c r="B305" s="47" t="s">
        <v>334</v>
      </c>
      <c r="C305" s="211">
        <v>293.41501799999998</v>
      </c>
      <c r="D305" s="237">
        <f t="shared" ref="D305:S320" si="99">ABS($C305-D$159)</f>
        <v>293.41501799999998</v>
      </c>
      <c r="E305" s="238">
        <f t="shared" si="99"/>
        <v>274.96501799999999</v>
      </c>
      <c r="F305" s="237">
        <f t="shared" si="99"/>
        <v>255.80001799999997</v>
      </c>
      <c r="G305" s="237">
        <f t="shared" si="99"/>
        <v>234.02501799999999</v>
      </c>
      <c r="H305" s="237">
        <f t="shared" si="99"/>
        <v>216.98501799999997</v>
      </c>
      <c r="I305" s="237">
        <f t="shared" si="99"/>
        <v>199.94501799999998</v>
      </c>
      <c r="J305" s="237">
        <f t="shared" si="99"/>
        <v>186.48001799999997</v>
      </c>
      <c r="K305" s="237">
        <f t="shared" si="99"/>
        <v>169.44001799999998</v>
      </c>
      <c r="L305" s="237">
        <f t="shared" si="99"/>
        <v>152.40001799999999</v>
      </c>
      <c r="M305" s="237">
        <f t="shared" si="99"/>
        <v>135.36001799999997</v>
      </c>
      <c r="N305" s="237">
        <f t="shared" si="99"/>
        <v>118.32001799999998</v>
      </c>
      <c r="O305" s="237">
        <f t="shared" si="99"/>
        <v>101.28001799999998</v>
      </c>
      <c r="P305" s="237">
        <f t="shared" si="99"/>
        <v>84.240017999999964</v>
      </c>
      <c r="Q305" s="237">
        <f t="shared" si="99"/>
        <v>67.200017999999972</v>
      </c>
      <c r="R305" s="237">
        <f t="shared" si="99"/>
        <v>50.16001799999998</v>
      </c>
      <c r="S305" s="237">
        <f t="shared" si="99"/>
        <v>33.120017999999959</v>
      </c>
      <c r="T305" s="240">
        <f t="shared" si="98"/>
        <v>16.080017999999995</v>
      </c>
      <c r="U305" s="241">
        <f t="shared" si="98"/>
        <v>0.95998200000002498</v>
      </c>
      <c r="V305" s="237">
        <f t="shared" si="98"/>
        <v>17.999982000000045</v>
      </c>
      <c r="W305" s="237">
        <f t="shared" si="98"/>
        <v>35.039982000000009</v>
      </c>
      <c r="X305" s="237">
        <f t="shared" si="98"/>
        <v>52.07998200000003</v>
      </c>
      <c r="Y305" s="237">
        <f t="shared" si="98"/>
        <v>69.11998200000005</v>
      </c>
      <c r="Z305" s="379">
        <f t="shared" si="98"/>
        <v>86.159982000000014</v>
      </c>
      <c r="AA305" s="379">
        <f t="shared" si="98"/>
        <v>103.19998200000003</v>
      </c>
      <c r="AB305" s="379">
        <f t="shared" si="98"/>
        <v>120.239982</v>
      </c>
      <c r="AC305" s="237">
        <f t="shared" si="98"/>
        <v>137.27998200000002</v>
      </c>
      <c r="AD305" s="238">
        <f t="shared" si="98"/>
        <v>154.31998200000004</v>
      </c>
      <c r="AE305" s="237">
        <f t="shared" si="98"/>
        <v>171.359982</v>
      </c>
      <c r="AF305" s="209">
        <f t="shared" si="98"/>
        <v>266.58498200000002</v>
      </c>
      <c r="AG305" s="114"/>
      <c r="AH305" s="114">
        <v>146</v>
      </c>
      <c r="AI305" s="334" t="s">
        <v>334</v>
      </c>
      <c r="AJ305" s="333" t="str">
        <f t="shared" si="91"/>
        <v>HBL-120ROW:PBI-FE-215901</v>
      </c>
      <c r="AK305" s="333" t="str">
        <f t="shared" si="92"/>
        <v>HBL-120ROW:PBI-MTCA-215900</v>
      </c>
      <c r="AL305" s="14" t="s">
        <v>584</v>
      </c>
      <c r="AM305" s="114" t="str">
        <f t="shared" si="93"/>
        <v>HBL-120ROW</v>
      </c>
      <c r="AN305" s="114" t="s">
        <v>1315</v>
      </c>
      <c r="AO305" s="114"/>
      <c r="AP305" s="511">
        <v>9</v>
      </c>
      <c r="AQ305" s="332">
        <f>'Electronics naming convention'!$C$16+AP305-1</f>
        <v>2159</v>
      </c>
      <c r="AR305" s="46">
        <f t="shared" si="94"/>
        <v>1</v>
      </c>
      <c r="AS305" s="334" t="str">
        <f t="shared" si="95"/>
        <v>BLM</v>
      </c>
      <c r="AT305" s="335">
        <f t="shared" si="96"/>
        <v>45.959982000000025</v>
      </c>
      <c r="AU305" s="46" t="s">
        <v>166</v>
      </c>
      <c r="AV305" s="515">
        <v>2</v>
      </c>
      <c r="AW305" s="515"/>
      <c r="AX305" s="47">
        <v>1</v>
      </c>
      <c r="AY305" s="515"/>
      <c r="AZ305" s="14"/>
      <c r="BA305" s="114"/>
      <c r="BB305" s="82"/>
      <c r="BC305" s="82"/>
    </row>
    <row r="306" spans="2:55" x14ac:dyDescent="0.25">
      <c r="B306" s="47" t="s">
        <v>335</v>
      </c>
      <c r="C306" s="211">
        <v>294.84501799999998</v>
      </c>
      <c r="D306" s="237">
        <f t="shared" si="99"/>
        <v>294.84501799999998</v>
      </c>
      <c r="E306" s="238">
        <f t="shared" si="99"/>
        <v>276.39501799999999</v>
      </c>
      <c r="F306" s="237">
        <f t="shared" si="99"/>
        <v>257.23001799999997</v>
      </c>
      <c r="G306" s="237">
        <f t="shared" si="99"/>
        <v>235.455018</v>
      </c>
      <c r="H306" s="237">
        <f t="shared" si="99"/>
        <v>218.41501799999998</v>
      </c>
      <c r="I306" s="237">
        <f t="shared" si="99"/>
        <v>201.37501799999998</v>
      </c>
      <c r="J306" s="237">
        <f t="shared" si="99"/>
        <v>187.91001799999998</v>
      </c>
      <c r="K306" s="237">
        <f t="shared" si="99"/>
        <v>170.87001799999999</v>
      </c>
      <c r="L306" s="237">
        <f t="shared" si="99"/>
        <v>153.830018</v>
      </c>
      <c r="M306" s="237">
        <f t="shared" si="99"/>
        <v>136.79001799999998</v>
      </c>
      <c r="N306" s="237">
        <f t="shared" si="99"/>
        <v>119.75001799999998</v>
      </c>
      <c r="O306" s="237">
        <f t="shared" si="99"/>
        <v>102.71001799999999</v>
      </c>
      <c r="P306" s="237">
        <f t="shared" si="99"/>
        <v>85.67001799999997</v>
      </c>
      <c r="Q306" s="237">
        <f t="shared" si="99"/>
        <v>68.630017999999978</v>
      </c>
      <c r="R306" s="237">
        <f t="shared" si="99"/>
        <v>51.590017999999986</v>
      </c>
      <c r="S306" s="237">
        <f t="shared" si="99"/>
        <v>34.550017999999966</v>
      </c>
      <c r="T306" s="244">
        <f t="shared" si="98"/>
        <v>17.510018000000002</v>
      </c>
      <c r="U306" s="245">
        <f t="shared" si="98"/>
        <v>0.47001799999998184</v>
      </c>
      <c r="V306" s="237">
        <f t="shared" si="98"/>
        <v>16.569982000000039</v>
      </c>
      <c r="W306" s="237">
        <f t="shared" si="98"/>
        <v>33.609982000000002</v>
      </c>
      <c r="X306" s="237">
        <f t="shared" si="98"/>
        <v>50.649982000000023</v>
      </c>
      <c r="Y306" s="237">
        <f t="shared" si="98"/>
        <v>67.689982000000043</v>
      </c>
      <c r="Z306" s="379">
        <f t="shared" si="98"/>
        <v>84.729982000000007</v>
      </c>
      <c r="AA306" s="379">
        <f t="shared" si="98"/>
        <v>101.76998200000003</v>
      </c>
      <c r="AB306" s="379">
        <f t="shared" si="98"/>
        <v>118.80998199999999</v>
      </c>
      <c r="AC306" s="237">
        <f t="shared" si="98"/>
        <v>135.84998200000001</v>
      </c>
      <c r="AD306" s="238">
        <f t="shared" si="98"/>
        <v>152.88998200000003</v>
      </c>
      <c r="AE306" s="237">
        <f t="shared" si="98"/>
        <v>169.929982</v>
      </c>
      <c r="AF306" s="209">
        <f t="shared" si="98"/>
        <v>265.15498200000002</v>
      </c>
      <c r="AG306" s="114"/>
      <c r="AH306" s="114">
        <v>147</v>
      </c>
      <c r="AI306" s="46" t="s">
        <v>335</v>
      </c>
      <c r="AJ306" s="147" t="str">
        <f t="shared" si="91"/>
        <v>HBL-120ROW:PBI-FE-215902</v>
      </c>
      <c r="AK306" s="147" t="str">
        <f t="shared" si="92"/>
        <v>HBL-120ROW:PBI-MTCA-215900</v>
      </c>
      <c r="AL306" s="14" t="s">
        <v>584</v>
      </c>
      <c r="AM306" s="114" t="str">
        <f t="shared" si="93"/>
        <v>HBL-120ROW</v>
      </c>
      <c r="AN306" s="114" t="s">
        <v>1315</v>
      </c>
      <c r="AO306" s="114"/>
      <c r="AP306" s="511">
        <v>9</v>
      </c>
      <c r="AQ306" s="511">
        <f>'Electronics naming convention'!$C$16+AP306-1</f>
        <v>2159</v>
      </c>
      <c r="AR306" s="46">
        <f t="shared" si="94"/>
        <v>2</v>
      </c>
      <c r="AS306" s="46" t="str">
        <f t="shared" si="95"/>
        <v>BLM</v>
      </c>
      <c r="AT306" s="200">
        <f t="shared" si="96"/>
        <v>45.470017999999982</v>
      </c>
      <c r="AU306" s="46" t="s">
        <v>166</v>
      </c>
      <c r="AV306" s="515">
        <v>4</v>
      </c>
      <c r="AW306" s="515"/>
      <c r="AX306" s="47">
        <v>1</v>
      </c>
      <c r="AY306" s="515"/>
      <c r="AZ306" s="14"/>
      <c r="BA306" s="114"/>
      <c r="BB306" s="82"/>
      <c r="BC306" s="82"/>
    </row>
    <row r="307" spans="2:55" x14ac:dyDescent="0.25">
      <c r="B307" s="109" t="s">
        <v>336</v>
      </c>
      <c r="C307" s="211">
        <v>295.09621800000002</v>
      </c>
      <c r="D307" s="237">
        <f t="shared" si="99"/>
        <v>295.09621800000002</v>
      </c>
      <c r="E307" s="238">
        <f t="shared" si="99"/>
        <v>276.64621800000003</v>
      </c>
      <c r="F307" s="237">
        <f t="shared" si="99"/>
        <v>257.48121800000001</v>
      </c>
      <c r="G307" s="237">
        <f t="shared" si="99"/>
        <v>235.70621800000004</v>
      </c>
      <c r="H307" s="237">
        <f t="shared" si="99"/>
        <v>218.66621800000001</v>
      </c>
      <c r="I307" s="237">
        <f t="shared" si="99"/>
        <v>201.62621800000002</v>
      </c>
      <c r="J307" s="237">
        <f t="shared" si="99"/>
        <v>188.16121800000002</v>
      </c>
      <c r="K307" s="237">
        <f t="shared" si="99"/>
        <v>171.12121800000003</v>
      </c>
      <c r="L307" s="237">
        <f t="shared" si="99"/>
        <v>154.08121800000004</v>
      </c>
      <c r="M307" s="237">
        <f t="shared" si="99"/>
        <v>137.04121800000001</v>
      </c>
      <c r="N307" s="237">
        <f t="shared" si="99"/>
        <v>120.00121800000002</v>
      </c>
      <c r="O307" s="237">
        <f t="shared" si="99"/>
        <v>102.96121800000003</v>
      </c>
      <c r="P307" s="237">
        <f t="shared" si="99"/>
        <v>85.92121800000001</v>
      </c>
      <c r="Q307" s="237">
        <f t="shared" si="99"/>
        <v>68.881218000000018</v>
      </c>
      <c r="R307" s="237">
        <f t="shared" si="99"/>
        <v>51.841218000000026</v>
      </c>
      <c r="S307" s="237">
        <f t="shared" si="99"/>
        <v>34.801218000000006</v>
      </c>
      <c r="T307" s="244">
        <f t="shared" si="98"/>
        <v>17.761218000000042</v>
      </c>
      <c r="U307" s="245">
        <f t="shared" si="98"/>
        <v>0.72121800000002168</v>
      </c>
      <c r="V307" s="237">
        <f t="shared" si="98"/>
        <v>16.318781999999999</v>
      </c>
      <c r="W307" s="237">
        <f t="shared" si="98"/>
        <v>33.358781999999962</v>
      </c>
      <c r="X307" s="237">
        <f t="shared" si="98"/>
        <v>50.398781999999983</v>
      </c>
      <c r="Y307" s="237">
        <f t="shared" si="98"/>
        <v>67.438782000000003</v>
      </c>
      <c r="Z307" s="379">
        <f t="shared" si="98"/>
        <v>84.478781999999967</v>
      </c>
      <c r="AA307" s="379">
        <f t="shared" si="98"/>
        <v>101.51878199999999</v>
      </c>
      <c r="AB307" s="379">
        <f t="shared" si="98"/>
        <v>118.55878199999995</v>
      </c>
      <c r="AC307" s="237">
        <f t="shared" si="98"/>
        <v>135.59878199999997</v>
      </c>
      <c r="AD307" s="238">
        <f t="shared" si="98"/>
        <v>152.63878199999999</v>
      </c>
      <c r="AE307" s="237">
        <f t="shared" si="98"/>
        <v>169.67878199999996</v>
      </c>
      <c r="AF307" s="209">
        <f t="shared" si="98"/>
        <v>264.90378199999998</v>
      </c>
      <c r="AG307" s="114"/>
      <c r="AH307" s="114">
        <v>148</v>
      </c>
      <c r="AI307" s="46" t="s">
        <v>336</v>
      </c>
      <c r="AJ307" s="147" t="str">
        <f t="shared" si="91"/>
        <v>HBL-120ROW:PBI-FE-215901</v>
      </c>
      <c r="AK307" s="147" t="str">
        <f t="shared" si="92"/>
        <v>HBL-120ROW:PBI-MTCA-215900</v>
      </c>
      <c r="AL307" s="14" t="s">
        <v>584</v>
      </c>
      <c r="AM307" s="114" t="str">
        <f t="shared" si="93"/>
        <v>HBL-120ROW</v>
      </c>
      <c r="AN307" s="114" t="s">
        <v>1315</v>
      </c>
      <c r="AO307" s="114"/>
      <c r="AP307" s="511">
        <v>9</v>
      </c>
      <c r="AQ307" s="511">
        <f>'Electronics naming convention'!$C$16+AP307-1</f>
        <v>2159</v>
      </c>
      <c r="AR307" s="46">
        <f t="shared" si="94"/>
        <v>1</v>
      </c>
      <c r="AS307" s="46" t="str">
        <f t="shared" si="95"/>
        <v>BLM</v>
      </c>
      <c r="AT307" s="200">
        <f t="shared" si="96"/>
        <v>45.721218000000022</v>
      </c>
      <c r="AU307" s="46" t="s">
        <v>166</v>
      </c>
      <c r="AV307" s="515">
        <v>2</v>
      </c>
      <c r="AW307" s="515">
        <v>2</v>
      </c>
      <c r="AX307" s="47">
        <v>2</v>
      </c>
      <c r="AY307" s="515"/>
      <c r="AZ307" s="14"/>
      <c r="BA307" s="114"/>
      <c r="BB307" s="82"/>
      <c r="BC307" s="82"/>
    </row>
    <row r="308" spans="2:55" x14ac:dyDescent="0.25">
      <c r="B308" s="109" t="s">
        <v>425</v>
      </c>
      <c r="C308" s="211">
        <v>295.09621800000002</v>
      </c>
      <c r="D308" s="237">
        <f t="shared" si="99"/>
        <v>295.09621800000002</v>
      </c>
      <c r="E308" s="238">
        <f t="shared" si="99"/>
        <v>276.64621800000003</v>
      </c>
      <c r="F308" s="237">
        <f t="shared" si="99"/>
        <v>257.48121800000001</v>
      </c>
      <c r="G308" s="237">
        <f t="shared" si="99"/>
        <v>235.70621800000004</v>
      </c>
      <c r="H308" s="237">
        <f t="shared" si="99"/>
        <v>218.66621800000001</v>
      </c>
      <c r="I308" s="237">
        <f t="shared" si="99"/>
        <v>201.62621800000002</v>
      </c>
      <c r="J308" s="237">
        <f t="shared" si="99"/>
        <v>188.16121800000002</v>
      </c>
      <c r="K308" s="237">
        <f t="shared" si="99"/>
        <v>171.12121800000003</v>
      </c>
      <c r="L308" s="237">
        <f t="shared" si="99"/>
        <v>154.08121800000004</v>
      </c>
      <c r="M308" s="237">
        <f t="shared" si="99"/>
        <v>137.04121800000001</v>
      </c>
      <c r="N308" s="237">
        <f t="shared" si="99"/>
        <v>120.00121800000002</v>
      </c>
      <c r="O308" s="237">
        <f t="shared" si="99"/>
        <v>102.96121800000003</v>
      </c>
      <c r="P308" s="237">
        <f t="shared" si="99"/>
        <v>85.92121800000001</v>
      </c>
      <c r="Q308" s="237">
        <f t="shared" si="99"/>
        <v>68.881218000000018</v>
      </c>
      <c r="R308" s="237">
        <f t="shared" si="99"/>
        <v>51.841218000000026</v>
      </c>
      <c r="S308" s="237">
        <f t="shared" si="99"/>
        <v>34.801218000000006</v>
      </c>
      <c r="T308" s="244">
        <f t="shared" si="98"/>
        <v>17.761218000000042</v>
      </c>
      <c r="U308" s="245">
        <f t="shared" si="98"/>
        <v>0.72121800000002168</v>
      </c>
      <c r="V308" s="237">
        <f t="shared" si="98"/>
        <v>16.318781999999999</v>
      </c>
      <c r="W308" s="237">
        <f t="shared" si="98"/>
        <v>33.358781999999962</v>
      </c>
      <c r="X308" s="237">
        <f t="shared" si="98"/>
        <v>50.398781999999983</v>
      </c>
      <c r="Y308" s="237">
        <f t="shared" si="98"/>
        <v>67.438782000000003</v>
      </c>
      <c r="Z308" s="379">
        <f t="shared" si="98"/>
        <v>84.478781999999967</v>
      </c>
      <c r="AA308" s="379">
        <f t="shared" si="98"/>
        <v>101.51878199999999</v>
      </c>
      <c r="AB308" s="379">
        <f t="shared" si="98"/>
        <v>118.55878199999995</v>
      </c>
      <c r="AC308" s="237">
        <f t="shared" si="98"/>
        <v>135.59878199999997</v>
      </c>
      <c r="AD308" s="238">
        <f t="shared" si="98"/>
        <v>152.63878199999999</v>
      </c>
      <c r="AE308" s="237">
        <f t="shared" si="98"/>
        <v>169.67878199999996</v>
      </c>
      <c r="AF308" s="209">
        <f t="shared" si="98"/>
        <v>264.90378199999998</v>
      </c>
      <c r="AG308" s="114"/>
      <c r="AH308" s="114">
        <v>149</v>
      </c>
      <c r="AI308" s="46" t="s">
        <v>425</v>
      </c>
      <c r="AJ308" s="147" t="str">
        <f t="shared" si="91"/>
        <v>HBL-120ROW:PBI-FE-215902</v>
      </c>
      <c r="AK308" s="147" t="str">
        <f t="shared" si="92"/>
        <v>HBL-120ROW:PBI-MTCA-215900</v>
      </c>
      <c r="AL308" s="14" t="s">
        <v>584</v>
      </c>
      <c r="AM308" s="114" t="str">
        <f t="shared" si="93"/>
        <v>HBL-120ROW</v>
      </c>
      <c r="AN308" s="114" t="s">
        <v>1315</v>
      </c>
      <c r="AO308" s="114"/>
      <c r="AP308" s="511">
        <v>9</v>
      </c>
      <c r="AQ308" s="511">
        <f>'Electronics naming convention'!$C$16+AP308-1</f>
        <v>2159</v>
      </c>
      <c r="AR308" s="46">
        <f t="shared" si="94"/>
        <v>2</v>
      </c>
      <c r="AS308" s="46" t="str">
        <f t="shared" si="95"/>
        <v>BLM</v>
      </c>
      <c r="AT308" s="200">
        <f t="shared" si="96"/>
        <v>45.721218000000022</v>
      </c>
      <c r="AU308" s="46" t="s">
        <v>166</v>
      </c>
      <c r="AV308" s="515">
        <v>4</v>
      </c>
      <c r="AW308" s="515">
        <v>4</v>
      </c>
      <c r="AX308" s="47">
        <v>2</v>
      </c>
      <c r="AY308" s="515"/>
      <c r="AZ308" s="14"/>
      <c r="BA308" s="114"/>
      <c r="BB308" s="82"/>
      <c r="BC308" s="82"/>
    </row>
    <row r="309" spans="2:55" x14ac:dyDescent="0.25">
      <c r="B309" s="47" t="s">
        <v>337</v>
      </c>
      <c r="C309" s="211">
        <v>301.93501800000001</v>
      </c>
      <c r="D309" s="237">
        <f t="shared" si="99"/>
        <v>301.93501800000001</v>
      </c>
      <c r="E309" s="238">
        <f t="shared" si="99"/>
        <v>283.48501800000003</v>
      </c>
      <c r="F309" s="237">
        <f t="shared" si="99"/>
        <v>264.320018</v>
      </c>
      <c r="G309" s="237">
        <f t="shared" si="99"/>
        <v>242.54501800000003</v>
      </c>
      <c r="H309" s="237">
        <f t="shared" si="99"/>
        <v>225.50501800000001</v>
      </c>
      <c r="I309" s="237">
        <f t="shared" si="99"/>
        <v>208.46501800000001</v>
      </c>
      <c r="J309" s="237">
        <f t="shared" si="99"/>
        <v>195.00001800000001</v>
      </c>
      <c r="K309" s="237">
        <f t="shared" si="99"/>
        <v>177.96001800000002</v>
      </c>
      <c r="L309" s="237">
        <f t="shared" si="99"/>
        <v>160.92001800000003</v>
      </c>
      <c r="M309" s="237">
        <f t="shared" si="99"/>
        <v>143.88001800000001</v>
      </c>
      <c r="N309" s="237">
        <f t="shared" si="99"/>
        <v>126.84001800000001</v>
      </c>
      <c r="O309" s="237">
        <f t="shared" si="99"/>
        <v>109.80001800000002</v>
      </c>
      <c r="P309" s="237">
        <f t="shared" si="99"/>
        <v>92.760018000000002</v>
      </c>
      <c r="Q309" s="237">
        <f t="shared" si="99"/>
        <v>75.72001800000001</v>
      </c>
      <c r="R309" s="237">
        <f t="shared" si="99"/>
        <v>58.680018000000018</v>
      </c>
      <c r="S309" s="237">
        <f t="shared" si="99"/>
        <v>41.640017999999998</v>
      </c>
      <c r="T309" s="244">
        <f t="shared" si="98"/>
        <v>24.600018000000034</v>
      </c>
      <c r="U309" s="245">
        <f t="shared" si="98"/>
        <v>7.5600180000000137</v>
      </c>
      <c r="V309" s="237">
        <f t="shared" si="98"/>
        <v>9.4799820000000068</v>
      </c>
      <c r="W309" s="237">
        <f t="shared" si="98"/>
        <v>26.51998199999997</v>
      </c>
      <c r="X309" s="237">
        <f t="shared" si="98"/>
        <v>43.559981999999991</v>
      </c>
      <c r="Y309" s="237">
        <f t="shared" si="98"/>
        <v>60.599982000000011</v>
      </c>
      <c r="Z309" s="379">
        <f t="shared" si="98"/>
        <v>77.639981999999975</v>
      </c>
      <c r="AA309" s="379">
        <f t="shared" si="98"/>
        <v>94.679981999999995</v>
      </c>
      <c r="AB309" s="379">
        <f t="shared" si="98"/>
        <v>111.71998199999996</v>
      </c>
      <c r="AC309" s="237">
        <f t="shared" si="98"/>
        <v>128.75998199999998</v>
      </c>
      <c r="AD309" s="238">
        <f t="shared" si="98"/>
        <v>145.799982</v>
      </c>
      <c r="AE309" s="237">
        <f t="shared" si="98"/>
        <v>162.83998199999996</v>
      </c>
      <c r="AF309" s="209">
        <f t="shared" si="98"/>
        <v>258.06498199999999</v>
      </c>
      <c r="AG309" s="114"/>
      <c r="AH309" s="114">
        <v>150</v>
      </c>
      <c r="AI309" s="46" t="s">
        <v>337</v>
      </c>
      <c r="AJ309" s="147" t="str">
        <f t="shared" si="91"/>
        <v>HBL-120ROW:PBI-FE-215901</v>
      </c>
      <c r="AK309" s="147" t="str">
        <f t="shared" si="92"/>
        <v>HBL-120ROW:PBI-MTCA-215900</v>
      </c>
      <c r="AL309" s="14" t="s">
        <v>584</v>
      </c>
      <c r="AM309" s="114" t="str">
        <f t="shared" si="93"/>
        <v>HBL-120ROW</v>
      </c>
      <c r="AN309" s="114" t="s">
        <v>1315</v>
      </c>
      <c r="AO309" s="114"/>
      <c r="AP309" s="511">
        <v>9</v>
      </c>
      <c r="AQ309" s="511">
        <f>'Electronics naming convention'!$C$16+AP309-1</f>
        <v>2159</v>
      </c>
      <c r="AR309" s="46">
        <f t="shared" si="94"/>
        <v>1</v>
      </c>
      <c r="AS309" s="46" t="str">
        <f t="shared" si="95"/>
        <v>BLM</v>
      </c>
      <c r="AT309" s="200">
        <f t="shared" si="96"/>
        <v>52.560018000000014</v>
      </c>
      <c r="AU309" s="46" t="s">
        <v>166</v>
      </c>
      <c r="AV309" s="515">
        <v>2</v>
      </c>
      <c r="AW309" s="515"/>
      <c r="AX309" s="47">
        <v>3</v>
      </c>
      <c r="AY309" s="515"/>
      <c r="AZ309" s="14"/>
      <c r="BA309" s="114"/>
      <c r="BB309" s="82"/>
      <c r="BC309" s="82"/>
    </row>
    <row r="310" spans="2:55" x14ac:dyDescent="0.25">
      <c r="B310" s="47" t="s">
        <v>338</v>
      </c>
      <c r="C310" s="211">
        <v>303.36501800000002</v>
      </c>
      <c r="D310" s="237">
        <f t="shared" si="99"/>
        <v>303.36501800000002</v>
      </c>
      <c r="E310" s="238">
        <f t="shared" si="99"/>
        <v>284.91501800000003</v>
      </c>
      <c r="F310" s="237">
        <f t="shared" si="99"/>
        <v>265.75001800000001</v>
      </c>
      <c r="G310" s="237">
        <f t="shared" si="99"/>
        <v>243.97501800000003</v>
      </c>
      <c r="H310" s="237">
        <f t="shared" si="99"/>
        <v>226.93501800000001</v>
      </c>
      <c r="I310" s="237">
        <f t="shared" si="99"/>
        <v>209.89501800000002</v>
      </c>
      <c r="J310" s="237">
        <f t="shared" si="99"/>
        <v>196.43001800000002</v>
      </c>
      <c r="K310" s="237">
        <f t="shared" si="99"/>
        <v>179.39001800000003</v>
      </c>
      <c r="L310" s="237">
        <f t="shared" si="99"/>
        <v>162.35001800000003</v>
      </c>
      <c r="M310" s="237">
        <f t="shared" si="99"/>
        <v>145.31001800000001</v>
      </c>
      <c r="N310" s="237">
        <f t="shared" si="99"/>
        <v>128.27001800000002</v>
      </c>
      <c r="O310" s="237">
        <f t="shared" si="99"/>
        <v>111.23001800000003</v>
      </c>
      <c r="P310" s="237">
        <f t="shared" si="99"/>
        <v>94.190018000000009</v>
      </c>
      <c r="Q310" s="237">
        <f t="shared" si="99"/>
        <v>77.150018000000017</v>
      </c>
      <c r="R310" s="237">
        <f t="shared" si="99"/>
        <v>60.110018000000025</v>
      </c>
      <c r="S310" s="237">
        <f t="shared" si="99"/>
        <v>43.070018000000005</v>
      </c>
      <c r="T310" s="244">
        <f t="shared" si="98"/>
        <v>26.030018000000041</v>
      </c>
      <c r="U310" s="245">
        <f t="shared" si="98"/>
        <v>8.9900180000000205</v>
      </c>
      <c r="V310" s="237">
        <f t="shared" si="98"/>
        <v>8.049982</v>
      </c>
      <c r="W310" s="237">
        <f t="shared" si="98"/>
        <v>25.089981999999964</v>
      </c>
      <c r="X310" s="237">
        <f t="shared" si="98"/>
        <v>42.129981999999984</v>
      </c>
      <c r="Y310" s="237">
        <f t="shared" si="98"/>
        <v>59.169982000000005</v>
      </c>
      <c r="Z310" s="379">
        <f t="shared" si="98"/>
        <v>76.209981999999968</v>
      </c>
      <c r="AA310" s="379">
        <f t="shared" si="98"/>
        <v>93.249981999999989</v>
      </c>
      <c r="AB310" s="379">
        <f t="shared" si="98"/>
        <v>110.28998199999995</v>
      </c>
      <c r="AC310" s="237">
        <f t="shared" si="98"/>
        <v>127.32998199999997</v>
      </c>
      <c r="AD310" s="238">
        <f t="shared" si="98"/>
        <v>144.36998199999999</v>
      </c>
      <c r="AE310" s="237">
        <f t="shared" si="98"/>
        <v>161.40998199999996</v>
      </c>
      <c r="AF310" s="209">
        <f t="shared" si="98"/>
        <v>256.63498199999998</v>
      </c>
      <c r="AG310" s="114"/>
      <c r="AH310" s="114">
        <v>151</v>
      </c>
      <c r="AI310" s="46" t="s">
        <v>338</v>
      </c>
      <c r="AJ310" s="147" t="str">
        <f t="shared" si="91"/>
        <v>HBL-120ROW:PBI-FE-215902</v>
      </c>
      <c r="AK310" s="147" t="str">
        <f t="shared" si="92"/>
        <v>HBL-120ROW:PBI-MTCA-215900</v>
      </c>
      <c r="AL310" s="14" t="s">
        <v>584</v>
      </c>
      <c r="AM310" s="114" t="str">
        <f t="shared" si="93"/>
        <v>HBL-120ROW</v>
      </c>
      <c r="AN310" s="114" t="s">
        <v>1315</v>
      </c>
      <c r="AO310" s="114"/>
      <c r="AP310" s="511">
        <v>9</v>
      </c>
      <c r="AQ310" s="511">
        <f>'Electronics naming convention'!$C$16+AP310-1</f>
        <v>2159</v>
      </c>
      <c r="AR310" s="46">
        <f t="shared" si="94"/>
        <v>2</v>
      </c>
      <c r="AS310" s="46" t="str">
        <f t="shared" si="95"/>
        <v>BLM</v>
      </c>
      <c r="AT310" s="200">
        <f t="shared" si="96"/>
        <v>53.99001800000002</v>
      </c>
      <c r="AU310" s="46" t="s">
        <v>166</v>
      </c>
      <c r="AV310" s="515">
        <v>4</v>
      </c>
      <c r="AW310" s="515"/>
      <c r="AX310" s="47">
        <v>3</v>
      </c>
      <c r="AY310" s="515"/>
      <c r="AZ310" s="14"/>
      <c r="BA310" s="114"/>
      <c r="BB310" s="82"/>
      <c r="BC310" s="82"/>
    </row>
    <row r="311" spans="2:55" x14ac:dyDescent="0.25">
      <c r="B311" s="109" t="s">
        <v>339</v>
      </c>
      <c r="C311" s="211">
        <v>303.616218</v>
      </c>
      <c r="D311" s="237">
        <f t="shared" si="99"/>
        <v>303.616218</v>
      </c>
      <c r="E311" s="238">
        <f t="shared" si="99"/>
        <v>285.16621800000001</v>
      </c>
      <c r="F311" s="237">
        <f t="shared" si="99"/>
        <v>266.00121799999999</v>
      </c>
      <c r="G311" s="237">
        <f t="shared" si="99"/>
        <v>244.22621800000002</v>
      </c>
      <c r="H311" s="237">
        <f t="shared" si="99"/>
        <v>227.186218</v>
      </c>
      <c r="I311" s="237">
        <f t="shared" si="99"/>
        <v>210.146218</v>
      </c>
      <c r="J311" s="237">
        <f t="shared" si="99"/>
        <v>196.681218</v>
      </c>
      <c r="K311" s="237">
        <f t="shared" si="99"/>
        <v>179.64121800000001</v>
      </c>
      <c r="L311" s="237">
        <f t="shared" si="99"/>
        <v>162.60121800000002</v>
      </c>
      <c r="M311" s="237">
        <f t="shared" si="99"/>
        <v>145.561218</v>
      </c>
      <c r="N311" s="237">
        <f t="shared" si="99"/>
        <v>128.521218</v>
      </c>
      <c r="O311" s="237">
        <f t="shared" si="99"/>
        <v>111.48121800000001</v>
      </c>
      <c r="P311" s="237">
        <f t="shared" si="99"/>
        <v>94.441217999999992</v>
      </c>
      <c r="Q311" s="237">
        <f t="shared" si="99"/>
        <v>77.401218</v>
      </c>
      <c r="R311" s="237">
        <f t="shared" si="99"/>
        <v>60.361218000000008</v>
      </c>
      <c r="S311" s="237">
        <f t="shared" si="99"/>
        <v>43.321217999999988</v>
      </c>
      <c r="T311" s="244">
        <f t="shared" si="98"/>
        <v>26.281218000000024</v>
      </c>
      <c r="U311" s="245">
        <f t="shared" si="98"/>
        <v>9.2412180000000035</v>
      </c>
      <c r="V311" s="237">
        <f t="shared" si="98"/>
        <v>7.798782000000017</v>
      </c>
      <c r="W311" s="237">
        <f t="shared" si="98"/>
        <v>24.838781999999981</v>
      </c>
      <c r="X311" s="237">
        <f t="shared" si="98"/>
        <v>41.878782000000001</v>
      </c>
      <c r="Y311" s="237">
        <f t="shared" si="98"/>
        <v>58.918782000000022</v>
      </c>
      <c r="Z311" s="379">
        <f t="shared" si="98"/>
        <v>75.958781999999985</v>
      </c>
      <c r="AA311" s="379">
        <f t="shared" si="98"/>
        <v>92.998782000000006</v>
      </c>
      <c r="AB311" s="379">
        <f t="shared" si="98"/>
        <v>110.03878199999997</v>
      </c>
      <c r="AC311" s="237">
        <f t="shared" si="98"/>
        <v>127.07878199999999</v>
      </c>
      <c r="AD311" s="238">
        <f t="shared" si="98"/>
        <v>144.11878200000001</v>
      </c>
      <c r="AE311" s="237">
        <f t="shared" si="98"/>
        <v>161.15878199999997</v>
      </c>
      <c r="AF311" s="209">
        <f t="shared" si="98"/>
        <v>256.383782</v>
      </c>
      <c r="AG311" s="114"/>
      <c r="AH311" s="114">
        <v>152</v>
      </c>
      <c r="AI311" s="46" t="s">
        <v>339</v>
      </c>
      <c r="AJ311" s="147" t="str">
        <f t="shared" si="91"/>
        <v>HBL-120ROW:PBI-FE-215901</v>
      </c>
      <c r="AK311" s="147" t="str">
        <f t="shared" si="92"/>
        <v>HBL-120ROW:PBI-MTCA-215900</v>
      </c>
      <c r="AL311" s="14" t="s">
        <v>584</v>
      </c>
      <c r="AM311" s="114" t="str">
        <f t="shared" si="93"/>
        <v>HBL-120ROW</v>
      </c>
      <c r="AN311" s="114" t="s">
        <v>1315</v>
      </c>
      <c r="AO311" s="114"/>
      <c r="AP311" s="511">
        <v>9</v>
      </c>
      <c r="AQ311" s="511">
        <f>'Electronics naming convention'!$C$16+AP311-1</f>
        <v>2159</v>
      </c>
      <c r="AR311" s="46">
        <f t="shared" si="94"/>
        <v>1</v>
      </c>
      <c r="AS311" s="46" t="str">
        <f t="shared" si="95"/>
        <v>BLM</v>
      </c>
      <c r="AT311" s="200">
        <f t="shared" si="96"/>
        <v>54.241218000000003</v>
      </c>
      <c r="AU311" s="46" t="s">
        <v>166</v>
      </c>
      <c r="AV311" s="515">
        <v>2</v>
      </c>
      <c r="AW311" s="515"/>
      <c r="AX311" s="47">
        <v>4</v>
      </c>
      <c r="AY311" s="515"/>
      <c r="AZ311" s="14"/>
      <c r="BA311" s="114"/>
      <c r="BB311" s="82"/>
      <c r="BC311" s="82"/>
    </row>
    <row r="312" spans="2:55" ht="15.75" thickBot="1" x14ac:dyDescent="0.3">
      <c r="B312" s="109" t="s">
        <v>426</v>
      </c>
      <c r="C312" s="211">
        <v>303.616218</v>
      </c>
      <c r="D312" s="237">
        <f t="shared" si="99"/>
        <v>303.616218</v>
      </c>
      <c r="E312" s="238">
        <f t="shared" si="99"/>
        <v>285.16621800000001</v>
      </c>
      <c r="F312" s="237">
        <f t="shared" si="99"/>
        <v>266.00121799999999</v>
      </c>
      <c r="G312" s="237">
        <f t="shared" si="99"/>
        <v>244.22621800000002</v>
      </c>
      <c r="H312" s="237">
        <f t="shared" si="99"/>
        <v>227.186218</v>
      </c>
      <c r="I312" s="237">
        <f t="shared" si="99"/>
        <v>210.146218</v>
      </c>
      <c r="J312" s="237">
        <f t="shared" si="99"/>
        <v>196.681218</v>
      </c>
      <c r="K312" s="237">
        <f t="shared" si="99"/>
        <v>179.64121800000001</v>
      </c>
      <c r="L312" s="237">
        <f t="shared" si="99"/>
        <v>162.60121800000002</v>
      </c>
      <c r="M312" s="237">
        <f t="shared" si="99"/>
        <v>145.561218</v>
      </c>
      <c r="N312" s="237">
        <f t="shared" si="99"/>
        <v>128.521218</v>
      </c>
      <c r="O312" s="237">
        <f t="shared" si="99"/>
        <v>111.48121800000001</v>
      </c>
      <c r="P312" s="237">
        <f t="shared" si="99"/>
        <v>94.441217999999992</v>
      </c>
      <c r="Q312" s="237">
        <f t="shared" si="99"/>
        <v>77.401218</v>
      </c>
      <c r="R312" s="237">
        <f t="shared" si="99"/>
        <v>60.361218000000008</v>
      </c>
      <c r="S312" s="237">
        <f t="shared" si="99"/>
        <v>43.321217999999988</v>
      </c>
      <c r="T312" s="242">
        <f t="shared" si="98"/>
        <v>26.281218000000024</v>
      </c>
      <c r="U312" s="243">
        <f t="shared" si="98"/>
        <v>9.2412180000000035</v>
      </c>
      <c r="V312" s="237">
        <f t="shared" si="98"/>
        <v>7.798782000000017</v>
      </c>
      <c r="W312" s="237">
        <f t="shared" si="98"/>
        <v>24.838781999999981</v>
      </c>
      <c r="X312" s="237">
        <f t="shared" si="98"/>
        <v>41.878782000000001</v>
      </c>
      <c r="Y312" s="237">
        <f t="shared" si="98"/>
        <v>58.918782000000022</v>
      </c>
      <c r="Z312" s="379">
        <f t="shared" si="98"/>
        <v>75.958781999999985</v>
      </c>
      <c r="AA312" s="379">
        <f t="shared" si="98"/>
        <v>92.998782000000006</v>
      </c>
      <c r="AB312" s="379">
        <f t="shared" si="98"/>
        <v>110.03878199999997</v>
      </c>
      <c r="AC312" s="237">
        <f t="shared" si="98"/>
        <v>127.07878199999999</v>
      </c>
      <c r="AD312" s="238">
        <f t="shared" si="98"/>
        <v>144.11878200000001</v>
      </c>
      <c r="AE312" s="237">
        <f t="shared" si="98"/>
        <v>161.15878199999997</v>
      </c>
      <c r="AF312" s="209">
        <f t="shared" si="98"/>
        <v>256.383782</v>
      </c>
      <c r="AG312" s="114"/>
      <c r="AH312" s="114">
        <v>153</v>
      </c>
      <c r="AI312" s="164" t="s">
        <v>426</v>
      </c>
      <c r="AJ312" s="173" t="str">
        <f t="shared" si="91"/>
        <v>HBL-120ROW:PBI-FE-215902</v>
      </c>
      <c r="AK312" s="173" t="str">
        <f t="shared" si="92"/>
        <v>HBL-120ROW:PBI-MTCA-215900</v>
      </c>
      <c r="AL312" s="14" t="s">
        <v>584</v>
      </c>
      <c r="AM312" s="114" t="str">
        <f t="shared" si="93"/>
        <v>HBL-120ROW</v>
      </c>
      <c r="AN312" s="114" t="s">
        <v>1315</v>
      </c>
      <c r="AO312" s="114"/>
      <c r="AP312" s="511">
        <v>9</v>
      </c>
      <c r="AQ312" s="81">
        <f>'Electronics naming convention'!$C$16+AP312-1</f>
        <v>2159</v>
      </c>
      <c r="AR312" s="46">
        <f t="shared" si="94"/>
        <v>2</v>
      </c>
      <c r="AS312" s="164" t="str">
        <f t="shared" si="95"/>
        <v>BLM</v>
      </c>
      <c r="AT312" s="201">
        <f t="shared" si="96"/>
        <v>54.241218000000003</v>
      </c>
      <c r="AU312" s="46" t="s">
        <v>166</v>
      </c>
      <c r="AV312" s="515">
        <v>4</v>
      </c>
      <c r="AW312" s="515"/>
      <c r="AX312" s="47">
        <v>4</v>
      </c>
      <c r="AY312" s="515"/>
      <c r="AZ312" s="14"/>
      <c r="BA312" s="114"/>
      <c r="BB312" s="82"/>
      <c r="BC312" s="82"/>
    </row>
    <row r="313" spans="2:55" x14ac:dyDescent="0.25">
      <c r="B313" s="47" t="s">
        <v>340</v>
      </c>
      <c r="C313" s="211">
        <v>310.455018</v>
      </c>
      <c r="D313" s="237">
        <f t="shared" si="99"/>
        <v>310.455018</v>
      </c>
      <c r="E313" s="238">
        <f t="shared" si="99"/>
        <v>292.00501800000001</v>
      </c>
      <c r="F313" s="237">
        <f t="shared" si="99"/>
        <v>272.84001799999999</v>
      </c>
      <c r="G313" s="237">
        <f t="shared" si="99"/>
        <v>251.06501800000001</v>
      </c>
      <c r="H313" s="237">
        <f t="shared" si="99"/>
        <v>234.02501799999999</v>
      </c>
      <c r="I313" s="237">
        <f t="shared" si="99"/>
        <v>216.985018</v>
      </c>
      <c r="J313" s="237">
        <f t="shared" si="99"/>
        <v>203.52001799999999</v>
      </c>
      <c r="K313" s="237">
        <f t="shared" si="99"/>
        <v>186.480018</v>
      </c>
      <c r="L313" s="237">
        <f t="shared" si="99"/>
        <v>169.44001800000001</v>
      </c>
      <c r="M313" s="237">
        <f t="shared" si="99"/>
        <v>152.40001799999999</v>
      </c>
      <c r="N313" s="237">
        <f t="shared" si="99"/>
        <v>135.360018</v>
      </c>
      <c r="O313" s="237">
        <f t="shared" si="99"/>
        <v>118.320018</v>
      </c>
      <c r="P313" s="237">
        <f t="shared" si="99"/>
        <v>101.28001799999998</v>
      </c>
      <c r="Q313" s="237">
        <f t="shared" si="99"/>
        <v>84.240017999999992</v>
      </c>
      <c r="R313" s="237">
        <f t="shared" si="99"/>
        <v>67.200018</v>
      </c>
      <c r="S313" s="237">
        <f t="shared" si="99"/>
        <v>50.16001799999998</v>
      </c>
      <c r="T313" s="237">
        <f t="shared" si="98"/>
        <v>33.120018000000016</v>
      </c>
      <c r="U313" s="237">
        <f t="shared" si="98"/>
        <v>16.080017999999995</v>
      </c>
      <c r="V313" s="240">
        <f t="shared" si="98"/>
        <v>0.95998200000002498</v>
      </c>
      <c r="W313" s="241">
        <f t="shared" si="98"/>
        <v>17.999981999999989</v>
      </c>
      <c r="X313" s="237">
        <f t="shared" si="98"/>
        <v>35.039982000000009</v>
      </c>
      <c r="Y313" s="237">
        <f t="shared" si="98"/>
        <v>52.07998200000003</v>
      </c>
      <c r="Z313" s="379">
        <f t="shared" si="98"/>
        <v>69.119981999999993</v>
      </c>
      <c r="AA313" s="379">
        <f t="shared" si="98"/>
        <v>86.159982000000014</v>
      </c>
      <c r="AB313" s="379">
        <f t="shared" si="98"/>
        <v>103.19998199999998</v>
      </c>
      <c r="AC313" s="237">
        <f t="shared" si="98"/>
        <v>120.239982</v>
      </c>
      <c r="AD313" s="238">
        <f t="shared" si="98"/>
        <v>137.27998200000002</v>
      </c>
      <c r="AE313" s="237">
        <f t="shared" si="98"/>
        <v>154.31998199999998</v>
      </c>
      <c r="AF313" s="209">
        <f t="shared" si="98"/>
        <v>249.544982</v>
      </c>
      <c r="AG313" s="114"/>
      <c r="AH313" s="114">
        <v>154</v>
      </c>
      <c r="AI313" s="46" t="s">
        <v>340</v>
      </c>
      <c r="AJ313" s="147" t="str">
        <f t="shared" si="91"/>
        <v>HBL-160ROW:PBI-FE-216001</v>
      </c>
      <c r="AK313" s="147" t="str">
        <f t="shared" si="92"/>
        <v>HBL-160ROW:PBI-MTCA-216000</v>
      </c>
      <c r="AL313" s="14" t="s">
        <v>585</v>
      </c>
      <c r="AM313" s="114" t="str">
        <f t="shared" si="93"/>
        <v>HBL-160ROW</v>
      </c>
      <c r="AN313" s="114" t="s">
        <v>1315</v>
      </c>
      <c r="AO313" s="114"/>
      <c r="AP313" s="511">
        <v>10</v>
      </c>
      <c r="AQ313" s="511">
        <f>'Electronics naming convention'!$C$16+AP313-1</f>
        <v>2160</v>
      </c>
      <c r="AR313" s="46">
        <f t="shared" si="94"/>
        <v>1</v>
      </c>
      <c r="AS313" s="46" t="str">
        <f t="shared" si="95"/>
        <v>BLM</v>
      </c>
      <c r="AT313" s="200">
        <f t="shared" si="96"/>
        <v>45.959982000000025</v>
      </c>
      <c r="AU313" s="46" t="s">
        <v>167</v>
      </c>
      <c r="AV313" s="515">
        <v>1</v>
      </c>
      <c r="AW313" s="515"/>
      <c r="AX313" s="47">
        <v>1</v>
      </c>
      <c r="AY313" s="515"/>
      <c r="AZ313" s="14"/>
      <c r="BA313" s="114"/>
      <c r="BB313" s="82"/>
      <c r="BC313" s="82"/>
    </row>
    <row r="314" spans="2:55" x14ac:dyDescent="0.25">
      <c r="B314" s="47" t="s">
        <v>341</v>
      </c>
      <c r="C314" s="211">
        <v>311.885018</v>
      </c>
      <c r="D314" s="237">
        <f t="shared" si="99"/>
        <v>311.885018</v>
      </c>
      <c r="E314" s="238">
        <f t="shared" si="99"/>
        <v>293.43501800000001</v>
      </c>
      <c r="F314" s="237">
        <f t="shared" si="99"/>
        <v>274.27001799999999</v>
      </c>
      <c r="G314" s="237">
        <f t="shared" si="99"/>
        <v>252.49501800000002</v>
      </c>
      <c r="H314" s="237">
        <f t="shared" si="99"/>
        <v>235.455018</v>
      </c>
      <c r="I314" s="237">
        <f t="shared" si="99"/>
        <v>218.415018</v>
      </c>
      <c r="J314" s="237">
        <f t="shared" si="99"/>
        <v>204.950018</v>
      </c>
      <c r="K314" s="237">
        <f t="shared" si="99"/>
        <v>187.91001800000001</v>
      </c>
      <c r="L314" s="237">
        <f t="shared" si="99"/>
        <v>170.87001800000002</v>
      </c>
      <c r="M314" s="237">
        <f t="shared" si="99"/>
        <v>153.830018</v>
      </c>
      <c r="N314" s="237">
        <f t="shared" si="99"/>
        <v>136.790018</v>
      </c>
      <c r="O314" s="237">
        <f t="shared" si="99"/>
        <v>119.75001800000001</v>
      </c>
      <c r="P314" s="237">
        <f t="shared" si="99"/>
        <v>102.71001799999999</v>
      </c>
      <c r="Q314" s="237">
        <f t="shared" si="99"/>
        <v>85.670017999999999</v>
      </c>
      <c r="R314" s="237">
        <f t="shared" si="99"/>
        <v>68.630018000000007</v>
      </c>
      <c r="S314" s="237">
        <f t="shared" si="99"/>
        <v>51.590017999999986</v>
      </c>
      <c r="T314" s="237">
        <f t="shared" si="98"/>
        <v>34.550018000000023</v>
      </c>
      <c r="U314" s="237">
        <f t="shared" si="98"/>
        <v>17.510018000000002</v>
      </c>
      <c r="V314" s="244">
        <f t="shared" si="98"/>
        <v>0.47001799999998184</v>
      </c>
      <c r="W314" s="245">
        <f t="shared" si="98"/>
        <v>16.569981999999982</v>
      </c>
      <c r="X314" s="237">
        <f t="shared" si="98"/>
        <v>33.609982000000002</v>
      </c>
      <c r="Y314" s="237">
        <f t="shared" si="98"/>
        <v>50.649982000000023</v>
      </c>
      <c r="Z314" s="379">
        <f t="shared" si="98"/>
        <v>67.689981999999986</v>
      </c>
      <c r="AA314" s="379">
        <f t="shared" si="98"/>
        <v>84.729982000000007</v>
      </c>
      <c r="AB314" s="379">
        <f t="shared" si="98"/>
        <v>101.76998199999997</v>
      </c>
      <c r="AC314" s="237">
        <f t="shared" si="98"/>
        <v>118.80998199999999</v>
      </c>
      <c r="AD314" s="238">
        <f t="shared" si="98"/>
        <v>135.84998200000001</v>
      </c>
      <c r="AE314" s="237">
        <f t="shared" si="98"/>
        <v>152.88998199999997</v>
      </c>
      <c r="AF314" s="209">
        <f t="shared" si="98"/>
        <v>248.114982</v>
      </c>
      <c r="AG314" s="114"/>
      <c r="AH314" s="114">
        <v>155</v>
      </c>
      <c r="AI314" s="46" t="s">
        <v>341</v>
      </c>
      <c r="AJ314" s="147" t="str">
        <f t="shared" si="91"/>
        <v>HBL-160ROW:PBI-FE-216002</v>
      </c>
      <c r="AK314" s="147" t="str">
        <f t="shared" si="92"/>
        <v>HBL-160ROW:PBI-MTCA-216000</v>
      </c>
      <c r="AL314" s="14" t="s">
        <v>585</v>
      </c>
      <c r="AM314" s="114" t="str">
        <f t="shared" si="93"/>
        <v>HBL-160ROW</v>
      </c>
      <c r="AN314" s="114" t="s">
        <v>1315</v>
      </c>
      <c r="AO314" s="114"/>
      <c r="AP314" s="511">
        <v>10</v>
      </c>
      <c r="AQ314" s="511">
        <f>'Electronics naming convention'!$C$16+AP314-1</f>
        <v>2160</v>
      </c>
      <c r="AR314" s="46">
        <f t="shared" si="94"/>
        <v>2</v>
      </c>
      <c r="AS314" s="46" t="str">
        <f t="shared" si="95"/>
        <v>BLM</v>
      </c>
      <c r="AT314" s="200">
        <f t="shared" si="96"/>
        <v>45.470017999999982</v>
      </c>
      <c r="AU314" s="46" t="s">
        <v>167</v>
      </c>
      <c r="AV314" s="515">
        <v>3</v>
      </c>
      <c r="AW314" s="515"/>
      <c r="AX314" s="47">
        <v>1</v>
      </c>
      <c r="AY314" s="515"/>
      <c r="AZ314" s="14"/>
      <c r="BA314" s="114"/>
      <c r="BB314" s="82"/>
      <c r="BC314" s="82"/>
    </row>
    <row r="315" spans="2:55" x14ac:dyDescent="0.25">
      <c r="B315" s="109" t="s">
        <v>342</v>
      </c>
      <c r="C315" s="211">
        <v>312.13621799999999</v>
      </c>
      <c r="D315" s="237">
        <f t="shared" si="99"/>
        <v>312.13621799999999</v>
      </c>
      <c r="E315" s="238">
        <f t="shared" si="99"/>
        <v>293.686218</v>
      </c>
      <c r="F315" s="237">
        <f t="shared" si="99"/>
        <v>274.52121799999998</v>
      </c>
      <c r="G315" s="237">
        <f t="shared" si="99"/>
        <v>252.746218</v>
      </c>
      <c r="H315" s="237">
        <f t="shared" si="99"/>
        <v>235.70621799999998</v>
      </c>
      <c r="I315" s="237">
        <f t="shared" si="99"/>
        <v>218.66621799999999</v>
      </c>
      <c r="J315" s="237">
        <f t="shared" si="99"/>
        <v>205.20121799999998</v>
      </c>
      <c r="K315" s="237">
        <f t="shared" si="99"/>
        <v>188.16121799999999</v>
      </c>
      <c r="L315" s="237">
        <f t="shared" si="99"/>
        <v>171.121218</v>
      </c>
      <c r="M315" s="237">
        <f t="shared" si="99"/>
        <v>154.08121799999998</v>
      </c>
      <c r="N315" s="237">
        <f t="shared" si="99"/>
        <v>137.04121799999999</v>
      </c>
      <c r="O315" s="237">
        <f t="shared" si="99"/>
        <v>120.00121799999999</v>
      </c>
      <c r="P315" s="237">
        <f t="shared" si="99"/>
        <v>102.96121799999997</v>
      </c>
      <c r="Q315" s="237">
        <f t="shared" si="99"/>
        <v>85.921217999999982</v>
      </c>
      <c r="R315" s="237">
        <f t="shared" si="99"/>
        <v>68.88121799999999</v>
      </c>
      <c r="S315" s="237">
        <f t="shared" si="99"/>
        <v>51.841217999999969</v>
      </c>
      <c r="T315" s="237">
        <f t="shared" si="98"/>
        <v>34.801218000000006</v>
      </c>
      <c r="U315" s="237">
        <f t="shared" si="98"/>
        <v>17.761217999999985</v>
      </c>
      <c r="V315" s="244">
        <f t="shared" si="98"/>
        <v>0.72121799999996483</v>
      </c>
      <c r="W315" s="245">
        <f t="shared" si="98"/>
        <v>16.318781999999999</v>
      </c>
      <c r="X315" s="237">
        <f t="shared" si="98"/>
        <v>33.358782000000019</v>
      </c>
      <c r="Y315" s="237">
        <f t="shared" si="98"/>
        <v>50.39878200000004</v>
      </c>
      <c r="Z315" s="379">
        <f t="shared" si="98"/>
        <v>67.438782000000003</v>
      </c>
      <c r="AA315" s="379">
        <f t="shared" si="98"/>
        <v>84.478782000000024</v>
      </c>
      <c r="AB315" s="379">
        <f t="shared" si="98"/>
        <v>101.51878199999999</v>
      </c>
      <c r="AC315" s="237">
        <f t="shared" si="98"/>
        <v>118.55878200000001</v>
      </c>
      <c r="AD315" s="238">
        <f t="shared" si="98"/>
        <v>135.59878200000003</v>
      </c>
      <c r="AE315" s="237">
        <f t="shared" si="98"/>
        <v>152.63878199999999</v>
      </c>
      <c r="AF315" s="209">
        <f t="shared" si="98"/>
        <v>247.86378200000001</v>
      </c>
      <c r="AG315" s="114"/>
      <c r="AH315" s="114">
        <v>156</v>
      </c>
      <c r="AI315" s="46" t="s">
        <v>342</v>
      </c>
      <c r="AJ315" s="147" t="str">
        <f t="shared" si="91"/>
        <v>HBL-160ROW:PBI-FE-216001</v>
      </c>
      <c r="AK315" s="147" t="str">
        <f t="shared" si="92"/>
        <v>HBL-160ROW:PBI-MTCA-216000</v>
      </c>
      <c r="AL315" s="14" t="s">
        <v>585</v>
      </c>
      <c r="AM315" s="114" t="str">
        <f t="shared" si="93"/>
        <v>HBL-160ROW</v>
      </c>
      <c r="AN315" s="114" t="s">
        <v>1315</v>
      </c>
      <c r="AO315" s="114"/>
      <c r="AP315" s="511">
        <v>10</v>
      </c>
      <c r="AQ315" s="511">
        <f>'Electronics naming convention'!$C$16+AP315-1</f>
        <v>2160</v>
      </c>
      <c r="AR315" s="46">
        <f t="shared" si="94"/>
        <v>1</v>
      </c>
      <c r="AS315" s="46" t="str">
        <f t="shared" si="95"/>
        <v>BLM</v>
      </c>
      <c r="AT315" s="200">
        <f t="shared" si="96"/>
        <v>45.721217999999965</v>
      </c>
      <c r="AU315" s="46" t="s">
        <v>167</v>
      </c>
      <c r="AV315" s="515">
        <v>1</v>
      </c>
      <c r="AW315" s="515">
        <v>1</v>
      </c>
      <c r="AX315" s="47">
        <v>2</v>
      </c>
      <c r="AY315" s="515"/>
      <c r="AZ315" s="14"/>
      <c r="BA315" s="114"/>
      <c r="BB315" s="82"/>
      <c r="BC315" s="82"/>
    </row>
    <row r="316" spans="2:55" x14ac:dyDescent="0.25">
      <c r="B316" s="109" t="s">
        <v>427</v>
      </c>
      <c r="C316" s="211">
        <v>312.13621799999999</v>
      </c>
      <c r="D316" s="237">
        <f t="shared" si="99"/>
        <v>312.13621799999999</v>
      </c>
      <c r="E316" s="238">
        <f t="shared" si="99"/>
        <v>293.686218</v>
      </c>
      <c r="F316" s="237">
        <f t="shared" si="99"/>
        <v>274.52121799999998</v>
      </c>
      <c r="G316" s="237">
        <f t="shared" si="99"/>
        <v>252.746218</v>
      </c>
      <c r="H316" s="237">
        <f t="shared" si="99"/>
        <v>235.70621799999998</v>
      </c>
      <c r="I316" s="237">
        <f t="shared" si="99"/>
        <v>218.66621799999999</v>
      </c>
      <c r="J316" s="237">
        <f t="shared" si="99"/>
        <v>205.20121799999998</v>
      </c>
      <c r="K316" s="237">
        <f t="shared" si="99"/>
        <v>188.16121799999999</v>
      </c>
      <c r="L316" s="237">
        <f t="shared" si="99"/>
        <v>171.121218</v>
      </c>
      <c r="M316" s="237">
        <f t="shared" si="99"/>
        <v>154.08121799999998</v>
      </c>
      <c r="N316" s="237">
        <f t="shared" si="99"/>
        <v>137.04121799999999</v>
      </c>
      <c r="O316" s="237">
        <f t="shared" si="99"/>
        <v>120.00121799999999</v>
      </c>
      <c r="P316" s="237">
        <f t="shared" si="99"/>
        <v>102.96121799999997</v>
      </c>
      <c r="Q316" s="237">
        <f t="shared" si="99"/>
        <v>85.921217999999982</v>
      </c>
      <c r="R316" s="237">
        <f t="shared" si="99"/>
        <v>68.88121799999999</v>
      </c>
      <c r="S316" s="237">
        <f t="shared" si="99"/>
        <v>51.841217999999969</v>
      </c>
      <c r="T316" s="237">
        <f t="shared" si="98"/>
        <v>34.801218000000006</v>
      </c>
      <c r="U316" s="237">
        <f t="shared" si="98"/>
        <v>17.761217999999985</v>
      </c>
      <c r="V316" s="244">
        <f t="shared" si="98"/>
        <v>0.72121799999996483</v>
      </c>
      <c r="W316" s="245">
        <f t="shared" si="98"/>
        <v>16.318781999999999</v>
      </c>
      <c r="X316" s="237">
        <f t="shared" si="98"/>
        <v>33.358782000000019</v>
      </c>
      <c r="Y316" s="237">
        <f t="shared" si="98"/>
        <v>50.39878200000004</v>
      </c>
      <c r="Z316" s="379">
        <f t="shared" si="98"/>
        <v>67.438782000000003</v>
      </c>
      <c r="AA316" s="379">
        <f t="shared" si="98"/>
        <v>84.478782000000024</v>
      </c>
      <c r="AB316" s="379">
        <f t="shared" si="98"/>
        <v>101.51878199999999</v>
      </c>
      <c r="AC316" s="237">
        <f t="shared" si="98"/>
        <v>118.55878200000001</v>
      </c>
      <c r="AD316" s="238">
        <f t="shared" si="98"/>
        <v>135.59878200000003</v>
      </c>
      <c r="AE316" s="237">
        <f t="shared" si="98"/>
        <v>152.63878199999999</v>
      </c>
      <c r="AF316" s="209">
        <f t="shared" si="98"/>
        <v>247.86378200000001</v>
      </c>
      <c r="AG316" s="114"/>
      <c r="AH316" s="114">
        <v>157</v>
      </c>
      <c r="AI316" s="46" t="s">
        <v>427</v>
      </c>
      <c r="AJ316" s="147" t="str">
        <f t="shared" si="91"/>
        <v>HBL-160ROW:PBI-FE-216002</v>
      </c>
      <c r="AK316" s="147" t="str">
        <f t="shared" si="92"/>
        <v>HBL-160ROW:PBI-MTCA-216000</v>
      </c>
      <c r="AL316" s="14" t="s">
        <v>585</v>
      </c>
      <c r="AM316" s="114" t="str">
        <f t="shared" si="93"/>
        <v>HBL-160ROW</v>
      </c>
      <c r="AN316" s="114" t="s">
        <v>1315</v>
      </c>
      <c r="AO316" s="114"/>
      <c r="AP316" s="511">
        <v>10</v>
      </c>
      <c r="AQ316" s="511">
        <f>'Electronics naming convention'!$C$16+AP316-1</f>
        <v>2160</v>
      </c>
      <c r="AR316" s="46">
        <f t="shared" si="94"/>
        <v>2</v>
      </c>
      <c r="AS316" s="46" t="str">
        <f t="shared" si="95"/>
        <v>BLM</v>
      </c>
      <c r="AT316" s="200">
        <f t="shared" si="96"/>
        <v>45.721217999999965</v>
      </c>
      <c r="AU316" s="46" t="s">
        <v>167</v>
      </c>
      <c r="AV316" s="515">
        <v>3</v>
      </c>
      <c r="AW316" s="515">
        <v>3</v>
      </c>
      <c r="AX316" s="47">
        <v>2</v>
      </c>
      <c r="AY316" s="515"/>
      <c r="AZ316" s="14"/>
      <c r="BA316" s="114"/>
      <c r="BB316" s="82"/>
      <c r="BC316" s="82"/>
    </row>
    <row r="317" spans="2:55" x14ac:dyDescent="0.25">
      <c r="B317" s="47" t="s">
        <v>343</v>
      </c>
      <c r="C317" s="211">
        <v>318.97501799999998</v>
      </c>
      <c r="D317" s="237">
        <f t="shared" si="99"/>
        <v>318.97501799999998</v>
      </c>
      <c r="E317" s="238">
        <f t="shared" si="99"/>
        <v>300.52501799999999</v>
      </c>
      <c r="F317" s="237">
        <f t="shared" si="99"/>
        <v>281.36001799999997</v>
      </c>
      <c r="G317" s="237">
        <f t="shared" si="99"/>
        <v>259.58501799999999</v>
      </c>
      <c r="H317" s="237">
        <f t="shared" si="99"/>
        <v>242.54501799999997</v>
      </c>
      <c r="I317" s="237">
        <f t="shared" si="99"/>
        <v>225.50501799999998</v>
      </c>
      <c r="J317" s="237">
        <f t="shared" si="99"/>
        <v>212.04001799999998</v>
      </c>
      <c r="K317" s="237">
        <f t="shared" si="99"/>
        <v>195.00001799999998</v>
      </c>
      <c r="L317" s="237">
        <f t="shared" si="99"/>
        <v>177.96001799999999</v>
      </c>
      <c r="M317" s="237">
        <f t="shared" si="99"/>
        <v>160.92001799999997</v>
      </c>
      <c r="N317" s="237">
        <f t="shared" si="99"/>
        <v>143.88001799999998</v>
      </c>
      <c r="O317" s="237">
        <f t="shared" si="99"/>
        <v>126.84001799999999</v>
      </c>
      <c r="P317" s="237">
        <f t="shared" si="99"/>
        <v>109.80001799999997</v>
      </c>
      <c r="Q317" s="237">
        <f t="shared" si="99"/>
        <v>92.760017999999974</v>
      </c>
      <c r="R317" s="237">
        <f t="shared" si="99"/>
        <v>75.720017999999982</v>
      </c>
      <c r="S317" s="237">
        <f t="shared" si="99"/>
        <v>58.680017999999961</v>
      </c>
      <c r="T317" s="237">
        <f t="shared" si="98"/>
        <v>41.640017999999998</v>
      </c>
      <c r="U317" s="237">
        <f t="shared" si="98"/>
        <v>24.600017999999977</v>
      </c>
      <c r="V317" s="244">
        <f t="shared" si="98"/>
        <v>7.5600179999999568</v>
      </c>
      <c r="W317" s="245">
        <f t="shared" si="98"/>
        <v>9.4799820000000068</v>
      </c>
      <c r="X317" s="237">
        <f t="shared" si="98"/>
        <v>26.519982000000027</v>
      </c>
      <c r="Y317" s="237">
        <f t="shared" si="98"/>
        <v>43.559982000000048</v>
      </c>
      <c r="Z317" s="379">
        <f t="shared" si="98"/>
        <v>60.599982000000011</v>
      </c>
      <c r="AA317" s="379">
        <f t="shared" si="98"/>
        <v>77.639982000000032</v>
      </c>
      <c r="AB317" s="379">
        <f t="shared" si="98"/>
        <v>94.679981999999995</v>
      </c>
      <c r="AC317" s="237">
        <f t="shared" si="98"/>
        <v>111.71998200000002</v>
      </c>
      <c r="AD317" s="238">
        <f t="shared" si="98"/>
        <v>128.75998200000004</v>
      </c>
      <c r="AE317" s="237">
        <f t="shared" si="98"/>
        <v>145.799982</v>
      </c>
      <c r="AF317" s="209">
        <f t="shared" si="98"/>
        <v>241.02498200000002</v>
      </c>
      <c r="AG317" s="114"/>
      <c r="AH317" s="114">
        <v>158</v>
      </c>
      <c r="AI317" s="46" t="s">
        <v>343</v>
      </c>
      <c r="AJ317" s="147" t="str">
        <f t="shared" si="91"/>
        <v>HBL-160ROW:PBI-FE-216001</v>
      </c>
      <c r="AK317" s="147" t="str">
        <f t="shared" si="92"/>
        <v>HBL-160ROW:PBI-MTCA-216000</v>
      </c>
      <c r="AL317" s="14" t="s">
        <v>585</v>
      </c>
      <c r="AM317" s="114" t="str">
        <f t="shared" si="93"/>
        <v>HBL-160ROW</v>
      </c>
      <c r="AN317" s="114" t="s">
        <v>1315</v>
      </c>
      <c r="AO317" s="114"/>
      <c r="AP317" s="511">
        <v>10</v>
      </c>
      <c r="AQ317" s="511">
        <f>'Electronics naming convention'!$C$16+AP317-1</f>
        <v>2160</v>
      </c>
      <c r="AR317" s="46">
        <f t="shared" si="94"/>
        <v>1</v>
      </c>
      <c r="AS317" s="46" t="str">
        <f t="shared" si="95"/>
        <v>BLM</v>
      </c>
      <c r="AT317" s="200">
        <f t="shared" si="96"/>
        <v>52.560017999999957</v>
      </c>
      <c r="AU317" s="46" t="s">
        <v>167</v>
      </c>
      <c r="AV317" s="515">
        <v>1</v>
      </c>
      <c r="AW317" s="515"/>
      <c r="AX317" s="47">
        <v>3</v>
      </c>
      <c r="AY317" s="515"/>
      <c r="AZ317" s="14"/>
      <c r="BA317" s="114"/>
      <c r="BB317" s="82"/>
      <c r="BC317" s="82"/>
    </row>
    <row r="318" spans="2:55" x14ac:dyDescent="0.25">
      <c r="B318" s="47" t="s">
        <v>344</v>
      </c>
      <c r="C318" s="211">
        <v>320.40501799999998</v>
      </c>
      <c r="D318" s="237">
        <f t="shared" si="99"/>
        <v>320.40501799999998</v>
      </c>
      <c r="E318" s="238">
        <f t="shared" si="99"/>
        <v>301.955018</v>
      </c>
      <c r="F318" s="237">
        <f t="shared" si="99"/>
        <v>282.79001799999998</v>
      </c>
      <c r="G318" s="237">
        <f t="shared" si="99"/>
        <v>261.015018</v>
      </c>
      <c r="H318" s="237">
        <f t="shared" si="99"/>
        <v>243.97501799999998</v>
      </c>
      <c r="I318" s="237">
        <f t="shared" si="99"/>
        <v>226.93501799999999</v>
      </c>
      <c r="J318" s="237">
        <f t="shared" si="99"/>
        <v>213.47001799999998</v>
      </c>
      <c r="K318" s="237">
        <f t="shared" si="99"/>
        <v>196.43001799999999</v>
      </c>
      <c r="L318" s="237">
        <f t="shared" si="99"/>
        <v>179.390018</v>
      </c>
      <c r="M318" s="237">
        <f t="shared" si="99"/>
        <v>162.35001799999998</v>
      </c>
      <c r="N318" s="237">
        <f t="shared" si="99"/>
        <v>145.31001799999999</v>
      </c>
      <c r="O318" s="237">
        <f t="shared" si="99"/>
        <v>128.27001799999999</v>
      </c>
      <c r="P318" s="237">
        <f t="shared" si="99"/>
        <v>111.23001799999997</v>
      </c>
      <c r="Q318" s="237">
        <f t="shared" si="99"/>
        <v>94.190017999999981</v>
      </c>
      <c r="R318" s="237">
        <f t="shared" si="99"/>
        <v>77.150017999999989</v>
      </c>
      <c r="S318" s="237">
        <f t="shared" si="99"/>
        <v>60.110017999999968</v>
      </c>
      <c r="T318" s="237">
        <f t="shared" si="98"/>
        <v>43.070018000000005</v>
      </c>
      <c r="U318" s="237">
        <f t="shared" si="98"/>
        <v>26.030017999999984</v>
      </c>
      <c r="V318" s="244">
        <f t="shared" si="98"/>
        <v>8.9900179999999636</v>
      </c>
      <c r="W318" s="245">
        <f t="shared" si="98"/>
        <v>8.049982</v>
      </c>
      <c r="X318" s="237">
        <f t="shared" si="98"/>
        <v>25.08998200000002</v>
      </c>
      <c r="Y318" s="237">
        <f t="shared" si="98"/>
        <v>42.129982000000041</v>
      </c>
      <c r="Z318" s="379">
        <f t="shared" si="98"/>
        <v>59.169982000000005</v>
      </c>
      <c r="AA318" s="379">
        <f t="shared" si="98"/>
        <v>76.209982000000025</v>
      </c>
      <c r="AB318" s="379">
        <f t="shared" si="98"/>
        <v>93.249981999999989</v>
      </c>
      <c r="AC318" s="237">
        <f t="shared" si="98"/>
        <v>110.28998200000001</v>
      </c>
      <c r="AD318" s="238">
        <f t="shared" si="98"/>
        <v>127.32998200000003</v>
      </c>
      <c r="AE318" s="237">
        <f t="shared" si="98"/>
        <v>144.36998199999999</v>
      </c>
      <c r="AF318" s="209">
        <f t="shared" si="98"/>
        <v>239.59498200000002</v>
      </c>
      <c r="AG318" s="114"/>
      <c r="AH318" s="114">
        <v>159</v>
      </c>
      <c r="AI318" s="46" t="s">
        <v>344</v>
      </c>
      <c r="AJ318" s="147" t="str">
        <f t="shared" si="91"/>
        <v>HBL-160ROW:PBI-FE-216002</v>
      </c>
      <c r="AK318" s="147" t="str">
        <f t="shared" si="92"/>
        <v>HBL-160ROW:PBI-MTCA-216000</v>
      </c>
      <c r="AL318" s="14" t="s">
        <v>585</v>
      </c>
      <c r="AM318" s="114" t="str">
        <f t="shared" si="93"/>
        <v>HBL-160ROW</v>
      </c>
      <c r="AN318" s="114" t="s">
        <v>1315</v>
      </c>
      <c r="AO318" s="114"/>
      <c r="AP318" s="511">
        <v>10</v>
      </c>
      <c r="AQ318" s="511">
        <f>'Electronics naming convention'!$C$16+AP318-1</f>
        <v>2160</v>
      </c>
      <c r="AR318" s="46">
        <f t="shared" si="94"/>
        <v>2</v>
      </c>
      <c r="AS318" s="46" t="str">
        <f t="shared" si="95"/>
        <v>BLM</v>
      </c>
      <c r="AT318" s="200">
        <f t="shared" si="96"/>
        <v>53.990017999999964</v>
      </c>
      <c r="AU318" s="46" t="s">
        <v>167</v>
      </c>
      <c r="AV318" s="515">
        <v>3</v>
      </c>
      <c r="AW318" s="515"/>
      <c r="AX318" s="47">
        <v>3</v>
      </c>
      <c r="AY318" s="515"/>
      <c r="AZ318" s="14"/>
      <c r="BA318" s="114"/>
      <c r="BB318" s="82"/>
      <c r="BC318" s="82"/>
    </row>
    <row r="319" spans="2:55" x14ac:dyDescent="0.25">
      <c r="B319" s="109" t="s">
        <v>345</v>
      </c>
      <c r="C319" s="211">
        <v>320.65621800000002</v>
      </c>
      <c r="D319" s="237">
        <f t="shared" si="99"/>
        <v>320.65621800000002</v>
      </c>
      <c r="E319" s="238">
        <f t="shared" si="99"/>
        <v>302.20621800000004</v>
      </c>
      <c r="F319" s="237">
        <f t="shared" si="99"/>
        <v>283.04121800000001</v>
      </c>
      <c r="G319" s="237">
        <f t="shared" si="99"/>
        <v>261.26621800000004</v>
      </c>
      <c r="H319" s="237">
        <f t="shared" si="99"/>
        <v>244.22621800000002</v>
      </c>
      <c r="I319" s="237">
        <f t="shared" si="99"/>
        <v>227.18621800000003</v>
      </c>
      <c r="J319" s="237">
        <f t="shared" si="99"/>
        <v>213.72121800000002</v>
      </c>
      <c r="K319" s="237">
        <f t="shared" si="99"/>
        <v>196.68121800000003</v>
      </c>
      <c r="L319" s="237">
        <f t="shared" si="99"/>
        <v>179.64121800000004</v>
      </c>
      <c r="M319" s="237">
        <f t="shared" si="99"/>
        <v>162.60121800000002</v>
      </c>
      <c r="N319" s="237">
        <f t="shared" si="99"/>
        <v>145.56121800000003</v>
      </c>
      <c r="O319" s="237">
        <f t="shared" si="99"/>
        <v>128.52121800000003</v>
      </c>
      <c r="P319" s="237">
        <f t="shared" si="99"/>
        <v>111.48121800000001</v>
      </c>
      <c r="Q319" s="237">
        <f t="shared" si="99"/>
        <v>94.441218000000021</v>
      </c>
      <c r="R319" s="237">
        <f t="shared" si="99"/>
        <v>77.401218000000028</v>
      </c>
      <c r="S319" s="237">
        <f t="shared" si="99"/>
        <v>60.361218000000008</v>
      </c>
      <c r="T319" s="237">
        <f t="shared" si="98"/>
        <v>43.321218000000044</v>
      </c>
      <c r="U319" s="237">
        <f t="shared" si="98"/>
        <v>26.281218000000024</v>
      </c>
      <c r="V319" s="244">
        <f t="shared" si="98"/>
        <v>9.2412180000000035</v>
      </c>
      <c r="W319" s="245">
        <f t="shared" si="98"/>
        <v>7.7987819999999601</v>
      </c>
      <c r="X319" s="237">
        <f t="shared" si="98"/>
        <v>24.838781999999981</v>
      </c>
      <c r="Y319" s="237">
        <f t="shared" si="98"/>
        <v>41.878782000000001</v>
      </c>
      <c r="Z319" s="379">
        <f t="shared" si="98"/>
        <v>58.918781999999965</v>
      </c>
      <c r="AA319" s="379">
        <f t="shared" si="98"/>
        <v>75.958781999999985</v>
      </c>
      <c r="AB319" s="379">
        <f t="shared" si="98"/>
        <v>92.998781999999949</v>
      </c>
      <c r="AC319" s="237">
        <f t="shared" si="98"/>
        <v>110.03878199999997</v>
      </c>
      <c r="AD319" s="238">
        <f t="shared" si="98"/>
        <v>127.07878199999999</v>
      </c>
      <c r="AE319" s="237">
        <f t="shared" si="98"/>
        <v>144.11878199999995</v>
      </c>
      <c r="AF319" s="209">
        <f t="shared" si="98"/>
        <v>239.34378199999998</v>
      </c>
      <c r="AG319" s="114"/>
      <c r="AH319" s="114">
        <v>160</v>
      </c>
      <c r="AI319" s="46" t="s">
        <v>345</v>
      </c>
      <c r="AJ319" s="147" t="str">
        <f t="shared" si="91"/>
        <v>HBL-160ROW:PBI-FE-216001</v>
      </c>
      <c r="AK319" s="147" t="str">
        <f t="shared" si="92"/>
        <v>HBL-160ROW:PBI-MTCA-216000</v>
      </c>
      <c r="AL319" s="14" t="s">
        <v>585</v>
      </c>
      <c r="AM319" s="114" t="str">
        <f t="shared" si="93"/>
        <v>HBL-160ROW</v>
      </c>
      <c r="AN319" s="114" t="s">
        <v>1315</v>
      </c>
      <c r="AO319" s="114"/>
      <c r="AP319" s="511">
        <v>10</v>
      </c>
      <c r="AQ319" s="511">
        <f>'Electronics naming convention'!$C$16+AP319-1</f>
        <v>2160</v>
      </c>
      <c r="AR319" s="46">
        <f t="shared" si="94"/>
        <v>1</v>
      </c>
      <c r="AS319" s="46" t="str">
        <f t="shared" si="95"/>
        <v>BLM</v>
      </c>
      <c r="AT319" s="200">
        <f t="shared" si="96"/>
        <v>54.241218000000003</v>
      </c>
      <c r="AU319" s="46" t="s">
        <v>167</v>
      </c>
      <c r="AV319" s="515">
        <v>1</v>
      </c>
      <c r="AW319" s="515"/>
      <c r="AX319" s="47">
        <v>4</v>
      </c>
      <c r="AY319" s="515"/>
      <c r="AZ319" s="14"/>
      <c r="BA319" s="114"/>
      <c r="BB319" s="82"/>
      <c r="BC319" s="82"/>
    </row>
    <row r="320" spans="2:55" ht="15.75" thickBot="1" x14ac:dyDescent="0.3">
      <c r="B320" s="109" t="s">
        <v>428</v>
      </c>
      <c r="C320" s="211">
        <v>320.65621800000002</v>
      </c>
      <c r="D320" s="237">
        <f t="shared" si="99"/>
        <v>320.65621800000002</v>
      </c>
      <c r="E320" s="238">
        <f t="shared" si="99"/>
        <v>302.20621800000004</v>
      </c>
      <c r="F320" s="237">
        <f t="shared" si="99"/>
        <v>283.04121800000001</v>
      </c>
      <c r="G320" s="237">
        <f t="shared" si="99"/>
        <v>261.26621800000004</v>
      </c>
      <c r="H320" s="237">
        <f t="shared" si="99"/>
        <v>244.22621800000002</v>
      </c>
      <c r="I320" s="237">
        <f t="shared" si="99"/>
        <v>227.18621800000003</v>
      </c>
      <c r="J320" s="237">
        <f t="shared" si="99"/>
        <v>213.72121800000002</v>
      </c>
      <c r="K320" s="237">
        <f t="shared" si="99"/>
        <v>196.68121800000003</v>
      </c>
      <c r="L320" s="237">
        <f t="shared" si="99"/>
        <v>179.64121800000004</v>
      </c>
      <c r="M320" s="237">
        <f t="shared" si="99"/>
        <v>162.60121800000002</v>
      </c>
      <c r="N320" s="237">
        <f t="shared" si="99"/>
        <v>145.56121800000003</v>
      </c>
      <c r="O320" s="237">
        <f t="shared" si="99"/>
        <v>128.52121800000003</v>
      </c>
      <c r="P320" s="237">
        <f t="shared" si="99"/>
        <v>111.48121800000001</v>
      </c>
      <c r="Q320" s="237">
        <f t="shared" si="99"/>
        <v>94.441218000000021</v>
      </c>
      <c r="R320" s="237">
        <f t="shared" si="99"/>
        <v>77.401218000000028</v>
      </c>
      <c r="S320" s="237">
        <f t="shared" ref="S320:AF335" si="100">ABS($C320-S$159)</f>
        <v>60.361218000000008</v>
      </c>
      <c r="T320" s="237">
        <f t="shared" si="100"/>
        <v>43.321218000000044</v>
      </c>
      <c r="U320" s="237">
        <f t="shared" si="100"/>
        <v>26.281218000000024</v>
      </c>
      <c r="V320" s="242">
        <f t="shared" si="100"/>
        <v>9.2412180000000035</v>
      </c>
      <c r="W320" s="243">
        <f t="shared" si="100"/>
        <v>7.7987819999999601</v>
      </c>
      <c r="X320" s="237">
        <f t="shared" si="100"/>
        <v>24.838781999999981</v>
      </c>
      <c r="Y320" s="237">
        <f t="shared" si="100"/>
        <v>41.878782000000001</v>
      </c>
      <c r="Z320" s="379">
        <f t="shared" si="100"/>
        <v>58.918781999999965</v>
      </c>
      <c r="AA320" s="379">
        <f t="shared" si="100"/>
        <v>75.958781999999985</v>
      </c>
      <c r="AB320" s="379">
        <f t="shared" si="100"/>
        <v>92.998781999999949</v>
      </c>
      <c r="AC320" s="237">
        <f t="shared" si="100"/>
        <v>110.03878199999997</v>
      </c>
      <c r="AD320" s="238">
        <f t="shared" si="100"/>
        <v>127.07878199999999</v>
      </c>
      <c r="AE320" s="237">
        <f t="shared" si="100"/>
        <v>144.11878199999995</v>
      </c>
      <c r="AF320" s="209">
        <f t="shared" si="100"/>
        <v>239.34378199999998</v>
      </c>
      <c r="AG320" s="114"/>
      <c r="AH320" s="114">
        <v>161</v>
      </c>
      <c r="AI320" s="46" t="s">
        <v>428</v>
      </c>
      <c r="AJ320" s="147" t="str">
        <f t="shared" si="91"/>
        <v>HBL-160ROW:PBI-FE-216002</v>
      </c>
      <c r="AK320" s="147" t="str">
        <f t="shared" si="92"/>
        <v>HBL-160ROW:PBI-MTCA-216000</v>
      </c>
      <c r="AL320" s="14" t="s">
        <v>585</v>
      </c>
      <c r="AM320" s="114" t="str">
        <f t="shared" si="93"/>
        <v>HBL-160ROW</v>
      </c>
      <c r="AN320" s="114" t="s">
        <v>1315</v>
      </c>
      <c r="AO320" s="114"/>
      <c r="AP320" s="511">
        <v>10</v>
      </c>
      <c r="AQ320" s="511">
        <f>'Electronics naming convention'!$C$16+AP320-1</f>
        <v>2160</v>
      </c>
      <c r="AR320" s="46">
        <f t="shared" si="94"/>
        <v>2</v>
      </c>
      <c r="AS320" s="46" t="str">
        <f t="shared" si="95"/>
        <v>BLM</v>
      </c>
      <c r="AT320" s="200">
        <f t="shared" si="96"/>
        <v>54.241218000000003</v>
      </c>
      <c r="AU320" s="46" t="s">
        <v>167</v>
      </c>
      <c r="AV320" s="515">
        <v>3</v>
      </c>
      <c r="AW320" s="515"/>
      <c r="AX320" s="47">
        <v>4</v>
      </c>
      <c r="AY320" s="515"/>
      <c r="AZ320" s="14"/>
      <c r="BA320" s="114"/>
      <c r="BB320" s="82"/>
      <c r="BC320" s="82"/>
    </row>
    <row r="321" spans="2:55" x14ac:dyDescent="0.25">
      <c r="B321" s="47" t="s">
        <v>346</v>
      </c>
      <c r="C321" s="211">
        <v>327.49501800000002</v>
      </c>
      <c r="D321" s="237">
        <f t="shared" ref="D321:S336" si="101">ABS($C321-D$159)</f>
        <v>327.49501800000002</v>
      </c>
      <c r="E321" s="238">
        <f t="shared" si="101"/>
        <v>309.04501800000003</v>
      </c>
      <c r="F321" s="237">
        <f t="shared" si="101"/>
        <v>289.88001800000001</v>
      </c>
      <c r="G321" s="237">
        <f t="shared" si="101"/>
        <v>268.10501800000003</v>
      </c>
      <c r="H321" s="237">
        <f t="shared" si="101"/>
        <v>251.06501800000001</v>
      </c>
      <c r="I321" s="237">
        <f t="shared" si="101"/>
        <v>234.02501800000002</v>
      </c>
      <c r="J321" s="237">
        <f t="shared" si="101"/>
        <v>220.56001800000001</v>
      </c>
      <c r="K321" s="237">
        <f t="shared" si="101"/>
        <v>203.52001800000002</v>
      </c>
      <c r="L321" s="237">
        <f t="shared" si="101"/>
        <v>186.48001800000003</v>
      </c>
      <c r="M321" s="237">
        <f t="shared" si="101"/>
        <v>169.44001800000001</v>
      </c>
      <c r="N321" s="237">
        <f t="shared" si="101"/>
        <v>152.40001800000002</v>
      </c>
      <c r="O321" s="237">
        <f t="shared" si="101"/>
        <v>135.36001800000003</v>
      </c>
      <c r="P321" s="237">
        <f t="shared" si="101"/>
        <v>118.320018</v>
      </c>
      <c r="Q321" s="237">
        <f t="shared" si="101"/>
        <v>101.28001800000001</v>
      </c>
      <c r="R321" s="237">
        <f t="shared" si="101"/>
        <v>84.24001800000002</v>
      </c>
      <c r="S321" s="237">
        <f t="shared" si="100"/>
        <v>67.200018</v>
      </c>
      <c r="T321" s="237">
        <f t="shared" si="100"/>
        <v>50.160018000000036</v>
      </c>
      <c r="U321" s="237">
        <f t="shared" si="100"/>
        <v>33.120018000000016</v>
      </c>
      <c r="V321" s="240">
        <f t="shared" si="100"/>
        <v>16.080017999999995</v>
      </c>
      <c r="W321" s="241">
        <f t="shared" si="100"/>
        <v>0.95998199999996814</v>
      </c>
      <c r="X321" s="237">
        <f t="shared" si="100"/>
        <v>17.999981999999989</v>
      </c>
      <c r="Y321" s="237">
        <f t="shared" si="100"/>
        <v>35.039982000000009</v>
      </c>
      <c r="Z321" s="379">
        <f t="shared" si="100"/>
        <v>52.079981999999973</v>
      </c>
      <c r="AA321" s="379">
        <f t="shared" si="100"/>
        <v>69.119981999999993</v>
      </c>
      <c r="AB321" s="379">
        <f t="shared" si="100"/>
        <v>86.159981999999957</v>
      </c>
      <c r="AC321" s="237">
        <f t="shared" si="100"/>
        <v>103.19998199999998</v>
      </c>
      <c r="AD321" s="238">
        <f t="shared" si="100"/>
        <v>120.239982</v>
      </c>
      <c r="AE321" s="237">
        <f t="shared" si="100"/>
        <v>137.27998199999996</v>
      </c>
      <c r="AF321" s="209">
        <f t="shared" si="100"/>
        <v>232.50498199999998</v>
      </c>
      <c r="AG321" s="114"/>
      <c r="AH321" s="114">
        <v>162</v>
      </c>
      <c r="AI321" s="334" t="s">
        <v>346</v>
      </c>
      <c r="AJ321" s="333" t="str">
        <f t="shared" si="91"/>
        <v>HBL-160ROW:PBI-FE-216001</v>
      </c>
      <c r="AK321" s="333" t="str">
        <f t="shared" si="92"/>
        <v>HBL-160ROW:PBI-MTCA-216000</v>
      </c>
      <c r="AL321" s="14" t="s">
        <v>585</v>
      </c>
      <c r="AM321" s="114" t="str">
        <f t="shared" si="93"/>
        <v>HBL-160ROW</v>
      </c>
      <c r="AN321" s="114" t="s">
        <v>1315</v>
      </c>
      <c r="AO321" s="114"/>
      <c r="AP321" s="511">
        <v>10</v>
      </c>
      <c r="AQ321" s="332">
        <f>'Electronics naming convention'!$C$16+AP321-1</f>
        <v>2160</v>
      </c>
      <c r="AR321" s="46">
        <f t="shared" si="94"/>
        <v>1</v>
      </c>
      <c r="AS321" s="334" t="str">
        <f t="shared" si="95"/>
        <v>BLM</v>
      </c>
      <c r="AT321" s="335">
        <f t="shared" si="96"/>
        <v>45.959981999999968</v>
      </c>
      <c r="AU321" s="46" t="s">
        <v>168</v>
      </c>
      <c r="AV321" s="515">
        <v>2</v>
      </c>
      <c r="AW321" s="515"/>
      <c r="AX321" s="47">
        <v>1</v>
      </c>
      <c r="AY321" s="515"/>
      <c r="AZ321" s="14"/>
      <c r="BA321" s="114"/>
      <c r="BB321" s="82"/>
      <c r="BC321" s="82"/>
    </row>
    <row r="322" spans="2:55" x14ac:dyDescent="0.25">
      <c r="B322" s="47" t="s">
        <v>347</v>
      </c>
      <c r="C322" s="211">
        <v>328.92501800000002</v>
      </c>
      <c r="D322" s="237">
        <f t="shared" si="101"/>
        <v>328.92501800000002</v>
      </c>
      <c r="E322" s="238">
        <f t="shared" si="101"/>
        <v>310.47501800000003</v>
      </c>
      <c r="F322" s="237">
        <f t="shared" si="101"/>
        <v>291.31001800000001</v>
      </c>
      <c r="G322" s="237">
        <f t="shared" si="101"/>
        <v>269.53501800000004</v>
      </c>
      <c r="H322" s="237">
        <f t="shared" si="101"/>
        <v>252.49501800000002</v>
      </c>
      <c r="I322" s="237">
        <f t="shared" si="101"/>
        <v>235.45501800000002</v>
      </c>
      <c r="J322" s="237">
        <f t="shared" si="101"/>
        <v>221.99001800000002</v>
      </c>
      <c r="K322" s="237">
        <f t="shared" si="101"/>
        <v>204.95001800000003</v>
      </c>
      <c r="L322" s="237">
        <f t="shared" si="101"/>
        <v>187.91001800000004</v>
      </c>
      <c r="M322" s="237">
        <f t="shared" si="101"/>
        <v>170.87001800000002</v>
      </c>
      <c r="N322" s="237">
        <f t="shared" si="101"/>
        <v>153.83001800000002</v>
      </c>
      <c r="O322" s="237">
        <f t="shared" si="101"/>
        <v>136.79001800000003</v>
      </c>
      <c r="P322" s="237">
        <f t="shared" si="101"/>
        <v>119.75001800000001</v>
      </c>
      <c r="Q322" s="237">
        <f t="shared" si="101"/>
        <v>102.71001800000002</v>
      </c>
      <c r="R322" s="237">
        <f t="shared" si="101"/>
        <v>85.670018000000027</v>
      </c>
      <c r="S322" s="237">
        <f t="shared" si="100"/>
        <v>68.630018000000007</v>
      </c>
      <c r="T322" s="237">
        <f t="shared" si="100"/>
        <v>51.590018000000043</v>
      </c>
      <c r="U322" s="237">
        <f t="shared" si="100"/>
        <v>34.550018000000023</v>
      </c>
      <c r="V322" s="244">
        <f t="shared" si="100"/>
        <v>17.510018000000002</v>
      </c>
      <c r="W322" s="245">
        <f t="shared" si="100"/>
        <v>0.47001800000003868</v>
      </c>
      <c r="X322" s="237">
        <f t="shared" si="100"/>
        <v>16.569981999999982</v>
      </c>
      <c r="Y322" s="237">
        <f t="shared" si="100"/>
        <v>33.609982000000002</v>
      </c>
      <c r="Z322" s="379">
        <f t="shared" si="100"/>
        <v>50.649981999999966</v>
      </c>
      <c r="AA322" s="379">
        <f t="shared" si="100"/>
        <v>67.689981999999986</v>
      </c>
      <c r="AB322" s="379">
        <f t="shared" si="100"/>
        <v>84.72998199999995</v>
      </c>
      <c r="AC322" s="237">
        <f t="shared" si="100"/>
        <v>101.76998199999997</v>
      </c>
      <c r="AD322" s="238">
        <f t="shared" si="100"/>
        <v>118.80998199999999</v>
      </c>
      <c r="AE322" s="237">
        <f t="shared" si="100"/>
        <v>135.84998199999995</v>
      </c>
      <c r="AF322" s="209">
        <f t="shared" si="100"/>
        <v>231.07498199999998</v>
      </c>
      <c r="AG322" s="114"/>
      <c r="AH322" s="114">
        <v>163</v>
      </c>
      <c r="AI322" s="46" t="s">
        <v>347</v>
      </c>
      <c r="AJ322" s="147" t="str">
        <f t="shared" si="91"/>
        <v>HBL-160ROW:PBI-FE-216002</v>
      </c>
      <c r="AK322" s="147" t="str">
        <f t="shared" si="92"/>
        <v>HBL-160ROW:PBI-MTCA-216000</v>
      </c>
      <c r="AL322" s="14" t="s">
        <v>585</v>
      </c>
      <c r="AM322" s="114" t="str">
        <f t="shared" si="93"/>
        <v>HBL-160ROW</v>
      </c>
      <c r="AN322" s="114" t="s">
        <v>1315</v>
      </c>
      <c r="AO322" s="114"/>
      <c r="AP322" s="511">
        <v>10</v>
      </c>
      <c r="AQ322" s="511">
        <f>'Electronics naming convention'!$C$16+AP322-1</f>
        <v>2160</v>
      </c>
      <c r="AR322" s="46">
        <f t="shared" si="94"/>
        <v>2</v>
      </c>
      <c r="AS322" s="46" t="str">
        <f t="shared" si="95"/>
        <v>BLM</v>
      </c>
      <c r="AT322" s="200">
        <f t="shared" si="96"/>
        <v>45.470018000000039</v>
      </c>
      <c r="AU322" s="46" t="s">
        <v>168</v>
      </c>
      <c r="AV322" s="515">
        <v>4</v>
      </c>
      <c r="AW322" s="515"/>
      <c r="AX322" s="47">
        <v>1</v>
      </c>
      <c r="AY322" s="515"/>
      <c r="AZ322" s="14"/>
      <c r="BA322" s="114"/>
      <c r="BB322" s="82"/>
      <c r="BC322" s="82"/>
    </row>
    <row r="323" spans="2:55" x14ac:dyDescent="0.25">
      <c r="B323" s="109" t="s">
        <v>348</v>
      </c>
      <c r="C323" s="211">
        <v>329.17621800000001</v>
      </c>
      <c r="D323" s="237">
        <f t="shared" si="101"/>
        <v>329.17621800000001</v>
      </c>
      <c r="E323" s="238">
        <f t="shared" si="101"/>
        <v>310.72621800000002</v>
      </c>
      <c r="F323" s="237">
        <f t="shared" si="101"/>
        <v>291.561218</v>
      </c>
      <c r="G323" s="237">
        <f t="shared" si="101"/>
        <v>269.78621800000002</v>
      </c>
      <c r="H323" s="237">
        <f t="shared" si="101"/>
        <v>252.746218</v>
      </c>
      <c r="I323" s="237">
        <f t="shared" si="101"/>
        <v>235.70621800000001</v>
      </c>
      <c r="J323" s="237">
        <f t="shared" si="101"/>
        <v>222.241218</v>
      </c>
      <c r="K323" s="237">
        <f t="shared" si="101"/>
        <v>205.20121800000001</v>
      </c>
      <c r="L323" s="237">
        <f t="shared" si="101"/>
        <v>188.16121800000002</v>
      </c>
      <c r="M323" s="237">
        <f t="shared" si="101"/>
        <v>171.121218</v>
      </c>
      <c r="N323" s="237">
        <f t="shared" si="101"/>
        <v>154.08121800000001</v>
      </c>
      <c r="O323" s="237">
        <f t="shared" si="101"/>
        <v>137.04121800000001</v>
      </c>
      <c r="P323" s="237">
        <f t="shared" si="101"/>
        <v>120.00121799999999</v>
      </c>
      <c r="Q323" s="237">
        <f t="shared" si="101"/>
        <v>102.961218</v>
      </c>
      <c r="R323" s="237">
        <f t="shared" si="101"/>
        <v>85.92121800000001</v>
      </c>
      <c r="S323" s="237">
        <f t="shared" si="100"/>
        <v>68.88121799999999</v>
      </c>
      <c r="T323" s="237">
        <f t="shared" si="100"/>
        <v>51.841218000000026</v>
      </c>
      <c r="U323" s="237">
        <f t="shared" si="100"/>
        <v>34.801218000000006</v>
      </c>
      <c r="V323" s="244">
        <f t="shared" si="100"/>
        <v>17.761217999999985</v>
      </c>
      <c r="W323" s="245">
        <f t="shared" si="100"/>
        <v>0.72121800000002168</v>
      </c>
      <c r="X323" s="237">
        <f t="shared" si="100"/>
        <v>16.318781999999999</v>
      </c>
      <c r="Y323" s="237">
        <f t="shared" si="100"/>
        <v>33.358782000000019</v>
      </c>
      <c r="Z323" s="379">
        <f t="shared" si="100"/>
        <v>50.398781999999983</v>
      </c>
      <c r="AA323" s="379">
        <f t="shared" si="100"/>
        <v>67.438782000000003</v>
      </c>
      <c r="AB323" s="379">
        <f t="shared" si="100"/>
        <v>84.478781999999967</v>
      </c>
      <c r="AC323" s="237">
        <f t="shared" si="100"/>
        <v>101.51878199999999</v>
      </c>
      <c r="AD323" s="238">
        <f t="shared" si="100"/>
        <v>118.55878200000001</v>
      </c>
      <c r="AE323" s="237">
        <f t="shared" si="100"/>
        <v>135.59878199999997</v>
      </c>
      <c r="AF323" s="209">
        <f t="shared" si="100"/>
        <v>230.82378199999999</v>
      </c>
      <c r="AG323" s="114"/>
      <c r="AH323" s="114">
        <v>164</v>
      </c>
      <c r="AI323" s="46" t="s">
        <v>348</v>
      </c>
      <c r="AJ323" s="147" t="str">
        <f t="shared" si="91"/>
        <v>HBL-160ROW:PBI-FE-216001</v>
      </c>
      <c r="AK323" s="147" t="str">
        <f t="shared" si="92"/>
        <v>HBL-160ROW:PBI-MTCA-216000</v>
      </c>
      <c r="AL323" s="14" t="s">
        <v>585</v>
      </c>
      <c r="AM323" s="114" t="str">
        <f t="shared" si="93"/>
        <v>HBL-160ROW</v>
      </c>
      <c r="AN323" s="114" t="s">
        <v>1315</v>
      </c>
      <c r="AO323" s="114"/>
      <c r="AP323" s="511">
        <v>10</v>
      </c>
      <c r="AQ323" s="511">
        <f>'Electronics naming convention'!$C$16+AP323-1</f>
        <v>2160</v>
      </c>
      <c r="AR323" s="46">
        <f t="shared" si="94"/>
        <v>1</v>
      </c>
      <c r="AS323" s="46" t="str">
        <f t="shared" si="95"/>
        <v>BLM</v>
      </c>
      <c r="AT323" s="200">
        <f t="shared" si="96"/>
        <v>45.721218000000022</v>
      </c>
      <c r="AU323" s="46" t="s">
        <v>168</v>
      </c>
      <c r="AV323" s="515">
        <v>2</v>
      </c>
      <c r="AW323" s="515">
        <v>2</v>
      </c>
      <c r="AX323" s="47">
        <v>2</v>
      </c>
      <c r="AY323" s="515"/>
      <c r="AZ323" s="14"/>
      <c r="BA323" s="114"/>
      <c r="BB323" s="82"/>
      <c r="BC323" s="82"/>
    </row>
    <row r="324" spans="2:55" x14ac:dyDescent="0.25">
      <c r="B324" s="109" t="s">
        <v>429</v>
      </c>
      <c r="C324" s="211">
        <v>329.17621800000001</v>
      </c>
      <c r="D324" s="237">
        <f t="shared" si="101"/>
        <v>329.17621800000001</v>
      </c>
      <c r="E324" s="238">
        <f t="shared" si="101"/>
        <v>310.72621800000002</v>
      </c>
      <c r="F324" s="237">
        <f t="shared" si="101"/>
        <v>291.561218</v>
      </c>
      <c r="G324" s="237">
        <f t="shared" si="101"/>
        <v>269.78621800000002</v>
      </c>
      <c r="H324" s="237">
        <f t="shared" si="101"/>
        <v>252.746218</v>
      </c>
      <c r="I324" s="237">
        <f t="shared" si="101"/>
        <v>235.70621800000001</v>
      </c>
      <c r="J324" s="237">
        <f t="shared" si="101"/>
        <v>222.241218</v>
      </c>
      <c r="K324" s="237">
        <f t="shared" si="101"/>
        <v>205.20121800000001</v>
      </c>
      <c r="L324" s="237">
        <f t="shared" si="101"/>
        <v>188.16121800000002</v>
      </c>
      <c r="M324" s="237">
        <f t="shared" si="101"/>
        <v>171.121218</v>
      </c>
      <c r="N324" s="237">
        <f t="shared" si="101"/>
        <v>154.08121800000001</v>
      </c>
      <c r="O324" s="237">
        <f t="shared" si="101"/>
        <v>137.04121800000001</v>
      </c>
      <c r="P324" s="237">
        <f t="shared" si="101"/>
        <v>120.00121799999999</v>
      </c>
      <c r="Q324" s="237">
        <f t="shared" si="101"/>
        <v>102.961218</v>
      </c>
      <c r="R324" s="237">
        <f t="shared" si="101"/>
        <v>85.92121800000001</v>
      </c>
      <c r="S324" s="237">
        <f t="shared" si="100"/>
        <v>68.88121799999999</v>
      </c>
      <c r="T324" s="237">
        <f t="shared" si="100"/>
        <v>51.841218000000026</v>
      </c>
      <c r="U324" s="237">
        <f t="shared" si="100"/>
        <v>34.801218000000006</v>
      </c>
      <c r="V324" s="244">
        <f t="shared" si="100"/>
        <v>17.761217999999985</v>
      </c>
      <c r="W324" s="245">
        <f t="shared" si="100"/>
        <v>0.72121800000002168</v>
      </c>
      <c r="X324" s="237">
        <f t="shared" si="100"/>
        <v>16.318781999999999</v>
      </c>
      <c r="Y324" s="237">
        <f t="shared" si="100"/>
        <v>33.358782000000019</v>
      </c>
      <c r="Z324" s="379">
        <f t="shared" si="100"/>
        <v>50.398781999999983</v>
      </c>
      <c r="AA324" s="379">
        <f t="shared" si="100"/>
        <v>67.438782000000003</v>
      </c>
      <c r="AB324" s="379">
        <f t="shared" si="100"/>
        <v>84.478781999999967</v>
      </c>
      <c r="AC324" s="237">
        <f t="shared" si="100"/>
        <v>101.51878199999999</v>
      </c>
      <c r="AD324" s="238">
        <f t="shared" si="100"/>
        <v>118.55878200000001</v>
      </c>
      <c r="AE324" s="237">
        <f t="shared" si="100"/>
        <v>135.59878199999997</v>
      </c>
      <c r="AF324" s="209">
        <f t="shared" si="100"/>
        <v>230.82378199999999</v>
      </c>
      <c r="AG324" s="114"/>
      <c r="AH324" s="114">
        <v>165</v>
      </c>
      <c r="AI324" s="46" t="s">
        <v>429</v>
      </c>
      <c r="AJ324" s="147" t="str">
        <f t="shared" si="91"/>
        <v>HBL-160ROW:PBI-FE-216002</v>
      </c>
      <c r="AK324" s="147" t="str">
        <f t="shared" si="92"/>
        <v>HBL-160ROW:PBI-MTCA-216000</v>
      </c>
      <c r="AL324" s="14" t="s">
        <v>585</v>
      </c>
      <c r="AM324" s="114" t="str">
        <f t="shared" si="93"/>
        <v>HBL-160ROW</v>
      </c>
      <c r="AN324" s="114" t="s">
        <v>1315</v>
      </c>
      <c r="AO324" s="114"/>
      <c r="AP324" s="511">
        <v>10</v>
      </c>
      <c r="AQ324" s="511">
        <f>'Electronics naming convention'!$C$16+AP324-1</f>
        <v>2160</v>
      </c>
      <c r="AR324" s="46">
        <f t="shared" si="94"/>
        <v>2</v>
      </c>
      <c r="AS324" s="46" t="str">
        <f t="shared" si="95"/>
        <v>BLM</v>
      </c>
      <c r="AT324" s="200">
        <f t="shared" si="96"/>
        <v>45.721218000000022</v>
      </c>
      <c r="AU324" s="46" t="s">
        <v>168</v>
      </c>
      <c r="AV324" s="515">
        <v>4</v>
      </c>
      <c r="AW324" s="515">
        <v>4</v>
      </c>
      <c r="AX324" s="47">
        <v>2</v>
      </c>
      <c r="AY324" s="515"/>
      <c r="AZ324" s="14"/>
      <c r="BA324" s="114"/>
      <c r="BB324" s="82"/>
      <c r="BC324" s="82"/>
    </row>
    <row r="325" spans="2:55" x14ac:dyDescent="0.25">
      <c r="B325" s="47" t="s">
        <v>349</v>
      </c>
      <c r="C325" s="211">
        <v>336.015018</v>
      </c>
      <c r="D325" s="237">
        <f t="shared" si="101"/>
        <v>336.015018</v>
      </c>
      <c r="E325" s="238">
        <f t="shared" si="101"/>
        <v>317.56501800000001</v>
      </c>
      <c r="F325" s="237">
        <f t="shared" si="101"/>
        <v>298.40001799999999</v>
      </c>
      <c r="G325" s="237">
        <f t="shared" si="101"/>
        <v>276.62501800000001</v>
      </c>
      <c r="H325" s="237">
        <f t="shared" si="101"/>
        <v>259.58501799999999</v>
      </c>
      <c r="I325" s="237">
        <f t="shared" si="101"/>
        <v>242.545018</v>
      </c>
      <c r="J325" s="237">
        <f t="shared" si="101"/>
        <v>229.080018</v>
      </c>
      <c r="K325" s="237">
        <f t="shared" si="101"/>
        <v>212.040018</v>
      </c>
      <c r="L325" s="237">
        <f t="shared" si="101"/>
        <v>195.00001800000001</v>
      </c>
      <c r="M325" s="237">
        <f t="shared" si="101"/>
        <v>177.96001799999999</v>
      </c>
      <c r="N325" s="237">
        <f t="shared" si="101"/>
        <v>160.920018</v>
      </c>
      <c r="O325" s="237">
        <f t="shared" si="101"/>
        <v>143.88001800000001</v>
      </c>
      <c r="P325" s="237">
        <f t="shared" si="101"/>
        <v>126.84001799999999</v>
      </c>
      <c r="Q325" s="237">
        <f t="shared" si="101"/>
        <v>109.80001799999999</v>
      </c>
      <c r="R325" s="237">
        <f t="shared" si="101"/>
        <v>92.760018000000002</v>
      </c>
      <c r="S325" s="237">
        <f t="shared" si="100"/>
        <v>75.720017999999982</v>
      </c>
      <c r="T325" s="237">
        <f t="shared" si="100"/>
        <v>58.680018000000018</v>
      </c>
      <c r="U325" s="237">
        <f t="shared" si="100"/>
        <v>41.640017999999998</v>
      </c>
      <c r="V325" s="244">
        <f t="shared" si="100"/>
        <v>24.600017999999977</v>
      </c>
      <c r="W325" s="245">
        <f t="shared" si="100"/>
        <v>7.5600180000000137</v>
      </c>
      <c r="X325" s="237">
        <f t="shared" si="100"/>
        <v>9.4799820000000068</v>
      </c>
      <c r="Y325" s="237">
        <f t="shared" si="100"/>
        <v>26.519982000000027</v>
      </c>
      <c r="Z325" s="379">
        <f t="shared" si="100"/>
        <v>43.559981999999991</v>
      </c>
      <c r="AA325" s="379">
        <f t="shared" si="100"/>
        <v>60.599982000000011</v>
      </c>
      <c r="AB325" s="379">
        <f t="shared" si="100"/>
        <v>77.639981999999975</v>
      </c>
      <c r="AC325" s="237">
        <f t="shared" si="100"/>
        <v>94.679981999999995</v>
      </c>
      <c r="AD325" s="238">
        <f t="shared" si="100"/>
        <v>111.71998200000002</v>
      </c>
      <c r="AE325" s="237">
        <f t="shared" si="100"/>
        <v>128.75998199999998</v>
      </c>
      <c r="AF325" s="209">
        <f t="shared" si="100"/>
        <v>223.984982</v>
      </c>
      <c r="AG325" s="114"/>
      <c r="AH325" s="114">
        <v>166</v>
      </c>
      <c r="AI325" s="46" t="s">
        <v>349</v>
      </c>
      <c r="AJ325" s="147" t="str">
        <f t="shared" si="91"/>
        <v>HBL-160ROW:PBI-FE-216001</v>
      </c>
      <c r="AK325" s="147" t="str">
        <f t="shared" si="92"/>
        <v>HBL-160ROW:PBI-MTCA-216000</v>
      </c>
      <c r="AL325" s="14" t="s">
        <v>585</v>
      </c>
      <c r="AM325" s="114" t="str">
        <f t="shared" si="93"/>
        <v>HBL-160ROW</v>
      </c>
      <c r="AN325" s="114" t="s">
        <v>1315</v>
      </c>
      <c r="AO325" s="114"/>
      <c r="AP325" s="511">
        <v>10</v>
      </c>
      <c r="AQ325" s="511">
        <f>'Electronics naming convention'!$C$16+AP325-1</f>
        <v>2160</v>
      </c>
      <c r="AR325" s="46">
        <f t="shared" si="94"/>
        <v>1</v>
      </c>
      <c r="AS325" s="46" t="str">
        <f t="shared" si="95"/>
        <v>BLM</v>
      </c>
      <c r="AT325" s="200">
        <f t="shared" si="96"/>
        <v>52.560018000000014</v>
      </c>
      <c r="AU325" s="46" t="s">
        <v>168</v>
      </c>
      <c r="AV325" s="515">
        <v>2</v>
      </c>
      <c r="AW325" s="515"/>
      <c r="AX325" s="47">
        <v>3</v>
      </c>
      <c r="AY325" s="515"/>
      <c r="AZ325" s="14"/>
      <c r="BA325" s="114"/>
      <c r="BB325" s="82"/>
      <c r="BC325" s="82"/>
    </row>
    <row r="326" spans="2:55" x14ac:dyDescent="0.25">
      <c r="B326" s="47" t="s">
        <v>350</v>
      </c>
      <c r="C326" s="211">
        <v>337.445018</v>
      </c>
      <c r="D326" s="237">
        <f t="shared" si="101"/>
        <v>337.445018</v>
      </c>
      <c r="E326" s="238">
        <f t="shared" si="101"/>
        <v>318.99501800000002</v>
      </c>
      <c r="F326" s="237">
        <f t="shared" si="101"/>
        <v>299.830018</v>
      </c>
      <c r="G326" s="237">
        <f t="shared" si="101"/>
        <v>278.05501800000002</v>
      </c>
      <c r="H326" s="237">
        <f t="shared" si="101"/>
        <v>261.015018</v>
      </c>
      <c r="I326" s="237">
        <f t="shared" si="101"/>
        <v>243.97501800000001</v>
      </c>
      <c r="J326" s="237">
        <f t="shared" si="101"/>
        <v>230.510018</v>
      </c>
      <c r="K326" s="237">
        <f t="shared" si="101"/>
        <v>213.47001800000001</v>
      </c>
      <c r="L326" s="237">
        <f t="shared" si="101"/>
        <v>196.43001800000002</v>
      </c>
      <c r="M326" s="237">
        <f t="shared" si="101"/>
        <v>179.390018</v>
      </c>
      <c r="N326" s="237">
        <f t="shared" si="101"/>
        <v>162.35001800000001</v>
      </c>
      <c r="O326" s="237">
        <f t="shared" si="101"/>
        <v>145.31001800000001</v>
      </c>
      <c r="P326" s="237">
        <f t="shared" si="101"/>
        <v>128.27001799999999</v>
      </c>
      <c r="Q326" s="237">
        <f t="shared" si="101"/>
        <v>111.230018</v>
      </c>
      <c r="R326" s="237">
        <f t="shared" si="101"/>
        <v>94.190018000000009</v>
      </c>
      <c r="S326" s="237">
        <f t="shared" si="100"/>
        <v>77.150017999999989</v>
      </c>
      <c r="T326" s="237">
        <f t="shared" si="100"/>
        <v>60.110018000000025</v>
      </c>
      <c r="U326" s="237">
        <f t="shared" si="100"/>
        <v>43.070018000000005</v>
      </c>
      <c r="V326" s="244">
        <f t="shared" si="100"/>
        <v>26.030017999999984</v>
      </c>
      <c r="W326" s="245">
        <f t="shared" si="100"/>
        <v>8.9900180000000205</v>
      </c>
      <c r="X326" s="237">
        <f t="shared" si="100"/>
        <v>8.049982</v>
      </c>
      <c r="Y326" s="237">
        <f t="shared" si="100"/>
        <v>25.08998200000002</v>
      </c>
      <c r="Z326" s="379">
        <f t="shared" si="100"/>
        <v>42.129981999999984</v>
      </c>
      <c r="AA326" s="379">
        <f t="shared" si="100"/>
        <v>59.169982000000005</v>
      </c>
      <c r="AB326" s="379">
        <f t="shared" si="100"/>
        <v>76.209981999999968</v>
      </c>
      <c r="AC326" s="237">
        <f t="shared" si="100"/>
        <v>93.249981999999989</v>
      </c>
      <c r="AD326" s="238">
        <f t="shared" si="100"/>
        <v>110.28998200000001</v>
      </c>
      <c r="AE326" s="237">
        <f t="shared" si="100"/>
        <v>127.32998199999997</v>
      </c>
      <c r="AF326" s="209">
        <f t="shared" si="100"/>
        <v>222.554982</v>
      </c>
      <c r="AG326" s="114"/>
      <c r="AH326" s="114">
        <v>167</v>
      </c>
      <c r="AI326" s="46" t="s">
        <v>350</v>
      </c>
      <c r="AJ326" s="147" t="str">
        <f t="shared" si="91"/>
        <v>HBL-160ROW:PBI-FE-216002</v>
      </c>
      <c r="AK326" s="147" t="str">
        <f t="shared" si="92"/>
        <v>HBL-160ROW:PBI-MTCA-216000</v>
      </c>
      <c r="AL326" s="14" t="s">
        <v>585</v>
      </c>
      <c r="AM326" s="114" t="str">
        <f t="shared" si="93"/>
        <v>HBL-160ROW</v>
      </c>
      <c r="AN326" s="114" t="s">
        <v>1315</v>
      </c>
      <c r="AO326" s="114"/>
      <c r="AP326" s="511">
        <v>10</v>
      </c>
      <c r="AQ326" s="511">
        <f>'Electronics naming convention'!$C$16+AP326-1</f>
        <v>2160</v>
      </c>
      <c r="AR326" s="46">
        <f t="shared" si="94"/>
        <v>2</v>
      </c>
      <c r="AS326" s="46" t="str">
        <f t="shared" si="95"/>
        <v>BLM</v>
      </c>
      <c r="AT326" s="200">
        <f t="shared" si="96"/>
        <v>53.99001800000002</v>
      </c>
      <c r="AU326" s="46" t="s">
        <v>168</v>
      </c>
      <c r="AV326" s="515">
        <v>4</v>
      </c>
      <c r="AW326" s="515"/>
      <c r="AX326" s="47">
        <v>3</v>
      </c>
      <c r="AY326" s="515"/>
      <c r="AZ326" s="14"/>
      <c r="BA326" s="114"/>
      <c r="BB326" s="82"/>
      <c r="BC326" s="82"/>
    </row>
    <row r="327" spans="2:55" x14ac:dyDescent="0.25">
      <c r="B327" s="109" t="s">
        <v>351</v>
      </c>
      <c r="C327" s="211">
        <v>337.69621799999999</v>
      </c>
      <c r="D327" s="237">
        <f t="shared" si="101"/>
        <v>337.69621799999999</v>
      </c>
      <c r="E327" s="238">
        <f t="shared" si="101"/>
        <v>319.246218</v>
      </c>
      <c r="F327" s="237">
        <f t="shared" si="101"/>
        <v>300.08121799999998</v>
      </c>
      <c r="G327" s="237">
        <f t="shared" si="101"/>
        <v>278.306218</v>
      </c>
      <c r="H327" s="237">
        <f t="shared" si="101"/>
        <v>261.26621799999998</v>
      </c>
      <c r="I327" s="237">
        <f t="shared" si="101"/>
        <v>244.22621799999999</v>
      </c>
      <c r="J327" s="237">
        <f t="shared" si="101"/>
        <v>230.76121799999999</v>
      </c>
      <c r="K327" s="237">
        <f t="shared" si="101"/>
        <v>213.72121799999999</v>
      </c>
      <c r="L327" s="237">
        <f t="shared" si="101"/>
        <v>196.681218</v>
      </c>
      <c r="M327" s="237">
        <f t="shared" si="101"/>
        <v>179.64121799999998</v>
      </c>
      <c r="N327" s="237">
        <f t="shared" si="101"/>
        <v>162.60121799999999</v>
      </c>
      <c r="O327" s="237">
        <f t="shared" si="101"/>
        <v>145.561218</v>
      </c>
      <c r="P327" s="237">
        <f t="shared" si="101"/>
        <v>128.52121799999998</v>
      </c>
      <c r="Q327" s="237">
        <f t="shared" si="101"/>
        <v>111.48121799999998</v>
      </c>
      <c r="R327" s="237">
        <f t="shared" si="101"/>
        <v>94.441217999999992</v>
      </c>
      <c r="S327" s="237">
        <f t="shared" si="100"/>
        <v>77.401217999999972</v>
      </c>
      <c r="T327" s="237">
        <f t="shared" si="100"/>
        <v>60.361218000000008</v>
      </c>
      <c r="U327" s="237">
        <f t="shared" si="100"/>
        <v>43.321217999999988</v>
      </c>
      <c r="V327" s="244">
        <f t="shared" si="100"/>
        <v>26.281217999999967</v>
      </c>
      <c r="W327" s="245">
        <f t="shared" si="100"/>
        <v>9.2412180000000035</v>
      </c>
      <c r="X327" s="237">
        <f t="shared" si="100"/>
        <v>7.798782000000017</v>
      </c>
      <c r="Y327" s="237">
        <f t="shared" si="100"/>
        <v>24.838782000000037</v>
      </c>
      <c r="Z327" s="379">
        <f t="shared" si="100"/>
        <v>41.878782000000001</v>
      </c>
      <c r="AA327" s="379">
        <f t="shared" si="100"/>
        <v>58.918782000000022</v>
      </c>
      <c r="AB327" s="379">
        <f t="shared" si="100"/>
        <v>75.958781999999985</v>
      </c>
      <c r="AC327" s="237">
        <f t="shared" si="100"/>
        <v>92.998782000000006</v>
      </c>
      <c r="AD327" s="238">
        <f t="shared" si="100"/>
        <v>110.03878200000003</v>
      </c>
      <c r="AE327" s="237">
        <f t="shared" si="100"/>
        <v>127.07878199999999</v>
      </c>
      <c r="AF327" s="209">
        <f t="shared" si="100"/>
        <v>222.30378200000001</v>
      </c>
      <c r="AG327" s="114"/>
      <c r="AH327" s="114">
        <v>168</v>
      </c>
      <c r="AI327" s="46" t="s">
        <v>351</v>
      </c>
      <c r="AJ327" s="147" t="str">
        <f t="shared" si="91"/>
        <v>HBL-160ROW:PBI-FE-216001</v>
      </c>
      <c r="AK327" s="147" t="str">
        <f t="shared" si="92"/>
        <v>HBL-160ROW:PBI-MTCA-216000</v>
      </c>
      <c r="AL327" s="14" t="s">
        <v>585</v>
      </c>
      <c r="AM327" s="114" t="str">
        <f t="shared" si="93"/>
        <v>HBL-160ROW</v>
      </c>
      <c r="AN327" s="114" t="s">
        <v>1315</v>
      </c>
      <c r="AO327" s="114"/>
      <c r="AP327" s="511">
        <v>10</v>
      </c>
      <c r="AQ327" s="511">
        <f>'Electronics naming convention'!$C$16+AP327-1</f>
        <v>2160</v>
      </c>
      <c r="AR327" s="46">
        <f t="shared" si="94"/>
        <v>1</v>
      </c>
      <c r="AS327" s="46" t="str">
        <f t="shared" si="95"/>
        <v>BLM</v>
      </c>
      <c r="AT327" s="200">
        <f t="shared" si="96"/>
        <v>54.241218000000003</v>
      </c>
      <c r="AU327" s="46" t="s">
        <v>168</v>
      </c>
      <c r="AV327" s="515">
        <v>2</v>
      </c>
      <c r="AW327" s="515"/>
      <c r="AX327" s="47">
        <v>4</v>
      </c>
      <c r="AY327" s="515"/>
      <c r="AZ327" s="14"/>
      <c r="BA327" s="114"/>
      <c r="BB327" s="82"/>
      <c r="BC327" s="82"/>
    </row>
    <row r="328" spans="2:55" ht="15.75" thickBot="1" x14ac:dyDescent="0.3">
      <c r="B328" s="109" t="s">
        <v>430</v>
      </c>
      <c r="C328" s="211">
        <v>337.69621799999999</v>
      </c>
      <c r="D328" s="237">
        <f t="shared" si="101"/>
        <v>337.69621799999999</v>
      </c>
      <c r="E328" s="238">
        <f t="shared" si="101"/>
        <v>319.246218</v>
      </c>
      <c r="F328" s="237">
        <f t="shared" si="101"/>
        <v>300.08121799999998</v>
      </c>
      <c r="G328" s="237">
        <f t="shared" si="101"/>
        <v>278.306218</v>
      </c>
      <c r="H328" s="237">
        <f t="shared" si="101"/>
        <v>261.26621799999998</v>
      </c>
      <c r="I328" s="237">
        <f t="shared" si="101"/>
        <v>244.22621799999999</v>
      </c>
      <c r="J328" s="237">
        <f t="shared" si="101"/>
        <v>230.76121799999999</v>
      </c>
      <c r="K328" s="237">
        <f t="shared" si="101"/>
        <v>213.72121799999999</v>
      </c>
      <c r="L328" s="237">
        <f t="shared" si="101"/>
        <v>196.681218</v>
      </c>
      <c r="M328" s="237">
        <f t="shared" si="101"/>
        <v>179.64121799999998</v>
      </c>
      <c r="N328" s="237">
        <f t="shared" si="101"/>
        <v>162.60121799999999</v>
      </c>
      <c r="O328" s="237">
        <f t="shared" si="101"/>
        <v>145.561218</v>
      </c>
      <c r="P328" s="237">
        <f t="shared" si="101"/>
        <v>128.52121799999998</v>
      </c>
      <c r="Q328" s="237">
        <f t="shared" si="101"/>
        <v>111.48121799999998</v>
      </c>
      <c r="R328" s="237">
        <f t="shared" si="101"/>
        <v>94.441217999999992</v>
      </c>
      <c r="S328" s="237">
        <f t="shared" si="100"/>
        <v>77.401217999999972</v>
      </c>
      <c r="T328" s="237">
        <f t="shared" si="100"/>
        <v>60.361218000000008</v>
      </c>
      <c r="U328" s="237">
        <f t="shared" si="100"/>
        <v>43.321217999999988</v>
      </c>
      <c r="V328" s="242">
        <f t="shared" si="100"/>
        <v>26.281217999999967</v>
      </c>
      <c r="W328" s="243">
        <f t="shared" si="100"/>
        <v>9.2412180000000035</v>
      </c>
      <c r="X328" s="237">
        <f t="shared" si="100"/>
        <v>7.798782000000017</v>
      </c>
      <c r="Y328" s="237">
        <f t="shared" si="100"/>
        <v>24.838782000000037</v>
      </c>
      <c r="Z328" s="379">
        <f t="shared" si="100"/>
        <v>41.878782000000001</v>
      </c>
      <c r="AA328" s="379">
        <f t="shared" si="100"/>
        <v>58.918782000000022</v>
      </c>
      <c r="AB328" s="379">
        <f t="shared" si="100"/>
        <v>75.958781999999985</v>
      </c>
      <c r="AC328" s="237">
        <f t="shared" si="100"/>
        <v>92.998782000000006</v>
      </c>
      <c r="AD328" s="238">
        <f t="shared" si="100"/>
        <v>110.03878200000003</v>
      </c>
      <c r="AE328" s="237">
        <f t="shared" si="100"/>
        <v>127.07878199999999</v>
      </c>
      <c r="AF328" s="209">
        <f t="shared" si="100"/>
        <v>222.30378200000001</v>
      </c>
      <c r="AG328" s="114"/>
      <c r="AH328" s="114">
        <v>169</v>
      </c>
      <c r="AI328" s="164" t="s">
        <v>430</v>
      </c>
      <c r="AJ328" s="173" t="str">
        <f t="shared" si="91"/>
        <v>HBL-160ROW:PBI-FE-216002</v>
      </c>
      <c r="AK328" s="173" t="str">
        <f t="shared" si="92"/>
        <v>HBL-160ROW:PBI-MTCA-216000</v>
      </c>
      <c r="AL328" s="14" t="s">
        <v>585</v>
      </c>
      <c r="AM328" s="114" t="str">
        <f t="shared" si="93"/>
        <v>HBL-160ROW</v>
      </c>
      <c r="AN328" s="114" t="s">
        <v>1315</v>
      </c>
      <c r="AO328" s="114"/>
      <c r="AP328" s="511">
        <v>10</v>
      </c>
      <c r="AQ328" s="81">
        <f>'Electronics naming convention'!$C$16+AP328-1</f>
        <v>2160</v>
      </c>
      <c r="AR328" s="46">
        <f t="shared" si="94"/>
        <v>2</v>
      </c>
      <c r="AS328" s="164" t="str">
        <f t="shared" si="95"/>
        <v>BLM</v>
      </c>
      <c r="AT328" s="201">
        <f t="shared" si="96"/>
        <v>54.241218000000003</v>
      </c>
      <c r="AU328" s="46" t="s">
        <v>168</v>
      </c>
      <c r="AV328" s="515">
        <v>4</v>
      </c>
      <c r="AW328" s="515"/>
      <c r="AX328" s="47">
        <v>4</v>
      </c>
      <c r="AY328" s="515"/>
      <c r="AZ328" s="14"/>
      <c r="BA328" s="114"/>
      <c r="BB328" s="82"/>
      <c r="BC328" s="82"/>
    </row>
    <row r="329" spans="2:55" x14ac:dyDescent="0.25">
      <c r="B329" s="47" t="s">
        <v>352</v>
      </c>
      <c r="C329" s="211">
        <v>344.53501799999998</v>
      </c>
      <c r="D329" s="237">
        <f t="shared" si="101"/>
        <v>344.53501799999998</v>
      </c>
      <c r="E329" s="238">
        <f t="shared" si="101"/>
        <v>326.08501799999999</v>
      </c>
      <c r="F329" s="237">
        <f t="shared" si="101"/>
        <v>306.92001799999997</v>
      </c>
      <c r="G329" s="237">
        <f t="shared" si="101"/>
        <v>285.14501799999999</v>
      </c>
      <c r="H329" s="237">
        <f t="shared" si="101"/>
        <v>268.10501799999997</v>
      </c>
      <c r="I329" s="237">
        <f t="shared" si="101"/>
        <v>251.06501799999998</v>
      </c>
      <c r="J329" s="237">
        <f t="shared" si="101"/>
        <v>237.60001799999998</v>
      </c>
      <c r="K329" s="237">
        <f t="shared" si="101"/>
        <v>220.56001799999999</v>
      </c>
      <c r="L329" s="237">
        <f t="shared" si="101"/>
        <v>203.52001799999999</v>
      </c>
      <c r="M329" s="237">
        <f t="shared" si="101"/>
        <v>186.48001799999997</v>
      </c>
      <c r="N329" s="237">
        <f t="shared" si="101"/>
        <v>169.44001799999998</v>
      </c>
      <c r="O329" s="237">
        <f t="shared" si="101"/>
        <v>152.40001799999999</v>
      </c>
      <c r="P329" s="237">
        <f t="shared" si="101"/>
        <v>135.36001799999997</v>
      </c>
      <c r="Q329" s="237">
        <f t="shared" si="101"/>
        <v>118.32001799999998</v>
      </c>
      <c r="R329" s="237">
        <f t="shared" si="101"/>
        <v>101.28001799999998</v>
      </c>
      <c r="S329" s="237">
        <f t="shared" si="100"/>
        <v>84.240017999999964</v>
      </c>
      <c r="T329" s="237">
        <f t="shared" si="100"/>
        <v>67.200018</v>
      </c>
      <c r="U329" s="237">
        <f t="shared" si="100"/>
        <v>50.16001799999998</v>
      </c>
      <c r="V329" s="237">
        <f t="shared" si="100"/>
        <v>33.120017999999959</v>
      </c>
      <c r="W329" s="237">
        <f t="shared" si="100"/>
        <v>16.080017999999995</v>
      </c>
      <c r="X329" s="240">
        <f t="shared" si="100"/>
        <v>0.95998200000002498</v>
      </c>
      <c r="Y329" s="241">
        <f t="shared" si="100"/>
        <v>17.999982000000045</v>
      </c>
      <c r="Z329" s="379">
        <f t="shared" si="100"/>
        <v>35.039982000000009</v>
      </c>
      <c r="AA329" s="379">
        <f t="shared" si="100"/>
        <v>52.07998200000003</v>
      </c>
      <c r="AB329" s="379">
        <f t="shared" si="100"/>
        <v>69.119981999999993</v>
      </c>
      <c r="AC329" s="237">
        <f t="shared" si="100"/>
        <v>86.159982000000014</v>
      </c>
      <c r="AD329" s="238">
        <f t="shared" si="100"/>
        <v>103.19998200000003</v>
      </c>
      <c r="AE329" s="237">
        <f t="shared" si="100"/>
        <v>120.239982</v>
      </c>
      <c r="AF329" s="209">
        <f t="shared" si="100"/>
        <v>215.46498200000002</v>
      </c>
      <c r="AG329" s="114"/>
      <c r="AH329" s="114">
        <v>170</v>
      </c>
      <c r="AI329" s="46" t="s">
        <v>352</v>
      </c>
      <c r="AJ329" s="147" t="str">
        <f t="shared" si="91"/>
        <v>HBL-210ROW:PBI-FE-216101</v>
      </c>
      <c r="AK329" s="147" t="str">
        <f t="shared" si="92"/>
        <v>HBL-210ROW:PBI-MTCA-216100</v>
      </c>
      <c r="AL329" s="14" t="s">
        <v>574</v>
      </c>
      <c r="AM329" s="114" t="str">
        <f t="shared" si="93"/>
        <v>HBL-210ROW</v>
      </c>
      <c r="AN329" s="114" t="s">
        <v>1315</v>
      </c>
      <c r="AO329" s="114"/>
      <c r="AP329" s="511">
        <v>11</v>
      </c>
      <c r="AQ329" s="511">
        <f>'Electronics naming convention'!$C$16+AP329-1</f>
        <v>2161</v>
      </c>
      <c r="AR329" s="46">
        <f t="shared" si="94"/>
        <v>1</v>
      </c>
      <c r="AS329" s="46" t="str">
        <f t="shared" si="95"/>
        <v>BLM</v>
      </c>
      <c r="AT329" s="200">
        <f t="shared" si="96"/>
        <v>45.959982000000025</v>
      </c>
      <c r="AU329" s="46" t="s">
        <v>169</v>
      </c>
      <c r="AV329" s="515">
        <v>1</v>
      </c>
      <c r="AW329" s="515"/>
      <c r="AX329" s="47">
        <v>1</v>
      </c>
      <c r="AY329" s="515"/>
      <c r="AZ329" s="14"/>
      <c r="BA329" s="114"/>
      <c r="BB329" s="82"/>
      <c r="BC329" s="82"/>
    </row>
    <row r="330" spans="2:55" x14ac:dyDescent="0.25">
      <c r="B330" s="47" t="s">
        <v>353</v>
      </c>
      <c r="C330" s="211">
        <v>345.96501799999999</v>
      </c>
      <c r="D330" s="237">
        <f t="shared" si="101"/>
        <v>345.96501799999999</v>
      </c>
      <c r="E330" s="238">
        <f t="shared" si="101"/>
        <v>327.515018</v>
      </c>
      <c r="F330" s="237">
        <f t="shared" si="101"/>
        <v>308.35001799999998</v>
      </c>
      <c r="G330" s="237">
        <f t="shared" si="101"/>
        <v>286.575018</v>
      </c>
      <c r="H330" s="237">
        <f t="shared" si="101"/>
        <v>269.53501799999998</v>
      </c>
      <c r="I330" s="237">
        <f t="shared" si="101"/>
        <v>252.49501799999999</v>
      </c>
      <c r="J330" s="237">
        <f t="shared" si="101"/>
        <v>239.03001799999998</v>
      </c>
      <c r="K330" s="237">
        <f t="shared" si="101"/>
        <v>221.99001799999999</v>
      </c>
      <c r="L330" s="237">
        <f t="shared" si="101"/>
        <v>204.950018</v>
      </c>
      <c r="M330" s="237">
        <f t="shared" si="101"/>
        <v>187.91001799999998</v>
      </c>
      <c r="N330" s="237">
        <f t="shared" si="101"/>
        <v>170.87001799999999</v>
      </c>
      <c r="O330" s="237">
        <f t="shared" si="101"/>
        <v>153.830018</v>
      </c>
      <c r="P330" s="237">
        <f t="shared" si="101"/>
        <v>136.79001799999998</v>
      </c>
      <c r="Q330" s="237">
        <f t="shared" si="101"/>
        <v>119.75001799999998</v>
      </c>
      <c r="R330" s="237">
        <f t="shared" si="101"/>
        <v>102.71001799999999</v>
      </c>
      <c r="S330" s="237">
        <f t="shared" si="100"/>
        <v>85.67001799999997</v>
      </c>
      <c r="T330" s="237">
        <f t="shared" si="100"/>
        <v>68.630018000000007</v>
      </c>
      <c r="U330" s="237">
        <f t="shared" si="100"/>
        <v>51.590017999999986</v>
      </c>
      <c r="V330" s="237">
        <f t="shared" si="100"/>
        <v>34.550017999999966</v>
      </c>
      <c r="W330" s="237">
        <f t="shared" si="100"/>
        <v>17.510018000000002</v>
      </c>
      <c r="X330" s="244">
        <f t="shared" si="100"/>
        <v>0.47001799999998184</v>
      </c>
      <c r="Y330" s="245">
        <f t="shared" si="100"/>
        <v>16.569982000000039</v>
      </c>
      <c r="Z330" s="379">
        <f t="shared" si="100"/>
        <v>33.609982000000002</v>
      </c>
      <c r="AA330" s="379">
        <f t="shared" si="100"/>
        <v>50.649982000000023</v>
      </c>
      <c r="AB330" s="379">
        <f t="shared" si="100"/>
        <v>67.689981999999986</v>
      </c>
      <c r="AC330" s="237">
        <f t="shared" si="100"/>
        <v>84.729982000000007</v>
      </c>
      <c r="AD330" s="238">
        <f t="shared" si="100"/>
        <v>101.76998200000003</v>
      </c>
      <c r="AE330" s="237">
        <f t="shared" si="100"/>
        <v>118.80998199999999</v>
      </c>
      <c r="AF330" s="209">
        <f t="shared" si="100"/>
        <v>214.03498200000001</v>
      </c>
      <c r="AG330" s="114"/>
      <c r="AH330" s="114">
        <v>171</v>
      </c>
      <c r="AI330" s="46" t="s">
        <v>353</v>
      </c>
      <c r="AJ330" s="147" t="str">
        <f t="shared" si="91"/>
        <v>HBL-210ROW:PBI-FE-216102</v>
      </c>
      <c r="AK330" s="147" t="str">
        <f t="shared" si="92"/>
        <v>HBL-210ROW:PBI-MTCA-216100</v>
      </c>
      <c r="AL330" s="14" t="s">
        <v>574</v>
      </c>
      <c r="AM330" s="114" t="str">
        <f t="shared" si="93"/>
        <v>HBL-210ROW</v>
      </c>
      <c r="AN330" s="114" t="s">
        <v>1315</v>
      </c>
      <c r="AO330" s="114"/>
      <c r="AP330" s="511">
        <v>11</v>
      </c>
      <c r="AQ330" s="511">
        <f>'Electronics naming convention'!$C$16+AP330-1</f>
        <v>2161</v>
      </c>
      <c r="AR330" s="46">
        <f t="shared" si="94"/>
        <v>2</v>
      </c>
      <c r="AS330" s="46" t="str">
        <f t="shared" si="95"/>
        <v>BLM</v>
      </c>
      <c r="AT330" s="200">
        <f t="shared" si="96"/>
        <v>45.470017999999982</v>
      </c>
      <c r="AU330" s="46" t="s">
        <v>169</v>
      </c>
      <c r="AV330" s="515">
        <v>3</v>
      </c>
      <c r="AW330" s="515"/>
      <c r="AX330" s="47">
        <v>1</v>
      </c>
      <c r="AY330" s="515"/>
      <c r="AZ330" s="14"/>
      <c r="BA330" s="114"/>
      <c r="BB330" s="82"/>
      <c r="BC330" s="82"/>
    </row>
    <row r="331" spans="2:55" x14ac:dyDescent="0.25">
      <c r="B331" s="109" t="s">
        <v>354</v>
      </c>
      <c r="C331" s="211">
        <v>346.21621800000003</v>
      </c>
      <c r="D331" s="237">
        <f t="shared" si="101"/>
        <v>346.21621800000003</v>
      </c>
      <c r="E331" s="238">
        <f t="shared" si="101"/>
        <v>327.76621800000004</v>
      </c>
      <c r="F331" s="237">
        <f t="shared" si="101"/>
        <v>308.60121800000002</v>
      </c>
      <c r="G331" s="237">
        <f t="shared" si="101"/>
        <v>286.82621800000004</v>
      </c>
      <c r="H331" s="237">
        <f t="shared" si="101"/>
        <v>269.78621800000002</v>
      </c>
      <c r="I331" s="237">
        <f t="shared" si="101"/>
        <v>252.74621800000003</v>
      </c>
      <c r="J331" s="237">
        <f t="shared" si="101"/>
        <v>239.28121800000002</v>
      </c>
      <c r="K331" s="237">
        <f t="shared" si="101"/>
        <v>222.24121800000003</v>
      </c>
      <c r="L331" s="237">
        <f t="shared" si="101"/>
        <v>205.20121800000004</v>
      </c>
      <c r="M331" s="237">
        <f t="shared" si="101"/>
        <v>188.16121800000002</v>
      </c>
      <c r="N331" s="237">
        <f t="shared" si="101"/>
        <v>171.12121800000003</v>
      </c>
      <c r="O331" s="237">
        <f t="shared" si="101"/>
        <v>154.08121800000004</v>
      </c>
      <c r="P331" s="237">
        <f t="shared" si="101"/>
        <v>137.04121800000001</v>
      </c>
      <c r="Q331" s="237">
        <f t="shared" si="101"/>
        <v>120.00121800000002</v>
      </c>
      <c r="R331" s="237">
        <f t="shared" si="101"/>
        <v>102.96121800000003</v>
      </c>
      <c r="S331" s="237">
        <f t="shared" si="100"/>
        <v>85.92121800000001</v>
      </c>
      <c r="T331" s="237">
        <f t="shared" si="100"/>
        <v>68.881218000000047</v>
      </c>
      <c r="U331" s="237">
        <f t="shared" si="100"/>
        <v>51.841218000000026</v>
      </c>
      <c r="V331" s="237">
        <f t="shared" si="100"/>
        <v>34.801218000000006</v>
      </c>
      <c r="W331" s="237">
        <f t="shared" si="100"/>
        <v>17.761218000000042</v>
      </c>
      <c r="X331" s="244">
        <f t="shared" si="100"/>
        <v>0.72121800000002168</v>
      </c>
      <c r="Y331" s="245">
        <f t="shared" si="100"/>
        <v>16.318781999999999</v>
      </c>
      <c r="Z331" s="379">
        <f t="shared" si="100"/>
        <v>33.358781999999962</v>
      </c>
      <c r="AA331" s="379">
        <f t="shared" si="100"/>
        <v>50.398781999999983</v>
      </c>
      <c r="AB331" s="379">
        <f t="shared" si="100"/>
        <v>67.438781999999946</v>
      </c>
      <c r="AC331" s="237">
        <f t="shared" si="100"/>
        <v>84.478781999999967</v>
      </c>
      <c r="AD331" s="238">
        <f t="shared" si="100"/>
        <v>101.51878199999999</v>
      </c>
      <c r="AE331" s="237">
        <f t="shared" si="100"/>
        <v>118.55878199999995</v>
      </c>
      <c r="AF331" s="209">
        <f t="shared" si="100"/>
        <v>213.78378199999997</v>
      </c>
      <c r="AG331" s="114"/>
      <c r="AH331" s="114">
        <v>172</v>
      </c>
      <c r="AI331" s="46" t="s">
        <v>354</v>
      </c>
      <c r="AJ331" s="147" t="str">
        <f t="shared" si="91"/>
        <v>HBL-210ROW:PBI-FE-216101</v>
      </c>
      <c r="AK331" s="147" t="str">
        <f t="shared" si="92"/>
        <v>HBL-210ROW:PBI-MTCA-216100</v>
      </c>
      <c r="AL331" s="14" t="s">
        <v>574</v>
      </c>
      <c r="AM331" s="114" t="str">
        <f t="shared" si="93"/>
        <v>HBL-210ROW</v>
      </c>
      <c r="AN331" s="114" t="s">
        <v>1315</v>
      </c>
      <c r="AO331" s="114"/>
      <c r="AP331" s="511">
        <v>11</v>
      </c>
      <c r="AQ331" s="511">
        <f>'Electronics naming convention'!$C$16+AP331-1</f>
        <v>2161</v>
      </c>
      <c r="AR331" s="46">
        <f t="shared" si="94"/>
        <v>1</v>
      </c>
      <c r="AS331" s="46" t="str">
        <f t="shared" si="95"/>
        <v>BLM</v>
      </c>
      <c r="AT331" s="200">
        <f t="shared" si="96"/>
        <v>45.721218000000022</v>
      </c>
      <c r="AU331" s="46" t="s">
        <v>169</v>
      </c>
      <c r="AV331" s="515">
        <v>1</v>
      </c>
      <c r="AW331" s="515">
        <v>1</v>
      </c>
      <c r="AX331" s="47">
        <v>2</v>
      </c>
      <c r="AY331" s="515"/>
      <c r="AZ331" s="14"/>
      <c r="BA331" s="114"/>
      <c r="BB331" s="82"/>
      <c r="BC331" s="82"/>
    </row>
    <row r="332" spans="2:55" x14ac:dyDescent="0.25">
      <c r="B332" s="109" t="s">
        <v>431</v>
      </c>
      <c r="C332" s="211">
        <v>346.21621800000003</v>
      </c>
      <c r="D332" s="237">
        <f t="shared" si="101"/>
        <v>346.21621800000003</v>
      </c>
      <c r="E332" s="238">
        <f t="shared" si="101"/>
        <v>327.76621800000004</v>
      </c>
      <c r="F332" s="237">
        <f t="shared" si="101"/>
        <v>308.60121800000002</v>
      </c>
      <c r="G332" s="237">
        <f t="shared" si="101"/>
        <v>286.82621800000004</v>
      </c>
      <c r="H332" s="237">
        <f t="shared" si="101"/>
        <v>269.78621800000002</v>
      </c>
      <c r="I332" s="237">
        <f t="shared" si="101"/>
        <v>252.74621800000003</v>
      </c>
      <c r="J332" s="237">
        <f t="shared" si="101"/>
        <v>239.28121800000002</v>
      </c>
      <c r="K332" s="237">
        <f t="shared" si="101"/>
        <v>222.24121800000003</v>
      </c>
      <c r="L332" s="237">
        <f t="shared" si="101"/>
        <v>205.20121800000004</v>
      </c>
      <c r="M332" s="237">
        <f t="shared" si="101"/>
        <v>188.16121800000002</v>
      </c>
      <c r="N332" s="237">
        <f t="shared" si="101"/>
        <v>171.12121800000003</v>
      </c>
      <c r="O332" s="237">
        <f t="shared" si="101"/>
        <v>154.08121800000004</v>
      </c>
      <c r="P332" s="237">
        <f t="shared" si="101"/>
        <v>137.04121800000001</v>
      </c>
      <c r="Q332" s="237">
        <f t="shared" si="101"/>
        <v>120.00121800000002</v>
      </c>
      <c r="R332" s="237">
        <f t="shared" si="101"/>
        <v>102.96121800000003</v>
      </c>
      <c r="S332" s="237">
        <f t="shared" si="100"/>
        <v>85.92121800000001</v>
      </c>
      <c r="T332" s="237">
        <f t="shared" si="100"/>
        <v>68.881218000000047</v>
      </c>
      <c r="U332" s="237">
        <f t="shared" si="100"/>
        <v>51.841218000000026</v>
      </c>
      <c r="V332" s="237">
        <f t="shared" si="100"/>
        <v>34.801218000000006</v>
      </c>
      <c r="W332" s="237">
        <f t="shared" si="100"/>
        <v>17.761218000000042</v>
      </c>
      <c r="X332" s="244">
        <f t="shared" si="100"/>
        <v>0.72121800000002168</v>
      </c>
      <c r="Y332" s="245">
        <f t="shared" si="100"/>
        <v>16.318781999999999</v>
      </c>
      <c r="Z332" s="379">
        <f t="shared" si="100"/>
        <v>33.358781999999962</v>
      </c>
      <c r="AA332" s="379">
        <f t="shared" si="100"/>
        <v>50.398781999999983</v>
      </c>
      <c r="AB332" s="379">
        <f t="shared" si="100"/>
        <v>67.438781999999946</v>
      </c>
      <c r="AC332" s="237">
        <f t="shared" si="100"/>
        <v>84.478781999999967</v>
      </c>
      <c r="AD332" s="238">
        <f t="shared" si="100"/>
        <v>101.51878199999999</v>
      </c>
      <c r="AE332" s="237">
        <f t="shared" si="100"/>
        <v>118.55878199999995</v>
      </c>
      <c r="AF332" s="209">
        <f t="shared" si="100"/>
        <v>213.78378199999997</v>
      </c>
      <c r="AG332" s="114"/>
      <c r="AH332" s="114">
        <v>173</v>
      </c>
      <c r="AI332" s="46" t="s">
        <v>431</v>
      </c>
      <c r="AJ332" s="147" t="str">
        <f t="shared" si="91"/>
        <v>HBL-210ROW:PBI-FE-216102</v>
      </c>
      <c r="AK332" s="147" t="str">
        <f t="shared" si="92"/>
        <v>HBL-210ROW:PBI-MTCA-216100</v>
      </c>
      <c r="AL332" s="14" t="s">
        <v>574</v>
      </c>
      <c r="AM332" s="114" t="str">
        <f t="shared" si="93"/>
        <v>HBL-210ROW</v>
      </c>
      <c r="AN332" s="114" t="s">
        <v>1315</v>
      </c>
      <c r="AO332" s="114"/>
      <c r="AP332" s="511">
        <v>11</v>
      </c>
      <c r="AQ332" s="511">
        <f>'Electronics naming convention'!$C$16+AP332-1</f>
        <v>2161</v>
      </c>
      <c r="AR332" s="46">
        <f t="shared" si="94"/>
        <v>2</v>
      </c>
      <c r="AS332" s="46" t="str">
        <f t="shared" si="95"/>
        <v>BLM</v>
      </c>
      <c r="AT332" s="200">
        <f t="shared" si="96"/>
        <v>45.721218000000022</v>
      </c>
      <c r="AU332" s="46" t="s">
        <v>169</v>
      </c>
      <c r="AV332" s="515">
        <v>3</v>
      </c>
      <c r="AW332" s="515">
        <v>3</v>
      </c>
      <c r="AX332" s="47">
        <v>2</v>
      </c>
      <c r="AY332" s="515"/>
      <c r="AZ332" s="14"/>
      <c r="BA332" s="114"/>
      <c r="BB332" s="82"/>
      <c r="BC332" s="82"/>
    </row>
    <row r="333" spans="2:55" x14ac:dyDescent="0.25">
      <c r="B333" s="47" t="s">
        <v>355</v>
      </c>
      <c r="C333" s="211">
        <v>353.05501800000002</v>
      </c>
      <c r="D333" s="237">
        <f t="shared" si="101"/>
        <v>353.05501800000002</v>
      </c>
      <c r="E333" s="238">
        <f t="shared" si="101"/>
        <v>334.60501800000003</v>
      </c>
      <c r="F333" s="237">
        <f t="shared" si="101"/>
        <v>315.44001800000001</v>
      </c>
      <c r="G333" s="237">
        <f t="shared" si="101"/>
        <v>293.66501800000003</v>
      </c>
      <c r="H333" s="237">
        <f t="shared" si="101"/>
        <v>276.62501800000001</v>
      </c>
      <c r="I333" s="237">
        <f t="shared" si="101"/>
        <v>259.58501799999999</v>
      </c>
      <c r="J333" s="237">
        <f t="shared" si="101"/>
        <v>246.12001800000002</v>
      </c>
      <c r="K333" s="237">
        <f t="shared" si="101"/>
        <v>229.08001800000002</v>
      </c>
      <c r="L333" s="237">
        <f t="shared" si="101"/>
        <v>212.04001800000003</v>
      </c>
      <c r="M333" s="237">
        <f t="shared" si="101"/>
        <v>195.00001800000001</v>
      </c>
      <c r="N333" s="237">
        <f t="shared" si="101"/>
        <v>177.96001800000002</v>
      </c>
      <c r="O333" s="237">
        <f t="shared" si="101"/>
        <v>160.92001800000003</v>
      </c>
      <c r="P333" s="237">
        <f t="shared" si="101"/>
        <v>143.88001800000001</v>
      </c>
      <c r="Q333" s="237">
        <f t="shared" si="101"/>
        <v>126.84001800000001</v>
      </c>
      <c r="R333" s="237">
        <f t="shared" si="101"/>
        <v>109.80001800000002</v>
      </c>
      <c r="S333" s="237">
        <f t="shared" si="100"/>
        <v>92.760018000000002</v>
      </c>
      <c r="T333" s="237">
        <f t="shared" si="100"/>
        <v>75.720018000000039</v>
      </c>
      <c r="U333" s="237">
        <f t="shared" si="100"/>
        <v>58.680018000000018</v>
      </c>
      <c r="V333" s="237">
        <f t="shared" si="100"/>
        <v>41.640017999999998</v>
      </c>
      <c r="W333" s="237">
        <f t="shared" si="100"/>
        <v>24.600018000000034</v>
      </c>
      <c r="X333" s="244">
        <f t="shared" si="100"/>
        <v>7.5600180000000137</v>
      </c>
      <c r="Y333" s="245">
        <f t="shared" si="100"/>
        <v>9.4799820000000068</v>
      </c>
      <c r="Z333" s="379">
        <f t="shared" si="100"/>
        <v>26.51998199999997</v>
      </c>
      <c r="AA333" s="379">
        <f t="shared" si="100"/>
        <v>43.559981999999991</v>
      </c>
      <c r="AB333" s="379">
        <f t="shared" si="100"/>
        <v>60.599981999999954</v>
      </c>
      <c r="AC333" s="237">
        <f t="shared" si="100"/>
        <v>77.639981999999975</v>
      </c>
      <c r="AD333" s="238">
        <f t="shared" si="100"/>
        <v>94.679981999999995</v>
      </c>
      <c r="AE333" s="237">
        <f t="shared" si="100"/>
        <v>111.71998199999996</v>
      </c>
      <c r="AF333" s="209">
        <f t="shared" si="100"/>
        <v>206.94498199999998</v>
      </c>
      <c r="AG333" s="114"/>
      <c r="AH333" s="114">
        <v>174</v>
      </c>
      <c r="AI333" s="46" t="s">
        <v>355</v>
      </c>
      <c r="AJ333" s="147" t="str">
        <f t="shared" si="91"/>
        <v>HBL-210ROW:PBI-FE-216101</v>
      </c>
      <c r="AK333" s="147" t="str">
        <f t="shared" si="92"/>
        <v>HBL-210ROW:PBI-MTCA-216100</v>
      </c>
      <c r="AL333" s="14" t="s">
        <v>574</v>
      </c>
      <c r="AM333" s="114" t="str">
        <f t="shared" si="93"/>
        <v>HBL-210ROW</v>
      </c>
      <c r="AN333" s="114" t="s">
        <v>1315</v>
      </c>
      <c r="AO333" s="114"/>
      <c r="AP333" s="511">
        <v>11</v>
      </c>
      <c r="AQ333" s="511">
        <f>'Electronics naming convention'!$C$16+AP333-1</f>
        <v>2161</v>
      </c>
      <c r="AR333" s="46">
        <f t="shared" si="94"/>
        <v>1</v>
      </c>
      <c r="AS333" s="46" t="str">
        <f t="shared" si="95"/>
        <v>BLM</v>
      </c>
      <c r="AT333" s="200">
        <f t="shared" si="96"/>
        <v>52.560018000000014</v>
      </c>
      <c r="AU333" s="46" t="s">
        <v>169</v>
      </c>
      <c r="AV333" s="515">
        <v>1</v>
      </c>
      <c r="AW333" s="515"/>
      <c r="AX333" s="47">
        <v>3</v>
      </c>
      <c r="AY333" s="515"/>
      <c r="AZ333" s="14"/>
      <c r="BA333" s="114"/>
      <c r="BB333" s="82"/>
      <c r="BC333" s="82"/>
    </row>
    <row r="334" spans="2:55" x14ac:dyDescent="0.25">
      <c r="B334" s="47" t="s">
        <v>356</v>
      </c>
      <c r="C334" s="211">
        <v>354.48501800000003</v>
      </c>
      <c r="D334" s="237">
        <f t="shared" si="101"/>
        <v>354.48501800000003</v>
      </c>
      <c r="E334" s="238">
        <f t="shared" si="101"/>
        <v>336.03501800000004</v>
      </c>
      <c r="F334" s="237">
        <f t="shared" si="101"/>
        <v>316.87001800000002</v>
      </c>
      <c r="G334" s="237">
        <f t="shared" si="101"/>
        <v>295.09501800000004</v>
      </c>
      <c r="H334" s="237">
        <f t="shared" si="101"/>
        <v>278.05501800000002</v>
      </c>
      <c r="I334" s="237">
        <f t="shared" si="101"/>
        <v>261.01501800000005</v>
      </c>
      <c r="J334" s="237">
        <f t="shared" si="101"/>
        <v>247.55001800000002</v>
      </c>
      <c r="K334" s="237">
        <f t="shared" si="101"/>
        <v>230.51001800000003</v>
      </c>
      <c r="L334" s="237">
        <f t="shared" si="101"/>
        <v>213.47001800000004</v>
      </c>
      <c r="M334" s="237">
        <f t="shared" si="101"/>
        <v>196.43001800000002</v>
      </c>
      <c r="N334" s="237">
        <f t="shared" si="101"/>
        <v>179.39001800000003</v>
      </c>
      <c r="O334" s="237">
        <f t="shared" si="101"/>
        <v>162.35001800000003</v>
      </c>
      <c r="P334" s="237">
        <f t="shared" si="101"/>
        <v>145.31001800000001</v>
      </c>
      <c r="Q334" s="237">
        <f t="shared" si="101"/>
        <v>128.27001800000002</v>
      </c>
      <c r="R334" s="237">
        <f t="shared" si="101"/>
        <v>111.23001800000003</v>
      </c>
      <c r="S334" s="237">
        <f t="shared" si="100"/>
        <v>94.190018000000009</v>
      </c>
      <c r="T334" s="237">
        <f t="shared" si="100"/>
        <v>77.150018000000046</v>
      </c>
      <c r="U334" s="237">
        <f t="shared" si="100"/>
        <v>60.110018000000025</v>
      </c>
      <c r="V334" s="237">
        <f t="shared" si="100"/>
        <v>43.070018000000005</v>
      </c>
      <c r="W334" s="237">
        <f t="shared" si="100"/>
        <v>26.030018000000041</v>
      </c>
      <c r="X334" s="244">
        <f t="shared" si="100"/>
        <v>8.9900180000000205</v>
      </c>
      <c r="Y334" s="245">
        <f t="shared" si="100"/>
        <v>8.049982</v>
      </c>
      <c r="Z334" s="379">
        <f t="shared" si="100"/>
        <v>25.089981999999964</v>
      </c>
      <c r="AA334" s="379">
        <f t="shared" si="100"/>
        <v>42.129981999999984</v>
      </c>
      <c r="AB334" s="379">
        <f t="shared" si="100"/>
        <v>59.169981999999948</v>
      </c>
      <c r="AC334" s="237">
        <f t="shared" si="100"/>
        <v>76.209981999999968</v>
      </c>
      <c r="AD334" s="238">
        <f t="shared" si="100"/>
        <v>93.249981999999989</v>
      </c>
      <c r="AE334" s="237">
        <f t="shared" si="100"/>
        <v>110.28998199999995</v>
      </c>
      <c r="AF334" s="209">
        <f t="shared" si="100"/>
        <v>205.51498199999997</v>
      </c>
      <c r="AG334" s="114"/>
      <c r="AH334" s="114">
        <v>175</v>
      </c>
      <c r="AI334" s="46" t="s">
        <v>356</v>
      </c>
      <c r="AJ334" s="147" t="str">
        <f t="shared" si="91"/>
        <v>HBL-210ROW:PBI-FE-216102</v>
      </c>
      <c r="AK334" s="147" t="str">
        <f t="shared" si="92"/>
        <v>HBL-210ROW:PBI-MTCA-216100</v>
      </c>
      <c r="AL334" s="14" t="s">
        <v>574</v>
      </c>
      <c r="AM334" s="114" t="str">
        <f t="shared" si="93"/>
        <v>HBL-210ROW</v>
      </c>
      <c r="AN334" s="114" t="s">
        <v>1315</v>
      </c>
      <c r="AO334" s="114"/>
      <c r="AP334" s="511">
        <v>11</v>
      </c>
      <c r="AQ334" s="511">
        <f>'Electronics naming convention'!$C$16+AP334-1</f>
        <v>2161</v>
      </c>
      <c r="AR334" s="46">
        <f t="shared" si="94"/>
        <v>2</v>
      </c>
      <c r="AS334" s="46" t="str">
        <f t="shared" si="95"/>
        <v>BLM</v>
      </c>
      <c r="AT334" s="200">
        <f t="shared" si="96"/>
        <v>53.99001800000002</v>
      </c>
      <c r="AU334" s="46" t="s">
        <v>169</v>
      </c>
      <c r="AV334" s="515">
        <v>3</v>
      </c>
      <c r="AW334" s="515"/>
      <c r="AX334" s="47">
        <v>3</v>
      </c>
      <c r="AY334" s="515"/>
      <c r="AZ334" s="14"/>
      <c r="BA334" s="114"/>
      <c r="BB334" s="82"/>
      <c r="BC334" s="82"/>
    </row>
    <row r="335" spans="2:55" x14ac:dyDescent="0.25">
      <c r="B335" s="109" t="s">
        <v>357</v>
      </c>
      <c r="C335" s="211">
        <v>354.73621800000001</v>
      </c>
      <c r="D335" s="237">
        <f t="shared" si="101"/>
        <v>354.73621800000001</v>
      </c>
      <c r="E335" s="238">
        <f t="shared" si="101"/>
        <v>336.28621800000002</v>
      </c>
      <c r="F335" s="237">
        <f t="shared" si="101"/>
        <v>317.121218</v>
      </c>
      <c r="G335" s="237">
        <f t="shared" si="101"/>
        <v>295.34621800000002</v>
      </c>
      <c r="H335" s="237">
        <f t="shared" si="101"/>
        <v>278.306218</v>
      </c>
      <c r="I335" s="237">
        <f t="shared" si="101"/>
        <v>261.26621799999998</v>
      </c>
      <c r="J335" s="237">
        <f t="shared" si="101"/>
        <v>247.80121800000001</v>
      </c>
      <c r="K335" s="237">
        <f t="shared" si="101"/>
        <v>230.76121800000001</v>
      </c>
      <c r="L335" s="237">
        <f t="shared" si="101"/>
        <v>213.72121800000002</v>
      </c>
      <c r="M335" s="237">
        <f t="shared" si="101"/>
        <v>196.681218</v>
      </c>
      <c r="N335" s="237">
        <f t="shared" si="101"/>
        <v>179.64121800000001</v>
      </c>
      <c r="O335" s="237">
        <f t="shared" si="101"/>
        <v>162.60121800000002</v>
      </c>
      <c r="P335" s="237">
        <f t="shared" si="101"/>
        <v>145.561218</v>
      </c>
      <c r="Q335" s="237">
        <f t="shared" si="101"/>
        <v>128.521218</v>
      </c>
      <c r="R335" s="237">
        <f t="shared" si="101"/>
        <v>111.48121800000001</v>
      </c>
      <c r="S335" s="237">
        <f t="shared" si="100"/>
        <v>94.441217999999992</v>
      </c>
      <c r="T335" s="237">
        <f t="shared" si="100"/>
        <v>77.401218000000028</v>
      </c>
      <c r="U335" s="237">
        <f t="shared" si="100"/>
        <v>60.361218000000008</v>
      </c>
      <c r="V335" s="237">
        <f t="shared" si="100"/>
        <v>43.321217999999988</v>
      </c>
      <c r="W335" s="237">
        <f t="shared" si="100"/>
        <v>26.281218000000024</v>
      </c>
      <c r="X335" s="244">
        <f t="shared" si="100"/>
        <v>9.2412180000000035</v>
      </c>
      <c r="Y335" s="245">
        <f t="shared" si="100"/>
        <v>7.798782000000017</v>
      </c>
      <c r="Z335" s="379">
        <f t="shared" si="100"/>
        <v>24.838781999999981</v>
      </c>
      <c r="AA335" s="379">
        <f t="shared" si="100"/>
        <v>41.878782000000001</v>
      </c>
      <c r="AB335" s="379">
        <f t="shared" si="100"/>
        <v>58.918781999999965</v>
      </c>
      <c r="AC335" s="237">
        <f t="shared" si="100"/>
        <v>75.958781999999985</v>
      </c>
      <c r="AD335" s="238">
        <f t="shared" si="100"/>
        <v>92.998782000000006</v>
      </c>
      <c r="AE335" s="237">
        <f t="shared" si="100"/>
        <v>110.03878199999997</v>
      </c>
      <c r="AF335" s="209">
        <f t="shared" si="100"/>
        <v>205.26378199999999</v>
      </c>
      <c r="AG335" s="114"/>
      <c r="AH335" s="114">
        <v>176</v>
      </c>
      <c r="AI335" s="46" t="s">
        <v>357</v>
      </c>
      <c r="AJ335" s="147" t="str">
        <f t="shared" si="91"/>
        <v>HBL-210ROW:PBI-FE-216101</v>
      </c>
      <c r="AK335" s="147" t="str">
        <f t="shared" si="92"/>
        <v>HBL-210ROW:PBI-MTCA-216100</v>
      </c>
      <c r="AL335" s="14" t="s">
        <v>574</v>
      </c>
      <c r="AM335" s="114" t="str">
        <f t="shared" si="93"/>
        <v>HBL-210ROW</v>
      </c>
      <c r="AN335" s="114" t="s">
        <v>1315</v>
      </c>
      <c r="AO335" s="114"/>
      <c r="AP335" s="511">
        <v>11</v>
      </c>
      <c r="AQ335" s="511">
        <f>'Electronics naming convention'!$C$16+AP335-1</f>
        <v>2161</v>
      </c>
      <c r="AR335" s="46">
        <f t="shared" si="94"/>
        <v>1</v>
      </c>
      <c r="AS335" s="46" t="str">
        <f t="shared" si="95"/>
        <v>BLM</v>
      </c>
      <c r="AT335" s="200">
        <f t="shared" si="96"/>
        <v>54.241218000000003</v>
      </c>
      <c r="AU335" s="46" t="s">
        <v>169</v>
      </c>
      <c r="AV335" s="515">
        <v>1</v>
      </c>
      <c r="AW335" s="515"/>
      <c r="AX335" s="47">
        <v>4</v>
      </c>
      <c r="AY335" s="515"/>
      <c r="AZ335" s="14"/>
      <c r="BA335" s="114"/>
      <c r="BB335" s="82"/>
      <c r="BC335" s="82"/>
    </row>
    <row r="336" spans="2:55" ht="15.75" thickBot="1" x14ac:dyDescent="0.3">
      <c r="B336" s="109" t="s">
        <v>432</v>
      </c>
      <c r="C336" s="211">
        <v>354.73621800000001</v>
      </c>
      <c r="D336" s="237">
        <f t="shared" si="101"/>
        <v>354.73621800000001</v>
      </c>
      <c r="E336" s="238">
        <f t="shared" si="101"/>
        <v>336.28621800000002</v>
      </c>
      <c r="F336" s="237">
        <f t="shared" si="101"/>
        <v>317.121218</v>
      </c>
      <c r="G336" s="237">
        <f t="shared" si="101"/>
        <v>295.34621800000002</v>
      </c>
      <c r="H336" s="237">
        <f t="shared" si="101"/>
        <v>278.306218</v>
      </c>
      <c r="I336" s="237">
        <f t="shared" si="101"/>
        <v>261.26621799999998</v>
      </c>
      <c r="J336" s="237">
        <f t="shared" si="101"/>
        <v>247.80121800000001</v>
      </c>
      <c r="K336" s="237">
        <f t="shared" si="101"/>
        <v>230.76121800000001</v>
      </c>
      <c r="L336" s="237">
        <f t="shared" si="101"/>
        <v>213.72121800000002</v>
      </c>
      <c r="M336" s="237">
        <f t="shared" si="101"/>
        <v>196.681218</v>
      </c>
      <c r="N336" s="237">
        <f t="shared" si="101"/>
        <v>179.64121800000001</v>
      </c>
      <c r="O336" s="237">
        <f t="shared" si="101"/>
        <v>162.60121800000002</v>
      </c>
      <c r="P336" s="237">
        <f t="shared" si="101"/>
        <v>145.561218</v>
      </c>
      <c r="Q336" s="237">
        <f t="shared" si="101"/>
        <v>128.521218</v>
      </c>
      <c r="R336" s="237">
        <f t="shared" si="101"/>
        <v>111.48121800000001</v>
      </c>
      <c r="S336" s="237">
        <f t="shared" si="101"/>
        <v>94.441217999999992</v>
      </c>
      <c r="T336" s="237">
        <f t="shared" ref="T336:AF351" si="102">ABS($C336-T$159)</f>
        <v>77.401218000000028</v>
      </c>
      <c r="U336" s="237">
        <f t="shared" si="102"/>
        <v>60.361218000000008</v>
      </c>
      <c r="V336" s="237">
        <f t="shared" si="102"/>
        <v>43.321217999999988</v>
      </c>
      <c r="W336" s="237">
        <f t="shared" si="102"/>
        <v>26.281218000000024</v>
      </c>
      <c r="X336" s="242">
        <f t="shared" si="102"/>
        <v>9.2412180000000035</v>
      </c>
      <c r="Y336" s="243">
        <f t="shared" si="102"/>
        <v>7.798782000000017</v>
      </c>
      <c r="Z336" s="379">
        <f t="shared" si="102"/>
        <v>24.838781999999981</v>
      </c>
      <c r="AA336" s="379">
        <f t="shared" si="102"/>
        <v>41.878782000000001</v>
      </c>
      <c r="AB336" s="379">
        <f t="shared" si="102"/>
        <v>58.918781999999965</v>
      </c>
      <c r="AC336" s="237">
        <f t="shared" si="102"/>
        <v>75.958781999999985</v>
      </c>
      <c r="AD336" s="238">
        <f t="shared" si="102"/>
        <v>92.998782000000006</v>
      </c>
      <c r="AE336" s="237">
        <f t="shared" si="102"/>
        <v>110.03878199999997</v>
      </c>
      <c r="AF336" s="209">
        <f t="shared" si="102"/>
        <v>205.26378199999999</v>
      </c>
      <c r="AG336" s="114"/>
      <c r="AH336" s="114">
        <v>177</v>
      </c>
      <c r="AI336" s="46" t="s">
        <v>432</v>
      </c>
      <c r="AJ336" s="147" t="str">
        <f t="shared" si="91"/>
        <v>HBL-210ROW:PBI-FE-216102</v>
      </c>
      <c r="AK336" s="147" t="str">
        <f t="shared" si="92"/>
        <v>HBL-210ROW:PBI-MTCA-216100</v>
      </c>
      <c r="AL336" s="14" t="s">
        <v>574</v>
      </c>
      <c r="AM336" s="114" t="str">
        <f t="shared" si="93"/>
        <v>HBL-210ROW</v>
      </c>
      <c r="AN336" s="114" t="s">
        <v>1315</v>
      </c>
      <c r="AO336" s="114"/>
      <c r="AP336" s="511">
        <v>11</v>
      </c>
      <c r="AQ336" s="511">
        <f>'Electronics naming convention'!$C$16+AP336-1</f>
        <v>2161</v>
      </c>
      <c r="AR336" s="46">
        <f t="shared" si="94"/>
        <v>2</v>
      </c>
      <c r="AS336" s="46" t="str">
        <f t="shared" si="95"/>
        <v>BLM</v>
      </c>
      <c r="AT336" s="200">
        <f t="shared" si="96"/>
        <v>54.241218000000003</v>
      </c>
      <c r="AU336" s="46" t="s">
        <v>169</v>
      </c>
      <c r="AV336" s="515">
        <v>3</v>
      </c>
      <c r="AW336" s="515"/>
      <c r="AX336" s="47">
        <v>4</v>
      </c>
      <c r="AY336" s="515"/>
      <c r="AZ336" s="14"/>
      <c r="BA336" s="114"/>
      <c r="BB336" s="82"/>
      <c r="BC336" s="82"/>
    </row>
    <row r="337" spans="2:55" x14ac:dyDescent="0.25">
      <c r="B337" s="110" t="s">
        <v>210</v>
      </c>
      <c r="C337" s="211">
        <v>361.575018</v>
      </c>
      <c r="D337" s="237">
        <f t="shared" ref="D337:S352" si="103">ABS($C337-D$159)</f>
        <v>361.575018</v>
      </c>
      <c r="E337" s="238">
        <f t="shared" si="103"/>
        <v>343.12501800000001</v>
      </c>
      <c r="F337" s="237">
        <f t="shared" si="103"/>
        <v>323.96001799999999</v>
      </c>
      <c r="G337" s="237">
        <f t="shared" si="103"/>
        <v>302.18501800000001</v>
      </c>
      <c r="H337" s="237">
        <f t="shared" si="103"/>
        <v>285.14501799999999</v>
      </c>
      <c r="I337" s="237">
        <f t="shared" si="103"/>
        <v>268.10501799999997</v>
      </c>
      <c r="J337" s="237">
        <f t="shared" si="103"/>
        <v>254.640018</v>
      </c>
      <c r="K337" s="237">
        <f t="shared" si="103"/>
        <v>237.60001800000001</v>
      </c>
      <c r="L337" s="237">
        <f t="shared" si="103"/>
        <v>220.56001800000001</v>
      </c>
      <c r="M337" s="237">
        <f t="shared" si="103"/>
        <v>203.52001799999999</v>
      </c>
      <c r="N337" s="237">
        <f t="shared" si="103"/>
        <v>186.480018</v>
      </c>
      <c r="O337" s="237">
        <f t="shared" si="103"/>
        <v>169.44001800000001</v>
      </c>
      <c r="P337" s="237">
        <f t="shared" si="103"/>
        <v>152.40001799999999</v>
      </c>
      <c r="Q337" s="237">
        <f t="shared" si="103"/>
        <v>135.360018</v>
      </c>
      <c r="R337" s="237">
        <f t="shared" si="103"/>
        <v>118.320018</v>
      </c>
      <c r="S337" s="237">
        <f t="shared" si="103"/>
        <v>101.28001799999998</v>
      </c>
      <c r="T337" s="237">
        <f t="shared" si="102"/>
        <v>84.24001800000002</v>
      </c>
      <c r="U337" s="237">
        <f t="shared" si="102"/>
        <v>67.200018</v>
      </c>
      <c r="V337" s="237">
        <f t="shared" si="102"/>
        <v>50.16001799999998</v>
      </c>
      <c r="W337" s="237">
        <f t="shared" si="102"/>
        <v>33.120018000000016</v>
      </c>
      <c r="X337" s="240">
        <f t="shared" si="102"/>
        <v>16.080017999999995</v>
      </c>
      <c r="Y337" s="241">
        <f t="shared" si="102"/>
        <v>0.95998200000002498</v>
      </c>
      <c r="Z337" s="379">
        <f t="shared" si="102"/>
        <v>17.999981999999989</v>
      </c>
      <c r="AA337" s="379">
        <f t="shared" si="102"/>
        <v>35.039982000000009</v>
      </c>
      <c r="AB337" s="379">
        <f t="shared" si="102"/>
        <v>52.079981999999973</v>
      </c>
      <c r="AC337" s="237">
        <f t="shared" si="102"/>
        <v>69.119981999999993</v>
      </c>
      <c r="AD337" s="238">
        <f t="shared" si="102"/>
        <v>86.159982000000014</v>
      </c>
      <c r="AE337" s="237">
        <f t="shared" si="102"/>
        <v>103.19998199999998</v>
      </c>
      <c r="AF337" s="209">
        <f t="shared" si="102"/>
        <v>198.424982</v>
      </c>
      <c r="AG337" s="114"/>
      <c r="AH337" s="114">
        <v>178</v>
      </c>
      <c r="AI337" s="334" t="s">
        <v>210</v>
      </c>
      <c r="AJ337" s="333" t="str">
        <f t="shared" si="91"/>
        <v>HBL-210ROW:PBI-FE-216101</v>
      </c>
      <c r="AK337" s="333" t="str">
        <f t="shared" si="92"/>
        <v>HBL-210ROW:PBI-MTCA-216100</v>
      </c>
      <c r="AL337" s="14" t="s">
        <v>574</v>
      </c>
      <c r="AM337" s="114" t="str">
        <f t="shared" si="93"/>
        <v>HBL-210ROW</v>
      </c>
      <c r="AN337" s="114" t="s">
        <v>1315</v>
      </c>
      <c r="AO337" s="114"/>
      <c r="AP337" s="511">
        <v>11</v>
      </c>
      <c r="AQ337" s="332">
        <f>'Electronics naming convention'!$C$16+AP337-1</f>
        <v>2161</v>
      </c>
      <c r="AR337" s="46">
        <f t="shared" si="94"/>
        <v>1</v>
      </c>
      <c r="AS337" s="334" t="str">
        <f t="shared" si="95"/>
        <v>BLM</v>
      </c>
      <c r="AT337" s="335">
        <f t="shared" si="96"/>
        <v>45.959982000000025</v>
      </c>
      <c r="AU337" s="46" t="s">
        <v>170</v>
      </c>
      <c r="AV337" s="515">
        <v>2</v>
      </c>
      <c r="AW337" s="515"/>
      <c r="AX337" s="47">
        <v>1</v>
      </c>
      <c r="AY337" s="515"/>
      <c r="AZ337" s="14"/>
      <c r="BA337" s="114"/>
      <c r="BB337" s="82"/>
      <c r="BC337" s="82"/>
    </row>
    <row r="338" spans="2:55" x14ac:dyDescent="0.25">
      <c r="B338" s="47" t="s">
        <v>213</v>
      </c>
      <c r="C338" s="211">
        <v>363.00501800000001</v>
      </c>
      <c r="D338" s="237">
        <f t="shared" si="103"/>
        <v>363.00501800000001</v>
      </c>
      <c r="E338" s="238">
        <f t="shared" si="103"/>
        <v>344.55501800000002</v>
      </c>
      <c r="F338" s="237">
        <f t="shared" si="103"/>
        <v>325.390018</v>
      </c>
      <c r="G338" s="237">
        <f t="shared" si="103"/>
        <v>303.61501800000002</v>
      </c>
      <c r="H338" s="237">
        <f t="shared" si="103"/>
        <v>286.575018</v>
      </c>
      <c r="I338" s="237">
        <f t="shared" si="103"/>
        <v>269.53501800000004</v>
      </c>
      <c r="J338" s="237">
        <f t="shared" si="103"/>
        <v>256.070018</v>
      </c>
      <c r="K338" s="237">
        <f t="shared" si="103"/>
        <v>239.03001800000001</v>
      </c>
      <c r="L338" s="237">
        <f t="shared" si="103"/>
        <v>221.99001800000002</v>
      </c>
      <c r="M338" s="237">
        <f t="shared" si="103"/>
        <v>204.950018</v>
      </c>
      <c r="N338" s="237">
        <f t="shared" si="103"/>
        <v>187.91001800000001</v>
      </c>
      <c r="O338" s="237">
        <f t="shared" si="103"/>
        <v>170.87001800000002</v>
      </c>
      <c r="P338" s="237">
        <f t="shared" si="103"/>
        <v>153.830018</v>
      </c>
      <c r="Q338" s="237">
        <f t="shared" si="103"/>
        <v>136.790018</v>
      </c>
      <c r="R338" s="237">
        <f t="shared" si="103"/>
        <v>119.75001800000001</v>
      </c>
      <c r="S338" s="237">
        <f t="shared" si="103"/>
        <v>102.71001799999999</v>
      </c>
      <c r="T338" s="237">
        <f t="shared" si="102"/>
        <v>85.670018000000027</v>
      </c>
      <c r="U338" s="237">
        <f t="shared" si="102"/>
        <v>68.630018000000007</v>
      </c>
      <c r="V338" s="237">
        <f t="shared" si="102"/>
        <v>51.590017999999986</v>
      </c>
      <c r="W338" s="237">
        <f t="shared" si="102"/>
        <v>34.550018000000023</v>
      </c>
      <c r="X338" s="244">
        <f t="shared" si="102"/>
        <v>17.510018000000002</v>
      </c>
      <c r="Y338" s="245">
        <f t="shared" si="102"/>
        <v>0.47001799999998184</v>
      </c>
      <c r="Z338" s="379">
        <f t="shared" si="102"/>
        <v>16.569981999999982</v>
      </c>
      <c r="AA338" s="379">
        <f t="shared" si="102"/>
        <v>33.609982000000002</v>
      </c>
      <c r="AB338" s="379">
        <f t="shared" si="102"/>
        <v>50.649981999999966</v>
      </c>
      <c r="AC338" s="237">
        <f t="shared" si="102"/>
        <v>67.689981999999986</v>
      </c>
      <c r="AD338" s="238">
        <f t="shared" si="102"/>
        <v>84.729982000000007</v>
      </c>
      <c r="AE338" s="237">
        <f t="shared" si="102"/>
        <v>101.76998199999997</v>
      </c>
      <c r="AF338" s="209">
        <f t="shared" si="102"/>
        <v>196.99498199999999</v>
      </c>
      <c r="AG338" s="114"/>
      <c r="AH338" s="114">
        <v>179</v>
      </c>
      <c r="AI338" s="46" t="s">
        <v>213</v>
      </c>
      <c r="AJ338" s="147" t="str">
        <f t="shared" si="91"/>
        <v>HBL-210ROW:PBI-FE-216102</v>
      </c>
      <c r="AK338" s="147" t="str">
        <f t="shared" si="92"/>
        <v>HBL-210ROW:PBI-MTCA-216100</v>
      </c>
      <c r="AL338" s="14" t="s">
        <v>574</v>
      </c>
      <c r="AM338" s="114" t="str">
        <f t="shared" si="93"/>
        <v>HBL-210ROW</v>
      </c>
      <c r="AN338" s="114" t="s">
        <v>1315</v>
      </c>
      <c r="AO338" s="114"/>
      <c r="AP338" s="511">
        <v>11</v>
      </c>
      <c r="AQ338" s="511">
        <f>'Electronics naming convention'!$C$16+AP338-1</f>
        <v>2161</v>
      </c>
      <c r="AR338" s="46">
        <f t="shared" si="94"/>
        <v>2</v>
      </c>
      <c r="AS338" s="46" t="str">
        <f t="shared" si="95"/>
        <v>BLM</v>
      </c>
      <c r="AT338" s="200">
        <f t="shared" si="96"/>
        <v>45.470017999999982</v>
      </c>
      <c r="AU338" s="46" t="s">
        <v>170</v>
      </c>
      <c r="AV338" s="515">
        <v>4</v>
      </c>
      <c r="AW338" s="515">
        <v>4</v>
      </c>
      <c r="AX338" s="47">
        <v>1</v>
      </c>
      <c r="AY338" s="515"/>
      <c r="AZ338" s="14"/>
      <c r="BA338" s="114"/>
      <c r="BB338" s="82"/>
      <c r="BC338" s="82"/>
    </row>
    <row r="339" spans="2:55" x14ac:dyDescent="0.25">
      <c r="B339" s="109" t="s">
        <v>216</v>
      </c>
      <c r="C339" s="211">
        <v>363.25621799999999</v>
      </c>
      <c r="D339" s="237">
        <f t="shared" si="103"/>
        <v>363.25621799999999</v>
      </c>
      <c r="E339" s="238">
        <f t="shared" si="103"/>
        <v>344.806218</v>
      </c>
      <c r="F339" s="237">
        <f t="shared" si="103"/>
        <v>325.64121799999998</v>
      </c>
      <c r="G339" s="237">
        <f t="shared" si="103"/>
        <v>303.866218</v>
      </c>
      <c r="H339" s="237">
        <f t="shared" si="103"/>
        <v>286.82621799999998</v>
      </c>
      <c r="I339" s="237">
        <f t="shared" si="103"/>
        <v>269.78621799999996</v>
      </c>
      <c r="J339" s="237">
        <f t="shared" si="103"/>
        <v>256.32121799999999</v>
      </c>
      <c r="K339" s="237">
        <f t="shared" si="103"/>
        <v>239.281218</v>
      </c>
      <c r="L339" s="237">
        <f t="shared" si="103"/>
        <v>222.241218</v>
      </c>
      <c r="M339" s="237">
        <f t="shared" si="103"/>
        <v>205.20121799999998</v>
      </c>
      <c r="N339" s="237">
        <f t="shared" si="103"/>
        <v>188.16121799999999</v>
      </c>
      <c r="O339" s="237">
        <f t="shared" si="103"/>
        <v>171.121218</v>
      </c>
      <c r="P339" s="237">
        <f t="shared" si="103"/>
        <v>154.08121799999998</v>
      </c>
      <c r="Q339" s="237">
        <f t="shared" si="103"/>
        <v>137.04121799999999</v>
      </c>
      <c r="R339" s="237">
        <f t="shared" si="103"/>
        <v>120.00121799999999</v>
      </c>
      <c r="S339" s="237">
        <f t="shared" si="103"/>
        <v>102.96121799999997</v>
      </c>
      <c r="T339" s="237">
        <f t="shared" si="102"/>
        <v>85.92121800000001</v>
      </c>
      <c r="U339" s="237">
        <f t="shared" si="102"/>
        <v>68.88121799999999</v>
      </c>
      <c r="V339" s="237">
        <f t="shared" si="102"/>
        <v>51.841217999999969</v>
      </c>
      <c r="W339" s="237">
        <f t="shared" si="102"/>
        <v>34.801218000000006</v>
      </c>
      <c r="X339" s="244">
        <f t="shared" si="102"/>
        <v>17.761217999999985</v>
      </c>
      <c r="Y339" s="245">
        <f t="shared" si="102"/>
        <v>0.72121799999996483</v>
      </c>
      <c r="Z339" s="379">
        <f t="shared" si="102"/>
        <v>16.318781999999999</v>
      </c>
      <c r="AA339" s="379">
        <f t="shared" si="102"/>
        <v>33.358782000000019</v>
      </c>
      <c r="AB339" s="379">
        <f t="shared" si="102"/>
        <v>50.398781999999983</v>
      </c>
      <c r="AC339" s="237">
        <f t="shared" si="102"/>
        <v>67.438782000000003</v>
      </c>
      <c r="AD339" s="238">
        <f t="shared" si="102"/>
        <v>84.478782000000024</v>
      </c>
      <c r="AE339" s="237">
        <f t="shared" si="102"/>
        <v>101.51878199999999</v>
      </c>
      <c r="AF339" s="209">
        <f t="shared" si="102"/>
        <v>196.74378200000001</v>
      </c>
      <c r="AG339" s="114"/>
      <c r="AH339" s="114">
        <v>180</v>
      </c>
      <c r="AI339" s="46" t="s">
        <v>216</v>
      </c>
      <c r="AJ339" s="147" t="str">
        <f t="shared" si="91"/>
        <v>HBL-210ROW:PBI-FE-216101</v>
      </c>
      <c r="AK339" s="147" t="str">
        <f t="shared" si="92"/>
        <v>HBL-210ROW:PBI-MTCA-216100</v>
      </c>
      <c r="AL339" s="14" t="s">
        <v>574</v>
      </c>
      <c r="AM339" s="114" t="str">
        <f t="shared" si="93"/>
        <v>HBL-210ROW</v>
      </c>
      <c r="AN339" s="114" t="s">
        <v>1315</v>
      </c>
      <c r="AO339" s="114"/>
      <c r="AP339" s="511">
        <v>11</v>
      </c>
      <c r="AQ339" s="511">
        <f>'Electronics naming convention'!$C$16+AP339-1</f>
        <v>2161</v>
      </c>
      <c r="AR339" s="46">
        <f t="shared" si="94"/>
        <v>1</v>
      </c>
      <c r="AS339" s="46" t="str">
        <f t="shared" si="95"/>
        <v>BLM</v>
      </c>
      <c r="AT339" s="200">
        <f t="shared" si="96"/>
        <v>45.721217999999965</v>
      </c>
      <c r="AU339" s="46" t="s">
        <v>170</v>
      </c>
      <c r="AV339" s="515">
        <v>2</v>
      </c>
      <c r="AW339" s="47">
        <v>2</v>
      </c>
      <c r="AX339" s="47">
        <v>2</v>
      </c>
      <c r="AY339" s="515"/>
      <c r="AZ339" s="14"/>
      <c r="BA339" s="114"/>
      <c r="BB339" s="82"/>
      <c r="BC339" s="82"/>
    </row>
    <row r="340" spans="2:55" x14ac:dyDescent="0.25">
      <c r="B340" s="110" t="s">
        <v>358</v>
      </c>
      <c r="C340" s="211">
        <v>370.09501799999998</v>
      </c>
      <c r="D340" s="237">
        <f t="shared" si="103"/>
        <v>370.09501799999998</v>
      </c>
      <c r="E340" s="238">
        <f t="shared" si="103"/>
        <v>351.64501799999999</v>
      </c>
      <c r="F340" s="237">
        <f t="shared" si="103"/>
        <v>332.48001799999997</v>
      </c>
      <c r="G340" s="237">
        <f t="shared" si="103"/>
        <v>310.705018</v>
      </c>
      <c r="H340" s="237">
        <f t="shared" si="103"/>
        <v>293.66501799999998</v>
      </c>
      <c r="I340" s="237">
        <f t="shared" si="103"/>
        <v>276.62501799999995</v>
      </c>
      <c r="J340" s="237">
        <f t="shared" si="103"/>
        <v>263.16001799999998</v>
      </c>
      <c r="K340" s="237">
        <f t="shared" si="103"/>
        <v>246.12001799999999</v>
      </c>
      <c r="L340" s="237">
        <f t="shared" si="103"/>
        <v>229.080018</v>
      </c>
      <c r="M340" s="237">
        <f t="shared" si="103"/>
        <v>212.04001799999998</v>
      </c>
      <c r="N340" s="237">
        <f t="shared" si="103"/>
        <v>195.00001799999998</v>
      </c>
      <c r="O340" s="237">
        <f t="shared" si="103"/>
        <v>177.96001799999999</v>
      </c>
      <c r="P340" s="237">
        <f t="shared" si="103"/>
        <v>160.92001799999997</v>
      </c>
      <c r="Q340" s="237">
        <f t="shared" si="103"/>
        <v>143.88001799999998</v>
      </c>
      <c r="R340" s="237">
        <f t="shared" si="103"/>
        <v>126.84001799999999</v>
      </c>
      <c r="S340" s="237">
        <f t="shared" si="103"/>
        <v>109.80001799999997</v>
      </c>
      <c r="T340" s="237">
        <f t="shared" si="102"/>
        <v>92.760018000000002</v>
      </c>
      <c r="U340" s="237">
        <f t="shared" si="102"/>
        <v>75.720017999999982</v>
      </c>
      <c r="V340" s="237">
        <f t="shared" si="102"/>
        <v>58.680017999999961</v>
      </c>
      <c r="W340" s="237">
        <f t="shared" si="102"/>
        <v>41.640017999999998</v>
      </c>
      <c r="X340" s="244">
        <f t="shared" si="102"/>
        <v>24.600017999999977</v>
      </c>
      <c r="Y340" s="245">
        <f t="shared" si="102"/>
        <v>7.5600179999999568</v>
      </c>
      <c r="Z340" s="379">
        <f t="shared" si="102"/>
        <v>9.4799820000000068</v>
      </c>
      <c r="AA340" s="379">
        <f t="shared" si="102"/>
        <v>26.519982000000027</v>
      </c>
      <c r="AB340" s="379">
        <f t="shared" si="102"/>
        <v>43.559981999999991</v>
      </c>
      <c r="AC340" s="237">
        <f t="shared" si="102"/>
        <v>60.599982000000011</v>
      </c>
      <c r="AD340" s="238">
        <f t="shared" si="102"/>
        <v>77.639982000000032</v>
      </c>
      <c r="AE340" s="237">
        <f t="shared" si="102"/>
        <v>94.679981999999995</v>
      </c>
      <c r="AF340" s="209">
        <f t="shared" si="102"/>
        <v>189.90498200000002</v>
      </c>
      <c r="AG340" s="114"/>
      <c r="AH340" s="114">
        <v>181</v>
      </c>
      <c r="AI340" s="46" t="s">
        <v>358</v>
      </c>
      <c r="AJ340" s="147" t="str">
        <f t="shared" si="91"/>
        <v>HBL-210ROW:PBI-FE-216102</v>
      </c>
      <c r="AK340" s="147" t="str">
        <f t="shared" si="92"/>
        <v>HBL-210ROW:PBI-MTCA-216100</v>
      </c>
      <c r="AL340" s="14" t="s">
        <v>574</v>
      </c>
      <c r="AM340" s="114" t="str">
        <f t="shared" si="93"/>
        <v>HBL-210ROW</v>
      </c>
      <c r="AN340" s="114" t="s">
        <v>1315</v>
      </c>
      <c r="AO340" s="114"/>
      <c r="AP340" s="511">
        <v>11</v>
      </c>
      <c r="AQ340" s="511">
        <f>'Electronics naming convention'!$C$16+AP340-1</f>
        <v>2161</v>
      </c>
      <c r="AR340" s="46">
        <f t="shared" si="94"/>
        <v>2</v>
      </c>
      <c r="AS340" s="46" t="str">
        <f t="shared" si="95"/>
        <v>BLM</v>
      </c>
      <c r="AT340" s="200">
        <f t="shared" si="96"/>
        <v>52.560017999999957</v>
      </c>
      <c r="AU340" s="46" t="s">
        <v>170</v>
      </c>
      <c r="AV340" s="515">
        <v>4</v>
      </c>
      <c r="AW340" s="515"/>
      <c r="AX340" s="47">
        <v>2</v>
      </c>
      <c r="AY340" s="515"/>
      <c r="AZ340" s="14"/>
      <c r="BA340" s="114"/>
      <c r="BB340" s="82"/>
      <c r="BC340" s="82"/>
    </row>
    <row r="341" spans="2:55" x14ac:dyDescent="0.25">
      <c r="B341" s="47" t="s">
        <v>359</v>
      </c>
      <c r="C341" s="211">
        <v>371.52501799999999</v>
      </c>
      <c r="D341" s="237">
        <f t="shared" si="103"/>
        <v>371.52501799999999</v>
      </c>
      <c r="E341" s="238">
        <f t="shared" si="103"/>
        <v>353.075018</v>
      </c>
      <c r="F341" s="237">
        <f t="shared" si="103"/>
        <v>333.91001799999998</v>
      </c>
      <c r="G341" s="237">
        <f t="shared" si="103"/>
        <v>312.135018</v>
      </c>
      <c r="H341" s="237">
        <f t="shared" si="103"/>
        <v>295.09501799999998</v>
      </c>
      <c r="I341" s="237">
        <f t="shared" si="103"/>
        <v>278.05501800000002</v>
      </c>
      <c r="J341" s="237">
        <f t="shared" si="103"/>
        <v>264.59001799999999</v>
      </c>
      <c r="K341" s="237">
        <f t="shared" si="103"/>
        <v>247.55001799999999</v>
      </c>
      <c r="L341" s="237">
        <f t="shared" si="103"/>
        <v>230.510018</v>
      </c>
      <c r="M341" s="237">
        <f t="shared" si="103"/>
        <v>213.47001799999998</v>
      </c>
      <c r="N341" s="237">
        <f t="shared" si="103"/>
        <v>196.43001799999999</v>
      </c>
      <c r="O341" s="237">
        <f t="shared" si="103"/>
        <v>179.390018</v>
      </c>
      <c r="P341" s="237">
        <f t="shared" si="103"/>
        <v>162.35001799999998</v>
      </c>
      <c r="Q341" s="237">
        <f t="shared" si="103"/>
        <v>145.31001799999999</v>
      </c>
      <c r="R341" s="237">
        <f t="shared" si="103"/>
        <v>128.27001799999999</v>
      </c>
      <c r="S341" s="237">
        <f t="shared" si="103"/>
        <v>111.23001799999997</v>
      </c>
      <c r="T341" s="237">
        <f t="shared" si="102"/>
        <v>94.190018000000009</v>
      </c>
      <c r="U341" s="237">
        <f t="shared" si="102"/>
        <v>77.150017999999989</v>
      </c>
      <c r="V341" s="237">
        <f t="shared" si="102"/>
        <v>60.110017999999968</v>
      </c>
      <c r="W341" s="237">
        <f t="shared" si="102"/>
        <v>43.070018000000005</v>
      </c>
      <c r="X341" s="244">
        <f t="shared" si="102"/>
        <v>26.030017999999984</v>
      </c>
      <c r="Y341" s="245">
        <f t="shared" si="102"/>
        <v>8.9900179999999636</v>
      </c>
      <c r="Z341" s="379">
        <f t="shared" si="102"/>
        <v>8.049982</v>
      </c>
      <c r="AA341" s="379">
        <f t="shared" si="102"/>
        <v>25.08998200000002</v>
      </c>
      <c r="AB341" s="379">
        <f t="shared" si="102"/>
        <v>42.129981999999984</v>
      </c>
      <c r="AC341" s="237">
        <f t="shared" si="102"/>
        <v>59.169982000000005</v>
      </c>
      <c r="AD341" s="238">
        <f t="shared" si="102"/>
        <v>76.209982000000025</v>
      </c>
      <c r="AE341" s="237">
        <f t="shared" si="102"/>
        <v>93.249981999999989</v>
      </c>
      <c r="AF341" s="209">
        <f t="shared" si="102"/>
        <v>188.47498200000001</v>
      </c>
      <c r="AG341" s="114"/>
      <c r="AH341" s="114">
        <v>182</v>
      </c>
      <c r="AI341" s="46" t="s">
        <v>359</v>
      </c>
      <c r="AJ341" s="147" t="str">
        <f t="shared" si="91"/>
        <v>HBL-210ROW:PBI-FE-216101</v>
      </c>
      <c r="AK341" s="147" t="str">
        <f t="shared" si="92"/>
        <v>HBL-210ROW:PBI-MTCA-216100</v>
      </c>
      <c r="AL341" s="14" t="s">
        <v>574</v>
      </c>
      <c r="AM341" s="114" t="str">
        <f t="shared" si="93"/>
        <v>HBL-210ROW</v>
      </c>
      <c r="AN341" s="114" t="s">
        <v>1315</v>
      </c>
      <c r="AO341" s="114"/>
      <c r="AP341" s="511">
        <v>11</v>
      </c>
      <c r="AQ341" s="511">
        <f>'Electronics naming convention'!$C$16+AP341-1</f>
        <v>2161</v>
      </c>
      <c r="AR341" s="46">
        <f t="shared" si="94"/>
        <v>1</v>
      </c>
      <c r="AS341" s="46" t="str">
        <f t="shared" si="95"/>
        <v>BLM</v>
      </c>
      <c r="AT341" s="200">
        <f t="shared" si="96"/>
        <v>53.990017999999964</v>
      </c>
      <c r="AU341" s="46" t="s">
        <v>170</v>
      </c>
      <c r="AV341" s="515">
        <v>2</v>
      </c>
      <c r="AW341" s="515"/>
      <c r="AX341" s="47">
        <v>3</v>
      </c>
      <c r="AY341" s="515"/>
      <c r="AZ341" s="14"/>
      <c r="BA341" s="114"/>
      <c r="BB341" s="82"/>
      <c r="BC341" s="82"/>
    </row>
    <row r="342" spans="2:55" x14ac:dyDescent="0.25">
      <c r="B342" s="109" t="s">
        <v>360</v>
      </c>
      <c r="C342" s="211">
        <v>371.77621799999997</v>
      </c>
      <c r="D342" s="237">
        <f t="shared" si="103"/>
        <v>371.77621799999997</v>
      </c>
      <c r="E342" s="238">
        <f t="shared" si="103"/>
        <v>353.32621799999998</v>
      </c>
      <c r="F342" s="237">
        <f t="shared" si="103"/>
        <v>334.16121799999996</v>
      </c>
      <c r="G342" s="237">
        <f t="shared" si="103"/>
        <v>312.38621799999999</v>
      </c>
      <c r="H342" s="237">
        <f t="shared" si="103"/>
        <v>295.34621799999996</v>
      </c>
      <c r="I342" s="237">
        <f t="shared" si="103"/>
        <v>278.30621799999994</v>
      </c>
      <c r="J342" s="237">
        <f t="shared" si="103"/>
        <v>264.84121799999997</v>
      </c>
      <c r="K342" s="237">
        <f t="shared" si="103"/>
        <v>247.80121799999998</v>
      </c>
      <c r="L342" s="237">
        <f t="shared" si="103"/>
        <v>230.76121799999999</v>
      </c>
      <c r="M342" s="237">
        <f t="shared" si="103"/>
        <v>213.72121799999996</v>
      </c>
      <c r="N342" s="237">
        <f t="shared" si="103"/>
        <v>196.68121799999997</v>
      </c>
      <c r="O342" s="237">
        <f t="shared" si="103"/>
        <v>179.64121799999998</v>
      </c>
      <c r="P342" s="237">
        <f t="shared" si="103"/>
        <v>162.60121799999996</v>
      </c>
      <c r="Q342" s="237">
        <f t="shared" si="103"/>
        <v>145.56121799999997</v>
      </c>
      <c r="R342" s="237">
        <f t="shared" si="103"/>
        <v>128.52121799999998</v>
      </c>
      <c r="S342" s="237">
        <f t="shared" si="103"/>
        <v>111.48121799999996</v>
      </c>
      <c r="T342" s="237">
        <f t="shared" si="102"/>
        <v>94.441217999999992</v>
      </c>
      <c r="U342" s="237">
        <f t="shared" si="102"/>
        <v>77.401217999999972</v>
      </c>
      <c r="V342" s="237">
        <f t="shared" si="102"/>
        <v>60.361217999999951</v>
      </c>
      <c r="W342" s="237">
        <f t="shared" si="102"/>
        <v>43.321217999999988</v>
      </c>
      <c r="X342" s="244">
        <f t="shared" si="102"/>
        <v>26.281217999999967</v>
      </c>
      <c r="Y342" s="245">
        <f t="shared" si="102"/>
        <v>9.2412179999999466</v>
      </c>
      <c r="Z342" s="379">
        <f t="shared" si="102"/>
        <v>7.798782000000017</v>
      </c>
      <c r="AA342" s="379">
        <f t="shared" si="102"/>
        <v>24.838782000000037</v>
      </c>
      <c r="AB342" s="379">
        <f t="shared" si="102"/>
        <v>41.878782000000001</v>
      </c>
      <c r="AC342" s="237">
        <f t="shared" si="102"/>
        <v>58.918782000000022</v>
      </c>
      <c r="AD342" s="238">
        <f t="shared" si="102"/>
        <v>75.958782000000042</v>
      </c>
      <c r="AE342" s="237">
        <f t="shared" si="102"/>
        <v>92.998782000000006</v>
      </c>
      <c r="AF342" s="209">
        <f t="shared" si="102"/>
        <v>188.22378200000003</v>
      </c>
      <c r="AG342" s="114"/>
      <c r="AH342" s="114">
        <v>183</v>
      </c>
      <c r="AI342" s="46" t="s">
        <v>360</v>
      </c>
      <c r="AJ342" s="147" t="str">
        <f t="shared" si="91"/>
        <v>HBL-210ROW:PBI-FE-216102</v>
      </c>
      <c r="AK342" s="147" t="str">
        <f t="shared" si="92"/>
        <v>HBL-210ROW:PBI-MTCA-216100</v>
      </c>
      <c r="AL342" s="14" t="s">
        <v>574</v>
      </c>
      <c r="AM342" s="114" t="str">
        <f t="shared" si="93"/>
        <v>HBL-210ROW</v>
      </c>
      <c r="AN342" s="114" t="s">
        <v>1315</v>
      </c>
      <c r="AO342" s="114"/>
      <c r="AP342" s="511">
        <v>11</v>
      </c>
      <c r="AQ342" s="511">
        <f>'Electronics naming convention'!$C$16+AP342-1</f>
        <v>2161</v>
      </c>
      <c r="AR342" s="46">
        <f t="shared" si="94"/>
        <v>2</v>
      </c>
      <c r="AS342" s="46" t="str">
        <f t="shared" si="95"/>
        <v>BLM</v>
      </c>
      <c r="AT342" s="200">
        <f t="shared" si="96"/>
        <v>54.241217999999947</v>
      </c>
      <c r="AU342" s="46" t="s">
        <v>170</v>
      </c>
      <c r="AV342" s="515">
        <v>4</v>
      </c>
      <c r="AW342" s="515"/>
      <c r="AX342" s="47">
        <v>3</v>
      </c>
      <c r="AY342" s="515"/>
      <c r="AZ342" s="14"/>
      <c r="BA342" s="114"/>
      <c r="BB342" s="82"/>
      <c r="BC342" s="82"/>
    </row>
    <row r="343" spans="2:55" x14ac:dyDescent="0.25">
      <c r="B343" s="110" t="s">
        <v>361</v>
      </c>
      <c r="C343" s="211">
        <v>378.61501800000002</v>
      </c>
      <c r="D343" s="237">
        <f t="shared" si="103"/>
        <v>378.61501800000002</v>
      </c>
      <c r="E343" s="238">
        <f t="shared" si="103"/>
        <v>360.16501800000003</v>
      </c>
      <c r="F343" s="237">
        <f t="shared" si="103"/>
        <v>341.00001800000001</v>
      </c>
      <c r="G343" s="237">
        <f t="shared" si="103"/>
        <v>319.22501800000003</v>
      </c>
      <c r="H343" s="237">
        <f t="shared" si="103"/>
        <v>302.18501800000001</v>
      </c>
      <c r="I343" s="237">
        <f t="shared" si="103"/>
        <v>285.14501800000005</v>
      </c>
      <c r="J343" s="237">
        <f t="shared" si="103"/>
        <v>271.68001800000002</v>
      </c>
      <c r="K343" s="237">
        <f t="shared" si="103"/>
        <v>254.64001800000003</v>
      </c>
      <c r="L343" s="237">
        <f t="shared" si="103"/>
        <v>237.60001800000003</v>
      </c>
      <c r="M343" s="237">
        <f t="shared" si="103"/>
        <v>220.56001800000001</v>
      </c>
      <c r="N343" s="237">
        <f t="shared" si="103"/>
        <v>203.52001800000002</v>
      </c>
      <c r="O343" s="237">
        <f t="shared" si="103"/>
        <v>186.48001800000003</v>
      </c>
      <c r="P343" s="237">
        <f t="shared" si="103"/>
        <v>169.44001800000001</v>
      </c>
      <c r="Q343" s="237">
        <f t="shared" si="103"/>
        <v>152.40001800000002</v>
      </c>
      <c r="R343" s="237">
        <f t="shared" si="103"/>
        <v>135.36001800000003</v>
      </c>
      <c r="S343" s="237">
        <f t="shared" si="103"/>
        <v>118.320018</v>
      </c>
      <c r="T343" s="237">
        <f t="shared" si="102"/>
        <v>101.28001800000004</v>
      </c>
      <c r="U343" s="237">
        <f t="shared" si="102"/>
        <v>84.24001800000002</v>
      </c>
      <c r="V343" s="237">
        <f t="shared" si="102"/>
        <v>67.200018</v>
      </c>
      <c r="W343" s="237">
        <f t="shared" si="102"/>
        <v>50.160018000000036</v>
      </c>
      <c r="X343" s="244">
        <f t="shared" si="102"/>
        <v>33.120018000000016</v>
      </c>
      <c r="Y343" s="245">
        <f t="shared" si="102"/>
        <v>16.080017999999995</v>
      </c>
      <c r="Z343" s="379">
        <f t="shared" si="102"/>
        <v>0.95998199999996814</v>
      </c>
      <c r="AA343" s="379">
        <f t="shared" si="102"/>
        <v>17.999981999999989</v>
      </c>
      <c r="AB343" s="379">
        <f t="shared" si="102"/>
        <v>35.039981999999952</v>
      </c>
      <c r="AC343" s="237">
        <f t="shared" si="102"/>
        <v>52.079981999999973</v>
      </c>
      <c r="AD343" s="238">
        <f t="shared" si="102"/>
        <v>69.119981999999993</v>
      </c>
      <c r="AE343" s="237">
        <f t="shared" si="102"/>
        <v>86.159981999999957</v>
      </c>
      <c r="AF343" s="209">
        <f t="shared" si="102"/>
        <v>181.38498199999998</v>
      </c>
      <c r="AG343" s="114"/>
      <c r="AH343" s="114">
        <v>184</v>
      </c>
      <c r="AI343" s="46" t="s">
        <v>361</v>
      </c>
      <c r="AJ343" s="147" t="str">
        <f t="shared" si="91"/>
        <v>HBL-210ROW:PBI-FE-216101</v>
      </c>
      <c r="AK343" s="147" t="str">
        <f t="shared" si="92"/>
        <v>HBL-210ROW:PBI-MTCA-216100</v>
      </c>
      <c r="AL343" s="14" t="s">
        <v>574</v>
      </c>
      <c r="AM343" s="114" t="str">
        <f t="shared" si="93"/>
        <v>HBL-210ROW</v>
      </c>
      <c r="AN343" s="114" t="s">
        <v>1315</v>
      </c>
      <c r="AO343" s="114"/>
      <c r="AP343" s="511">
        <v>11</v>
      </c>
      <c r="AQ343" s="511">
        <f>'Electronics naming convention'!$C$16+AP343-1</f>
        <v>2161</v>
      </c>
      <c r="AR343" s="46">
        <f t="shared" si="94"/>
        <v>1</v>
      </c>
      <c r="AS343" s="46" t="str">
        <f t="shared" si="95"/>
        <v>BLM</v>
      </c>
      <c r="AT343" s="200">
        <f t="shared" si="96"/>
        <v>61.080017999999995</v>
      </c>
      <c r="AU343" s="46" t="s">
        <v>170</v>
      </c>
      <c r="AV343" s="515">
        <v>2</v>
      </c>
      <c r="AW343" s="515"/>
      <c r="AX343" s="47">
        <v>4</v>
      </c>
      <c r="AY343" s="515"/>
      <c r="AZ343" s="14"/>
      <c r="BA343" s="114"/>
      <c r="BB343" s="82"/>
      <c r="BC343" s="82"/>
    </row>
    <row r="344" spans="2:55" x14ac:dyDescent="0.25">
      <c r="B344" s="47" t="s">
        <v>362</v>
      </c>
      <c r="C344" s="211">
        <v>380.04501800000003</v>
      </c>
      <c r="D344" s="237">
        <f t="shared" si="103"/>
        <v>380.04501800000003</v>
      </c>
      <c r="E344" s="238">
        <f t="shared" si="103"/>
        <v>361.59501800000004</v>
      </c>
      <c r="F344" s="237">
        <f t="shared" si="103"/>
        <v>342.43001800000002</v>
      </c>
      <c r="G344" s="237">
        <f t="shared" si="103"/>
        <v>320.65501800000004</v>
      </c>
      <c r="H344" s="237">
        <f t="shared" si="103"/>
        <v>303.61501800000002</v>
      </c>
      <c r="I344" s="237">
        <f t="shared" si="103"/>
        <v>286.575018</v>
      </c>
      <c r="J344" s="237">
        <f t="shared" si="103"/>
        <v>273.11001800000003</v>
      </c>
      <c r="K344" s="237">
        <f t="shared" si="103"/>
        <v>256.070018</v>
      </c>
      <c r="L344" s="237">
        <f t="shared" si="103"/>
        <v>239.03001800000004</v>
      </c>
      <c r="M344" s="237">
        <f t="shared" si="103"/>
        <v>221.99001800000002</v>
      </c>
      <c r="N344" s="237">
        <f t="shared" si="103"/>
        <v>204.95001800000003</v>
      </c>
      <c r="O344" s="237">
        <f t="shared" si="103"/>
        <v>187.91001800000004</v>
      </c>
      <c r="P344" s="237">
        <f t="shared" si="103"/>
        <v>170.87001800000002</v>
      </c>
      <c r="Q344" s="237">
        <f t="shared" si="103"/>
        <v>153.83001800000002</v>
      </c>
      <c r="R344" s="237">
        <f t="shared" si="103"/>
        <v>136.79001800000003</v>
      </c>
      <c r="S344" s="237">
        <f t="shared" si="103"/>
        <v>119.75001800000001</v>
      </c>
      <c r="T344" s="237">
        <f t="shared" si="102"/>
        <v>102.71001800000005</v>
      </c>
      <c r="U344" s="237">
        <f t="shared" si="102"/>
        <v>85.670018000000027</v>
      </c>
      <c r="V344" s="237">
        <f t="shared" si="102"/>
        <v>68.630018000000007</v>
      </c>
      <c r="W344" s="237">
        <f t="shared" si="102"/>
        <v>51.590018000000043</v>
      </c>
      <c r="X344" s="244">
        <f t="shared" si="102"/>
        <v>34.550018000000023</v>
      </c>
      <c r="Y344" s="245">
        <f t="shared" si="102"/>
        <v>17.510018000000002</v>
      </c>
      <c r="Z344" s="379">
        <f t="shared" si="102"/>
        <v>0.47001800000003868</v>
      </c>
      <c r="AA344" s="379">
        <f t="shared" si="102"/>
        <v>16.569981999999982</v>
      </c>
      <c r="AB344" s="379">
        <f t="shared" si="102"/>
        <v>33.609981999999945</v>
      </c>
      <c r="AC344" s="237">
        <f t="shared" si="102"/>
        <v>50.649981999999966</v>
      </c>
      <c r="AD344" s="238">
        <f t="shared" si="102"/>
        <v>67.689981999999986</v>
      </c>
      <c r="AE344" s="237">
        <f t="shared" si="102"/>
        <v>84.72998199999995</v>
      </c>
      <c r="AF344" s="209">
        <f t="shared" si="102"/>
        <v>179.95498199999997</v>
      </c>
      <c r="AG344" s="114"/>
      <c r="AH344" s="114">
        <v>185</v>
      </c>
      <c r="AI344" s="46" t="s">
        <v>362</v>
      </c>
      <c r="AJ344" s="147" t="str">
        <f t="shared" si="91"/>
        <v>HBL-210ROW:PBI-FE-216102</v>
      </c>
      <c r="AK344" s="147" t="str">
        <f t="shared" si="92"/>
        <v>HBL-210ROW:PBI-MTCA-216100</v>
      </c>
      <c r="AL344" s="14" t="s">
        <v>574</v>
      </c>
      <c r="AM344" s="114" t="str">
        <f t="shared" si="93"/>
        <v>HBL-210ROW</v>
      </c>
      <c r="AN344" s="114" t="s">
        <v>1315</v>
      </c>
      <c r="AO344" s="114"/>
      <c r="AP344" s="511">
        <v>11</v>
      </c>
      <c r="AQ344" s="511">
        <f>'Electronics naming convention'!$C$16+AP344-1</f>
        <v>2161</v>
      </c>
      <c r="AR344" s="46">
        <f t="shared" si="94"/>
        <v>2</v>
      </c>
      <c r="AS344" s="46" t="str">
        <f t="shared" si="95"/>
        <v>BLM</v>
      </c>
      <c r="AT344" s="200">
        <f t="shared" si="96"/>
        <v>62.510018000000002</v>
      </c>
      <c r="AU344" s="46" t="s">
        <v>170</v>
      </c>
      <c r="AV344" s="515">
        <v>4</v>
      </c>
      <c r="AW344" s="515"/>
      <c r="AX344" s="47">
        <v>4</v>
      </c>
      <c r="AY344" s="515"/>
      <c r="AZ344" s="14"/>
      <c r="BA344" s="114"/>
      <c r="BB344" s="82"/>
      <c r="BC344" s="82"/>
    </row>
    <row r="345" spans="2:55" x14ac:dyDescent="0.25">
      <c r="B345" s="109" t="s">
        <v>363</v>
      </c>
      <c r="C345" s="211">
        <v>380.29621800000001</v>
      </c>
      <c r="D345" s="237">
        <f t="shared" si="103"/>
        <v>380.29621800000001</v>
      </c>
      <c r="E345" s="238">
        <f t="shared" si="103"/>
        <v>361.84621800000002</v>
      </c>
      <c r="F345" s="237">
        <f t="shared" si="103"/>
        <v>342.681218</v>
      </c>
      <c r="G345" s="237">
        <f t="shared" si="103"/>
        <v>320.90621800000002</v>
      </c>
      <c r="H345" s="237">
        <f t="shared" si="103"/>
        <v>303.866218</v>
      </c>
      <c r="I345" s="237">
        <f t="shared" si="103"/>
        <v>286.82621800000004</v>
      </c>
      <c r="J345" s="237">
        <f t="shared" si="103"/>
        <v>273.36121800000001</v>
      </c>
      <c r="K345" s="237">
        <f t="shared" si="103"/>
        <v>256.32121800000004</v>
      </c>
      <c r="L345" s="237">
        <f t="shared" si="103"/>
        <v>239.28121800000002</v>
      </c>
      <c r="M345" s="237">
        <f t="shared" si="103"/>
        <v>222.241218</v>
      </c>
      <c r="N345" s="237">
        <f t="shared" si="103"/>
        <v>205.20121800000001</v>
      </c>
      <c r="O345" s="237">
        <f t="shared" si="103"/>
        <v>188.16121800000002</v>
      </c>
      <c r="P345" s="237">
        <f t="shared" si="103"/>
        <v>171.121218</v>
      </c>
      <c r="Q345" s="237">
        <f t="shared" si="103"/>
        <v>154.08121800000001</v>
      </c>
      <c r="R345" s="237">
        <f t="shared" si="103"/>
        <v>137.04121800000001</v>
      </c>
      <c r="S345" s="237">
        <f t="shared" si="103"/>
        <v>120.00121799999999</v>
      </c>
      <c r="T345" s="237">
        <f t="shared" si="102"/>
        <v>102.96121800000003</v>
      </c>
      <c r="U345" s="237">
        <f t="shared" si="102"/>
        <v>85.92121800000001</v>
      </c>
      <c r="V345" s="237">
        <f t="shared" si="102"/>
        <v>68.88121799999999</v>
      </c>
      <c r="W345" s="237">
        <f t="shared" si="102"/>
        <v>51.841218000000026</v>
      </c>
      <c r="X345" s="244">
        <f t="shared" si="102"/>
        <v>34.801218000000006</v>
      </c>
      <c r="Y345" s="245">
        <f t="shared" si="102"/>
        <v>17.761217999999985</v>
      </c>
      <c r="Z345" s="379">
        <f t="shared" si="102"/>
        <v>0.72121800000002168</v>
      </c>
      <c r="AA345" s="379">
        <f t="shared" si="102"/>
        <v>16.318781999999999</v>
      </c>
      <c r="AB345" s="379">
        <f t="shared" si="102"/>
        <v>33.358781999999962</v>
      </c>
      <c r="AC345" s="237">
        <f t="shared" si="102"/>
        <v>50.398781999999983</v>
      </c>
      <c r="AD345" s="238">
        <f t="shared" si="102"/>
        <v>67.438782000000003</v>
      </c>
      <c r="AE345" s="237">
        <f t="shared" si="102"/>
        <v>84.478781999999967</v>
      </c>
      <c r="AF345" s="209">
        <f t="shared" si="102"/>
        <v>179.70378199999999</v>
      </c>
      <c r="AG345" s="114"/>
      <c r="AH345" s="114">
        <v>186</v>
      </c>
      <c r="AI345" s="46" t="s">
        <v>363</v>
      </c>
      <c r="AJ345" s="147" t="str">
        <f t="shared" si="91"/>
        <v>HBL-210ROW:PBI-FE-216101</v>
      </c>
      <c r="AK345" s="147" t="str">
        <f t="shared" si="92"/>
        <v>HBL-210ROW:PBI-MTCA-216100</v>
      </c>
      <c r="AL345" s="14" t="s">
        <v>574</v>
      </c>
      <c r="AM345" s="114" t="str">
        <f t="shared" si="93"/>
        <v>HBL-210ROW</v>
      </c>
      <c r="AN345" s="114" t="s">
        <v>1315</v>
      </c>
      <c r="AO345" s="114"/>
      <c r="AP345" s="511">
        <v>11</v>
      </c>
      <c r="AQ345" s="511">
        <f>'Electronics naming convention'!$C$16+AP345-1</f>
        <v>2161</v>
      </c>
      <c r="AR345" s="46">
        <f t="shared" si="94"/>
        <v>1</v>
      </c>
      <c r="AS345" s="46" t="str">
        <f t="shared" si="95"/>
        <v>BLM</v>
      </c>
      <c r="AT345" s="200">
        <f t="shared" si="96"/>
        <v>62.761217999999985</v>
      </c>
      <c r="AU345" s="46" t="s">
        <v>170</v>
      </c>
      <c r="AV345" s="515">
        <v>2</v>
      </c>
      <c r="AW345" s="515"/>
      <c r="AX345" s="47">
        <v>5</v>
      </c>
      <c r="AY345" s="515"/>
      <c r="AZ345" s="14"/>
      <c r="BA345" s="114"/>
      <c r="BB345" s="82"/>
      <c r="BC345" s="82"/>
    </row>
    <row r="346" spans="2:55" x14ac:dyDescent="0.25">
      <c r="B346" s="110" t="s">
        <v>364</v>
      </c>
      <c r="C346" s="211">
        <v>387.135018</v>
      </c>
      <c r="D346" s="237">
        <f t="shared" si="103"/>
        <v>387.135018</v>
      </c>
      <c r="E346" s="238">
        <f t="shared" si="103"/>
        <v>368.68501800000001</v>
      </c>
      <c r="F346" s="237">
        <f t="shared" si="103"/>
        <v>349.52001799999999</v>
      </c>
      <c r="G346" s="237">
        <f t="shared" si="103"/>
        <v>327.74501800000002</v>
      </c>
      <c r="H346" s="237">
        <f t="shared" si="103"/>
        <v>310.705018</v>
      </c>
      <c r="I346" s="237">
        <f t="shared" si="103"/>
        <v>293.66501800000003</v>
      </c>
      <c r="J346" s="237">
        <f t="shared" si="103"/>
        <v>280.200018</v>
      </c>
      <c r="K346" s="237">
        <f t="shared" si="103"/>
        <v>263.16001800000004</v>
      </c>
      <c r="L346" s="237">
        <f t="shared" si="103"/>
        <v>246.12001800000002</v>
      </c>
      <c r="M346" s="237">
        <f t="shared" si="103"/>
        <v>229.080018</v>
      </c>
      <c r="N346" s="237">
        <f t="shared" si="103"/>
        <v>212.040018</v>
      </c>
      <c r="O346" s="237">
        <f t="shared" si="103"/>
        <v>195.00001800000001</v>
      </c>
      <c r="P346" s="237">
        <f t="shared" si="103"/>
        <v>177.96001799999999</v>
      </c>
      <c r="Q346" s="237">
        <f t="shared" si="103"/>
        <v>160.920018</v>
      </c>
      <c r="R346" s="237">
        <f t="shared" si="103"/>
        <v>143.88001800000001</v>
      </c>
      <c r="S346" s="237">
        <f t="shared" si="103"/>
        <v>126.84001799999999</v>
      </c>
      <c r="T346" s="237">
        <f t="shared" si="102"/>
        <v>109.80001800000002</v>
      </c>
      <c r="U346" s="237">
        <f t="shared" si="102"/>
        <v>92.760018000000002</v>
      </c>
      <c r="V346" s="237">
        <f t="shared" si="102"/>
        <v>75.720017999999982</v>
      </c>
      <c r="W346" s="237">
        <f t="shared" si="102"/>
        <v>58.680018000000018</v>
      </c>
      <c r="X346" s="244">
        <f t="shared" si="102"/>
        <v>41.640017999999998</v>
      </c>
      <c r="Y346" s="245">
        <f t="shared" si="102"/>
        <v>24.600017999999977</v>
      </c>
      <c r="Z346" s="379">
        <f t="shared" si="102"/>
        <v>7.5600180000000137</v>
      </c>
      <c r="AA346" s="379">
        <f t="shared" si="102"/>
        <v>9.4799820000000068</v>
      </c>
      <c r="AB346" s="379">
        <f t="shared" si="102"/>
        <v>26.51998199999997</v>
      </c>
      <c r="AC346" s="237">
        <f t="shared" si="102"/>
        <v>43.559981999999991</v>
      </c>
      <c r="AD346" s="238">
        <f t="shared" si="102"/>
        <v>60.599982000000011</v>
      </c>
      <c r="AE346" s="237">
        <f t="shared" si="102"/>
        <v>77.639981999999975</v>
      </c>
      <c r="AF346" s="209">
        <f t="shared" si="102"/>
        <v>172.864982</v>
      </c>
      <c r="AG346" s="114"/>
      <c r="AH346" s="114">
        <v>187</v>
      </c>
      <c r="AI346" s="46" t="s">
        <v>364</v>
      </c>
      <c r="AJ346" s="147" t="str">
        <f t="shared" si="91"/>
        <v>HBL-210ROW:PBI-FE-216102</v>
      </c>
      <c r="AK346" s="147" t="str">
        <f t="shared" si="92"/>
        <v>HBL-210ROW:PBI-MTCA-216100</v>
      </c>
      <c r="AL346" s="14" t="s">
        <v>574</v>
      </c>
      <c r="AM346" s="114" t="str">
        <f t="shared" si="93"/>
        <v>HBL-210ROW</v>
      </c>
      <c r="AN346" s="114" t="s">
        <v>1315</v>
      </c>
      <c r="AO346" s="114"/>
      <c r="AP346" s="511">
        <v>11</v>
      </c>
      <c r="AQ346" s="511">
        <f>'Electronics naming convention'!$C$16+AP346-1</f>
        <v>2161</v>
      </c>
      <c r="AR346" s="46">
        <f t="shared" si="94"/>
        <v>2</v>
      </c>
      <c r="AS346" s="46" t="str">
        <f t="shared" si="95"/>
        <v>BLM</v>
      </c>
      <c r="AT346" s="200">
        <f t="shared" si="96"/>
        <v>69.600017999999977</v>
      </c>
      <c r="AU346" s="46" t="s">
        <v>170</v>
      </c>
      <c r="AV346" s="515">
        <v>4</v>
      </c>
      <c r="AW346" s="515"/>
      <c r="AX346" s="47">
        <v>5</v>
      </c>
      <c r="AY346" s="515"/>
      <c r="AZ346" s="14"/>
      <c r="BA346" s="114"/>
      <c r="BB346" s="82"/>
      <c r="BC346" s="82"/>
    </row>
    <row r="347" spans="2:55" x14ac:dyDescent="0.25">
      <c r="B347" s="47" t="s">
        <v>365</v>
      </c>
      <c r="C347" s="211">
        <v>388.56501800000001</v>
      </c>
      <c r="D347" s="237">
        <f t="shared" si="103"/>
        <v>388.56501800000001</v>
      </c>
      <c r="E347" s="238">
        <f t="shared" si="103"/>
        <v>370.11501800000002</v>
      </c>
      <c r="F347" s="237">
        <f t="shared" si="103"/>
        <v>350.950018</v>
      </c>
      <c r="G347" s="237">
        <f t="shared" si="103"/>
        <v>329.17501800000002</v>
      </c>
      <c r="H347" s="237">
        <f t="shared" si="103"/>
        <v>312.135018</v>
      </c>
      <c r="I347" s="237">
        <f t="shared" si="103"/>
        <v>295.09501799999998</v>
      </c>
      <c r="J347" s="237">
        <f t="shared" si="103"/>
        <v>281.63001800000001</v>
      </c>
      <c r="K347" s="237">
        <f t="shared" si="103"/>
        <v>264.59001799999999</v>
      </c>
      <c r="L347" s="237">
        <f t="shared" si="103"/>
        <v>247.55001800000002</v>
      </c>
      <c r="M347" s="237">
        <f t="shared" si="103"/>
        <v>230.510018</v>
      </c>
      <c r="N347" s="237">
        <f t="shared" si="103"/>
        <v>213.47001800000001</v>
      </c>
      <c r="O347" s="237">
        <f t="shared" si="103"/>
        <v>196.43001800000002</v>
      </c>
      <c r="P347" s="237">
        <f t="shared" si="103"/>
        <v>179.390018</v>
      </c>
      <c r="Q347" s="237">
        <f t="shared" si="103"/>
        <v>162.35001800000001</v>
      </c>
      <c r="R347" s="237">
        <f t="shared" si="103"/>
        <v>145.31001800000001</v>
      </c>
      <c r="S347" s="237">
        <f t="shared" si="103"/>
        <v>128.27001799999999</v>
      </c>
      <c r="T347" s="237">
        <f t="shared" si="102"/>
        <v>111.23001800000003</v>
      </c>
      <c r="U347" s="237">
        <f t="shared" si="102"/>
        <v>94.190018000000009</v>
      </c>
      <c r="V347" s="237">
        <f t="shared" si="102"/>
        <v>77.150017999999989</v>
      </c>
      <c r="W347" s="237">
        <f t="shared" si="102"/>
        <v>60.110018000000025</v>
      </c>
      <c r="X347" s="244">
        <f t="shared" si="102"/>
        <v>43.070018000000005</v>
      </c>
      <c r="Y347" s="245">
        <f t="shared" si="102"/>
        <v>26.030017999999984</v>
      </c>
      <c r="Z347" s="379">
        <f t="shared" si="102"/>
        <v>8.9900180000000205</v>
      </c>
      <c r="AA347" s="379">
        <f t="shared" si="102"/>
        <v>8.049982</v>
      </c>
      <c r="AB347" s="379">
        <f t="shared" si="102"/>
        <v>25.089981999999964</v>
      </c>
      <c r="AC347" s="237">
        <f t="shared" si="102"/>
        <v>42.129981999999984</v>
      </c>
      <c r="AD347" s="238">
        <f t="shared" si="102"/>
        <v>59.169982000000005</v>
      </c>
      <c r="AE347" s="237">
        <f t="shared" si="102"/>
        <v>76.209981999999968</v>
      </c>
      <c r="AF347" s="209">
        <f t="shared" si="102"/>
        <v>171.43498199999999</v>
      </c>
      <c r="AG347" s="114"/>
      <c r="AH347" s="114">
        <v>188</v>
      </c>
      <c r="AI347" s="46" t="s">
        <v>365</v>
      </c>
      <c r="AJ347" s="147" t="str">
        <f t="shared" si="91"/>
        <v>HBL-210ROW:PBI-FE-216101</v>
      </c>
      <c r="AK347" s="147" t="str">
        <f t="shared" si="92"/>
        <v>HBL-210ROW:PBI-MTCA-216100</v>
      </c>
      <c r="AL347" s="14" t="s">
        <v>574</v>
      </c>
      <c r="AM347" s="114" t="str">
        <f t="shared" si="93"/>
        <v>HBL-210ROW</v>
      </c>
      <c r="AN347" s="114" t="s">
        <v>1315</v>
      </c>
      <c r="AO347" s="114"/>
      <c r="AP347" s="511">
        <v>11</v>
      </c>
      <c r="AQ347" s="511">
        <f>'Electronics naming convention'!$C$16+AP347-1</f>
        <v>2161</v>
      </c>
      <c r="AR347" s="46">
        <f t="shared" si="94"/>
        <v>1</v>
      </c>
      <c r="AS347" s="46" t="str">
        <f t="shared" si="95"/>
        <v>BLM</v>
      </c>
      <c r="AT347" s="200">
        <f t="shared" si="96"/>
        <v>71.030017999999984</v>
      </c>
      <c r="AU347" s="46" t="s">
        <v>170</v>
      </c>
      <c r="AV347" s="515">
        <v>2</v>
      </c>
      <c r="AW347" s="515"/>
      <c r="AX347" s="47">
        <v>6</v>
      </c>
      <c r="AY347" s="515"/>
      <c r="AZ347" s="14"/>
      <c r="BA347" s="114"/>
      <c r="BB347" s="82"/>
      <c r="BC347" s="82"/>
    </row>
    <row r="348" spans="2:55" ht="15.75" thickBot="1" x14ac:dyDescent="0.3">
      <c r="B348" s="109" t="s">
        <v>366</v>
      </c>
      <c r="C348" s="211">
        <v>388.81621799999999</v>
      </c>
      <c r="D348" s="237">
        <f t="shared" si="103"/>
        <v>388.81621799999999</v>
      </c>
      <c r="E348" s="238">
        <f t="shared" si="103"/>
        <v>370.366218</v>
      </c>
      <c r="F348" s="237">
        <f t="shared" si="103"/>
        <v>351.20121799999998</v>
      </c>
      <c r="G348" s="237">
        <f t="shared" si="103"/>
        <v>329.42621800000001</v>
      </c>
      <c r="H348" s="237">
        <f t="shared" si="103"/>
        <v>312.38621799999999</v>
      </c>
      <c r="I348" s="237">
        <f t="shared" si="103"/>
        <v>295.34621800000002</v>
      </c>
      <c r="J348" s="237">
        <f t="shared" si="103"/>
        <v>281.88121799999999</v>
      </c>
      <c r="K348" s="237">
        <f t="shared" si="103"/>
        <v>264.84121800000003</v>
      </c>
      <c r="L348" s="237">
        <f t="shared" si="103"/>
        <v>247.80121800000001</v>
      </c>
      <c r="M348" s="237">
        <f t="shared" si="103"/>
        <v>230.76121799999999</v>
      </c>
      <c r="N348" s="237">
        <f t="shared" si="103"/>
        <v>213.72121799999999</v>
      </c>
      <c r="O348" s="237">
        <f t="shared" si="103"/>
        <v>196.681218</v>
      </c>
      <c r="P348" s="237">
        <f t="shared" si="103"/>
        <v>179.64121799999998</v>
      </c>
      <c r="Q348" s="237">
        <f t="shared" si="103"/>
        <v>162.60121799999999</v>
      </c>
      <c r="R348" s="237">
        <f t="shared" si="103"/>
        <v>145.561218</v>
      </c>
      <c r="S348" s="237">
        <f t="shared" si="103"/>
        <v>128.52121799999998</v>
      </c>
      <c r="T348" s="237">
        <f t="shared" si="102"/>
        <v>111.48121800000001</v>
      </c>
      <c r="U348" s="237">
        <f t="shared" si="102"/>
        <v>94.441217999999992</v>
      </c>
      <c r="V348" s="237">
        <f t="shared" si="102"/>
        <v>77.401217999999972</v>
      </c>
      <c r="W348" s="237">
        <f t="shared" si="102"/>
        <v>60.361218000000008</v>
      </c>
      <c r="X348" s="242">
        <f t="shared" si="102"/>
        <v>43.321217999999988</v>
      </c>
      <c r="Y348" s="243">
        <f t="shared" si="102"/>
        <v>26.281217999999967</v>
      </c>
      <c r="Z348" s="379">
        <f t="shared" si="102"/>
        <v>9.2412180000000035</v>
      </c>
      <c r="AA348" s="379">
        <f t="shared" si="102"/>
        <v>7.798782000000017</v>
      </c>
      <c r="AB348" s="379">
        <f t="shared" si="102"/>
        <v>24.838781999999981</v>
      </c>
      <c r="AC348" s="237">
        <f t="shared" si="102"/>
        <v>41.878782000000001</v>
      </c>
      <c r="AD348" s="238">
        <f t="shared" si="102"/>
        <v>58.918782000000022</v>
      </c>
      <c r="AE348" s="237">
        <f t="shared" si="102"/>
        <v>75.958781999999985</v>
      </c>
      <c r="AF348" s="209">
        <f t="shared" si="102"/>
        <v>171.18378200000001</v>
      </c>
      <c r="AG348" s="114"/>
      <c r="AH348" s="114">
        <v>189</v>
      </c>
      <c r="AI348" s="164" t="s">
        <v>366</v>
      </c>
      <c r="AJ348" s="173" t="str">
        <f t="shared" si="91"/>
        <v>HBL-210ROW:PBI-FE-216102</v>
      </c>
      <c r="AK348" s="173" t="str">
        <f t="shared" si="92"/>
        <v>HBL-210ROW:PBI-MTCA-216100</v>
      </c>
      <c r="AL348" s="14" t="s">
        <v>574</v>
      </c>
      <c r="AM348" s="114" t="str">
        <f t="shared" si="93"/>
        <v>HBL-210ROW</v>
      </c>
      <c r="AN348" s="114" t="s">
        <v>1315</v>
      </c>
      <c r="AO348" s="114"/>
      <c r="AP348" s="511">
        <v>11</v>
      </c>
      <c r="AQ348" s="81">
        <f>'Electronics naming convention'!$C$16+AP348-1</f>
        <v>2161</v>
      </c>
      <c r="AR348" s="46">
        <f t="shared" si="94"/>
        <v>2</v>
      </c>
      <c r="AS348" s="164" t="str">
        <f t="shared" si="95"/>
        <v>BLM</v>
      </c>
      <c r="AT348" s="201">
        <f t="shared" si="96"/>
        <v>71.281217999999967</v>
      </c>
      <c r="AU348" s="46" t="s">
        <v>170</v>
      </c>
      <c r="AV348" s="515">
        <v>4</v>
      </c>
      <c r="AW348" s="515"/>
      <c r="AX348" s="47">
        <v>6</v>
      </c>
      <c r="AY348" s="515"/>
      <c r="AZ348" s="14"/>
      <c r="BA348" s="114"/>
      <c r="BB348" s="82"/>
      <c r="BC348" s="82"/>
    </row>
    <row r="349" spans="2:55" x14ac:dyDescent="0.25">
      <c r="B349" s="110" t="s">
        <v>367</v>
      </c>
      <c r="C349" s="211">
        <v>395.65501799999998</v>
      </c>
      <c r="D349" s="237">
        <f t="shared" si="103"/>
        <v>395.65501799999998</v>
      </c>
      <c r="E349" s="238">
        <f t="shared" si="103"/>
        <v>377.205018</v>
      </c>
      <c r="F349" s="237">
        <f t="shared" si="103"/>
        <v>358.04001799999998</v>
      </c>
      <c r="G349" s="237">
        <f t="shared" si="103"/>
        <v>336.265018</v>
      </c>
      <c r="H349" s="237">
        <f t="shared" si="103"/>
        <v>319.22501799999998</v>
      </c>
      <c r="I349" s="237">
        <f t="shared" si="103"/>
        <v>302.18501800000001</v>
      </c>
      <c r="J349" s="237">
        <f t="shared" si="103"/>
        <v>288.72001799999998</v>
      </c>
      <c r="K349" s="237">
        <f t="shared" si="103"/>
        <v>271.68001800000002</v>
      </c>
      <c r="L349" s="237">
        <f t="shared" si="103"/>
        <v>254.640018</v>
      </c>
      <c r="M349" s="237">
        <f t="shared" si="103"/>
        <v>237.60001799999998</v>
      </c>
      <c r="N349" s="237">
        <f t="shared" si="103"/>
        <v>220.56001799999999</v>
      </c>
      <c r="O349" s="237">
        <f t="shared" si="103"/>
        <v>203.52001799999999</v>
      </c>
      <c r="P349" s="237">
        <f t="shared" si="103"/>
        <v>186.48001799999997</v>
      </c>
      <c r="Q349" s="237">
        <f t="shared" si="103"/>
        <v>169.44001799999998</v>
      </c>
      <c r="R349" s="237">
        <f t="shared" si="103"/>
        <v>152.40001799999999</v>
      </c>
      <c r="S349" s="237">
        <f t="shared" si="103"/>
        <v>135.36001799999997</v>
      </c>
      <c r="T349" s="237">
        <f t="shared" si="102"/>
        <v>118.320018</v>
      </c>
      <c r="U349" s="237">
        <f t="shared" si="102"/>
        <v>101.28001799999998</v>
      </c>
      <c r="V349" s="237">
        <f t="shared" si="102"/>
        <v>84.240017999999964</v>
      </c>
      <c r="W349" s="237">
        <f t="shared" si="102"/>
        <v>67.200018</v>
      </c>
      <c r="X349" s="237">
        <f t="shared" si="102"/>
        <v>50.16001799999998</v>
      </c>
      <c r="Y349" s="237">
        <f t="shared" si="102"/>
        <v>33.120017999999959</v>
      </c>
      <c r="Z349" s="379">
        <f t="shared" si="102"/>
        <v>16.080017999999995</v>
      </c>
      <c r="AA349" s="379">
        <f t="shared" si="102"/>
        <v>0.95998200000002498</v>
      </c>
      <c r="AB349" s="379">
        <f t="shared" si="102"/>
        <v>17.999981999999989</v>
      </c>
      <c r="AC349" s="236">
        <f t="shared" si="102"/>
        <v>35.039982000000009</v>
      </c>
      <c r="AD349" s="238">
        <f t="shared" si="102"/>
        <v>52.07998200000003</v>
      </c>
      <c r="AE349" s="237">
        <f t="shared" si="102"/>
        <v>69.119981999999993</v>
      </c>
      <c r="AF349" s="209">
        <f t="shared" si="102"/>
        <v>164.34498200000002</v>
      </c>
      <c r="AG349" s="114"/>
      <c r="AH349" s="114">
        <v>190</v>
      </c>
      <c r="AI349" s="132" t="s">
        <v>367</v>
      </c>
      <c r="AJ349" s="172" t="str">
        <f t="shared" si="91"/>
        <v>HEBT-010ROW:PBI-FE-216201</v>
      </c>
      <c r="AK349" s="172" t="str">
        <f t="shared" si="92"/>
        <v>HEBT-010ROW:PBI-MTCA-216200</v>
      </c>
      <c r="AL349" s="14" t="s">
        <v>1559</v>
      </c>
      <c r="AM349" s="114" t="str">
        <f t="shared" si="93"/>
        <v>HEBT-010ROW</v>
      </c>
      <c r="AN349" s="114" t="s">
        <v>1315</v>
      </c>
      <c r="AO349" s="114"/>
      <c r="AP349" s="87">
        <v>12</v>
      </c>
      <c r="AQ349" s="87">
        <f>'Electronics naming convention'!$C$16+AP349-1</f>
        <v>2162</v>
      </c>
      <c r="AR349" s="46">
        <f t="shared" si="94"/>
        <v>1</v>
      </c>
      <c r="AS349" s="132" t="str">
        <f t="shared" si="95"/>
        <v>BLM</v>
      </c>
      <c r="AT349" s="202">
        <f t="shared" si="96"/>
        <v>80.039982000000009</v>
      </c>
      <c r="AU349" s="46" t="s">
        <v>171</v>
      </c>
      <c r="AV349" s="515">
        <v>1</v>
      </c>
      <c r="AW349" s="515"/>
      <c r="AX349" s="47">
        <v>1</v>
      </c>
      <c r="AY349" s="515"/>
      <c r="AZ349" s="14"/>
      <c r="BA349" s="114"/>
      <c r="BB349" s="82"/>
      <c r="BC349" s="82"/>
    </row>
    <row r="350" spans="2:55" x14ac:dyDescent="0.25">
      <c r="B350" s="47" t="s">
        <v>368</v>
      </c>
      <c r="C350" s="211">
        <v>397.08501799999999</v>
      </c>
      <c r="D350" s="237">
        <f t="shared" si="103"/>
        <v>397.08501799999999</v>
      </c>
      <c r="E350" s="238">
        <f t="shared" si="103"/>
        <v>378.635018</v>
      </c>
      <c r="F350" s="237">
        <f t="shared" si="103"/>
        <v>359.47001799999998</v>
      </c>
      <c r="G350" s="237">
        <f t="shared" si="103"/>
        <v>337.695018</v>
      </c>
      <c r="H350" s="237">
        <f t="shared" si="103"/>
        <v>320.65501799999998</v>
      </c>
      <c r="I350" s="237">
        <f t="shared" si="103"/>
        <v>303.61501799999996</v>
      </c>
      <c r="J350" s="237">
        <f t="shared" si="103"/>
        <v>290.15001799999999</v>
      </c>
      <c r="K350" s="237">
        <f t="shared" si="103"/>
        <v>273.11001799999997</v>
      </c>
      <c r="L350" s="237">
        <f t="shared" si="103"/>
        <v>256.070018</v>
      </c>
      <c r="M350" s="237">
        <f t="shared" si="103"/>
        <v>239.03001799999998</v>
      </c>
      <c r="N350" s="237">
        <f t="shared" si="103"/>
        <v>221.99001799999999</v>
      </c>
      <c r="O350" s="237">
        <f t="shared" si="103"/>
        <v>204.950018</v>
      </c>
      <c r="P350" s="237">
        <f t="shared" si="103"/>
        <v>187.91001799999998</v>
      </c>
      <c r="Q350" s="237">
        <f t="shared" si="103"/>
        <v>170.87001799999999</v>
      </c>
      <c r="R350" s="237">
        <f t="shared" si="103"/>
        <v>153.830018</v>
      </c>
      <c r="S350" s="237">
        <f t="shared" si="103"/>
        <v>136.79001799999998</v>
      </c>
      <c r="T350" s="237">
        <f t="shared" si="102"/>
        <v>119.75001800000001</v>
      </c>
      <c r="U350" s="237">
        <f t="shared" si="102"/>
        <v>102.71001799999999</v>
      </c>
      <c r="V350" s="237">
        <f t="shared" si="102"/>
        <v>85.67001799999997</v>
      </c>
      <c r="W350" s="237">
        <f t="shared" si="102"/>
        <v>68.630018000000007</v>
      </c>
      <c r="X350" s="237">
        <f t="shared" si="102"/>
        <v>51.590017999999986</v>
      </c>
      <c r="Y350" s="237">
        <f t="shared" si="102"/>
        <v>34.550017999999966</v>
      </c>
      <c r="Z350" s="379">
        <f t="shared" si="102"/>
        <v>17.510018000000002</v>
      </c>
      <c r="AA350" s="379">
        <f t="shared" si="102"/>
        <v>0.47001799999998184</v>
      </c>
      <c r="AB350" s="379">
        <f t="shared" si="102"/>
        <v>16.569981999999982</v>
      </c>
      <c r="AC350" s="252">
        <f t="shared" si="102"/>
        <v>33.609982000000002</v>
      </c>
      <c r="AD350" s="238">
        <f t="shared" si="102"/>
        <v>50.649982000000023</v>
      </c>
      <c r="AE350" s="237">
        <f t="shared" si="102"/>
        <v>67.689981999999986</v>
      </c>
      <c r="AF350" s="209">
        <f t="shared" si="102"/>
        <v>162.91498200000001</v>
      </c>
      <c r="AG350" s="114"/>
      <c r="AH350" s="114">
        <v>191</v>
      </c>
      <c r="AI350" s="46" t="s">
        <v>368</v>
      </c>
      <c r="AJ350" s="147" t="str">
        <f t="shared" si="91"/>
        <v>HEBT-010ROW:PBI-FE-216202</v>
      </c>
      <c r="AK350" s="147" t="str">
        <f t="shared" si="92"/>
        <v>HEBT-010ROW:PBI-MTCA-216200</v>
      </c>
      <c r="AL350" s="14" t="s">
        <v>1559</v>
      </c>
      <c r="AM350" s="114" t="str">
        <f t="shared" si="93"/>
        <v>HEBT-010ROW</v>
      </c>
      <c r="AN350" s="114" t="s">
        <v>1315</v>
      </c>
      <c r="AO350" s="114"/>
      <c r="AP350" s="511">
        <v>12</v>
      </c>
      <c r="AQ350" s="511">
        <f>'Electronics naming convention'!$C$16+AP350-1</f>
        <v>2162</v>
      </c>
      <c r="AR350" s="46">
        <f t="shared" si="94"/>
        <v>2</v>
      </c>
      <c r="AS350" s="46" t="str">
        <f t="shared" si="95"/>
        <v>BLM</v>
      </c>
      <c r="AT350" s="200">
        <f t="shared" si="96"/>
        <v>78.609982000000002</v>
      </c>
      <c r="AU350" s="46" t="s">
        <v>171</v>
      </c>
      <c r="AV350" s="515">
        <v>3</v>
      </c>
      <c r="AW350" s="515"/>
      <c r="AX350" s="47">
        <v>1</v>
      </c>
      <c r="AY350" s="515"/>
      <c r="AZ350" s="14"/>
      <c r="BA350" s="114"/>
      <c r="BB350" s="82"/>
      <c r="BC350" s="82"/>
    </row>
    <row r="351" spans="2:55" x14ac:dyDescent="0.25">
      <c r="B351" s="109" t="s">
        <v>369</v>
      </c>
      <c r="C351" s="211">
        <v>397.33621799999997</v>
      </c>
      <c r="D351" s="237">
        <f t="shared" si="103"/>
        <v>397.33621799999997</v>
      </c>
      <c r="E351" s="238">
        <f t="shared" si="103"/>
        <v>378.88621799999999</v>
      </c>
      <c r="F351" s="237">
        <f t="shared" si="103"/>
        <v>359.72121799999996</v>
      </c>
      <c r="G351" s="237">
        <f t="shared" si="103"/>
        <v>337.94621799999999</v>
      </c>
      <c r="H351" s="237">
        <f t="shared" si="103"/>
        <v>320.90621799999997</v>
      </c>
      <c r="I351" s="237">
        <f t="shared" si="103"/>
        <v>303.866218</v>
      </c>
      <c r="J351" s="237">
        <f t="shared" si="103"/>
        <v>290.40121799999997</v>
      </c>
      <c r="K351" s="237">
        <f t="shared" si="103"/>
        <v>273.36121800000001</v>
      </c>
      <c r="L351" s="237">
        <f t="shared" si="103"/>
        <v>256.32121799999999</v>
      </c>
      <c r="M351" s="237">
        <f t="shared" si="103"/>
        <v>239.28121799999997</v>
      </c>
      <c r="N351" s="237">
        <f t="shared" si="103"/>
        <v>222.24121799999998</v>
      </c>
      <c r="O351" s="237">
        <f t="shared" si="103"/>
        <v>205.20121799999998</v>
      </c>
      <c r="P351" s="237">
        <f t="shared" si="103"/>
        <v>188.16121799999996</v>
      </c>
      <c r="Q351" s="237">
        <f t="shared" si="103"/>
        <v>171.12121799999997</v>
      </c>
      <c r="R351" s="237">
        <f t="shared" si="103"/>
        <v>154.08121799999998</v>
      </c>
      <c r="S351" s="237">
        <f t="shared" si="103"/>
        <v>137.04121799999996</v>
      </c>
      <c r="T351" s="237">
        <f t="shared" si="102"/>
        <v>120.00121799999999</v>
      </c>
      <c r="U351" s="237">
        <f t="shared" si="102"/>
        <v>102.96121799999997</v>
      </c>
      <c r="V351" s="237">
        <f t="shared" si="102"/>
        <v>85.921217999999953</v>
      </c>
      <c r="W351" s="237">
        <f t="shared" si="102"/>
        <v>68.88121799999999</v>
      </c>
      <c r="X351" s="237">
        <f t="shared" si="102"/>
        <v>51.841217999999969</v>
      </c>
      <c r="Y351" s="237">
        <f t="shared" si="102"/>
        <v>34.801217999999949</v>
      </c>
      <c r="Z351" s="379">
        <f t="shared" si="102"/>
        <v>17.761217999999985</v>
      </c>
      <c r="AA351" s="379">
        <f t="shared" si="102"/>
        <v>0.72121799999996483</v>
      </c>
      <c r="AB351" s="379">
        <f t="shared" si="102"/>
        <v>16.318781999999999</v>
      </c>
      <c r="AC351" s="252">
        <f t="shared" si="102"/>
        <v>33.358782000000019</v>
      </c>
      <c r="AD351" s="238">
        <f t="shared" si="102"/>
        <v>50.39878200000004</v>
      </c>
      <c r="AE351" s="237">
        <f t="shared" si="102"/>
        <v>67.438782000000003</v>
      </c>
      <c r="AF351" s="209">
        <f t="shared" si="102"/>
        <v>162.66378200000003</v>
      </c>
      <c r="AG351" s="114"/>
      <c r="AH351" s="114">
        <v>192</v>
      </c>
      <c r="AI351" s="46" t="s">
        <v>369</v>
      </c>
      <c r="AJ351" s="147" t="str">
        <f t="shared" si="91"/>
        <v>HEBT-010ROW:PBI-FE-216201</v>
      </c>
      <c r="AK351" s="147" t="str">
        <f t="shared" si="92"/>
        <v>HEBT-010ROW:PBI-MTCA-216200</v>
      </c>
      <c r="AL351" s="14" t="s">
        <v>1559</v>
      </c>
      <c r="AM351" s="114" t="str">
        <f t="shared" si="93"/>
        <v>HEBT-010ROW</v>
      </c>
      <c r="AN351" s="114" t="s">
        <v>1315</v>
      </c>
      <c r="AO351" s="114"/>
      <c r="AP351" s="511">
        <v>12</v>
      </c>
      <c r="AQ351" s="511">
        <f>'Electronics naming convention'!$C$16+AP351-1</f>
        <v>2162</v>
      </c>
      <c r="AR351" s="46">
        <f t="shared" si="94"/>
        <v>1</v>
      </c>
      <c r="AS351" s="46" t="str">
        <f t="shared" si="95"/>
        <v>BLM</v>
      </c>
      <c r="AT351" s="200">
        <f t="shared" si="96"/>
        <v>78.358782000000019</v>
      </c>
      <c r="AU351" s="46" t="s">
        <v>171</v>
      </c>
      <c r="AV351" s="515">
        <v>1</v>
      </c>
      <c r="AW351" s="515"/>
      <c r="AX351" s="47">
        <v>2</v>
      </c>
      <c r="AY351" s="515"/>
      <c r="AZ351" s="14"/>
      <c r="BA351" s="114"/>
      <c r="BB351" s="82"/>
      <c r="BC351" s="82"/>
    </row>
    <row r="352" spans="2:55" x14ac:dyDescent="0.25">
      <c r="B352" s="47" t="s">
        <v>370</v>
      </c>
      <c r="C352" s="211">
        <v>404.17501800000002</v>
      </c>
      <c r="D352" s="237">
        <f t="shared" si="103"/>
        <v>404.17501800000002</v>
      </c>
      <c r="E352" s="238">
        <f t="shared" si="103"/>
        <v>385.72501800000003</v>
      </c>
      <c r="F352" s="237">
        <f t="shared" si="103"/>
        <v>366.56001800000001</v>
      </c>
      <c r="G352" s="237">
        <f t="shared" si="103"/>
        <v>344.78501800000004</v>
      </c>
      <c r="H352" s="237">
        <f t="shared" si="103"/>
        <v>327.74501800000002</v>
      </c>
      <c r="I352" s="237">
        <f t="shared" si="103"/>
        <v>310.705018</v>
      </c>
      <c r="J352" s="237">
        <f t="shared" si="103"/>
        <v>297.24001800000002</v>
      </c>
      <c r="K352" s="237">
        <f t="shared" si="103"/>
        <v>280.200018</v>
      </c>
      <c r="L352" s="237">
        <f t="shared" si="103"/>
        <v>263.16001800000004</v>
      </c>
      <c r="M352" s="237">
        <f t="shared" si="103"/>
        <v>246.12001800000002</v>
      </c>
      <c r="N352" s="237">
        <f t="shared" si="103"/>
        <v>229.08001800000002</v>
      </c>
      <c r="O352" s="237">
        <f t="shared" si="103"/>
        <v>212.04001800000003</v>
      </c>
      <c r="P352" s="237">
        <f t="shared" si="103"/>
        <v>195.00001800000001</v>
      </c>
      <c r="Q352" s="237">
        <f t="shared" si="103"/>
        <v>177.96001800000002</v>
      </c>
      <c r="R352" s="237">
        <f t="shared" si="103"/>
        <v>160.92001800000003</v>
      </c>
      <c r="S352" s="237">
        <f t="shared" ref="S352:AF367" si="104">ABS($C352-S$159)</f>
        <v>143.88001800000001</v>
      </c>
      <c r="T352" s="237">
        <f t="shared" si="104"/>
        <v>126.84001800000004</v>
      </c>
      <c r="U352" s="237">
        <f t="shared" si="104"/>
        <v>109.80001800000002</v>
      </c>
      <c r="V352" s="237">
        <f t="shared" si="104"/>
        <v>92.760018000000002</v>
      </c>
      <c r="W352" s="237">
        <f t="shared" si="104"/>
        <v>75.720018000000039</v>
      </c>
      <c r="X352" s="237">
        <f t="shared" si="104"/>
        <v>58.680018000000018</v>
      </c>
      <c r="Y352" s="237">
        <f t="shared" si="104"/>
        <v>41.640017999999998</v>
      </c>
      <c r="Z352" s="379">
        <f t="shared" si="104"/>
        <v>24.600018000000034</v>
      </c>
      <c r="AA352" s="379">
        <f t="shared" si="104"/>
        <v>7.5600180000000137</v>
      </c>
      <c r="AB352" s="379">
        <f t="shared" si="104"/>
        <v>9.4799819999999499</v>
      </c>
      <c r="AC352" s="252">
        <f t="shared" si="104"/>
        <v>26.51998199999997</v>
      </c>
      <c r="AD352" s="238">
        <f t="shared" si="104"/>
        <v>43.559981999999991</v>
      </c>
      <c r="AE352" s="237">
        <f t="shared" si="104"/>
        <v>60.599981999999954</v>
      </c>
      <c r="AF352" s="209">
        <f t="shared" si="104"/>
        <v>155.82498199999998</v>
      </c>
      <c r="AG352" s="114"/>
      <c r="AH352" s="114">
        <v>193</v>
      </c>
      <c r="AI352" s="46" t="s">
        <v>370</v>
      </c>
      <c r="AJ352" s="147" t="str">
        <f t="shared" ref="AJ352:AJ415" si="105">CONCATENATE(AM352,":PBI-FE-",TEXT(AQ352,"00"),TEXT(AR352,"00"))</f>
        <v>HEBT-010ROW:PBI-FE-216202</v>
      </c>
      <c r="AK352" s="147" t="str">
        <f t="shared" ref="AK352:AK415" si="106">CONCATENATE(AM352,":",$AI$3,"-",TEXT(AQ352,"00"),"00")</f>
        <v>HEBT-010ROW:PBI-MTCA-216200</v>
      </c>
      <c r="AL352" s="14" t="s">
        <v>1559</v>
      </c>
      <c r="AM352" s="114" t="str">
        <f t="shared" ref="AM352:AM415" si="107">LEFT(AL352,FIND(":",AL352)-1)</f>
        <v>HEBT-010ROW</v>
      </c>
      <c r="AN352" s="114" t="s">
        <v>1315</v>
      </c>
      <c r="AO352" s="114"/>
      <c r="AP352" s="511">
        <v>12</v>
      </c>
      <c r="AQ352" s="511">
        <f>'Electronics naming convention'!$C$16+AP352-1</f>
        <v>2162</v>
      </c>
      <c r="AR352" s="46">
        <f t="shared" ref="AR352:AR415" si="108">CEILING(AV352/2,1)</f>
        <v>2</v>
      </c>
      <c r="AS352" s="46" t="str">
        <f t="shared" ref="AS352:AS415" si="109">MID(AI352,FIND("PBI",AI352)+4,FIND("-",AI352,FIND(":",AI352)+5)-FIND("-",AI352,FIND(":",AI352))-1)</f>
        <v>BLM</v>
      </c>
      <c r="AT352" s="200">
        <f t="shared" ref="AT352:AT415" si="110">VLOOKUP(AI352,$B$19:$AF$546,HLOOKUP(AU352,$D$15:$AF$16,2,FALSE)+2,FALSE)+IF(AU352="FEB",$AT$3,$AT$2)</f>
        <v>71.51998199999997</v>
      </c>
      <c r="AU352" s="46" t="s">
        <v>171</v>
      </c>
      <c r="AV352" s="515">
        <v>3</v>
      </c>
      <c r="AW352" s="515"/>
      <c r="AX352" s="47">
        <v>2</v>
      </c>
      <c r="AY352" s="515"/>
      <c r="AZ352" s="14"/>
      <c r="BA352" s="114"/>
      <c r="BB352" s="82"/>
      <c r="BC352" s="82"/>
    </row>
    <row r="353" spans="2:56" x14ac:dyDescent="0.25">
      <c r="B353" s="47" t="s">
        <v>371</v>
      </c>
      <c r="C353" s="211">
        <v>405.60501799999997</v>
      </c>
      <c r="D353" s="237">
        <f t="shared" ref="D353:S368" si="111">ABS($C353-D$159)</f>
        <v>405.60501799999997</v>
      </c>
      <c r="E353" s="238">
        <f t="shared" si="111"/>
        <v>387.15501799999998</v>
      </c>
      <c r="F353" s="237">
        <f t="shared" si="111"/>
        <v>367.99001799999996</v>
      </c>
      <c r="G353" s="237">
        <f t="shared" si="111"/>
        <v>346.21501799999999</v>
      </c>
      <c r="H353" s="237">
        <f t="shared" si="111"/>
        <v>329.17501799999997</v>
      </c>
      <c r="I353" s="237">
        <f t="shared" si="111"/>
        <v>312.13501799999995</v>
      </c>
      <c r="J353" s="237">
        <f t="shared" si="111"/>
        <v>298.67001799999997</v>
      </c>
      <c r="K353" s="237">
        <f t="shared" si="111"/>
        <v>281.63001799999995</v>
      </c>
      <c r="L353" s="237">
        <f t="shared" si="111"/>
        <v>264.59001799999999</v>
      </c>
      <c r="M353" s="237">
        <f t="shared" si="111"/>
        <v>247.55001799999997</v>
      </c>
      <c r="N353" s="237">
        <f t="shared" si="111"/>
        <v>230.51001799999997</v>
      </c>
      <c r="O353" s="237">
        <f t="shared" si="111"/>
        <v>213.47001799999998</v>
      </c>
      <c r="P353" s="237">
        <f t="shared" si="111"/>
        <v>196.43001799999996</v>
      </c>
      <c r="Q353" s="237">
        <f t="shared" si="111"/>
        <v>179.39001799999997</v>
      </c>
      <c r="R353" s="237">
        <f t="shared" si="111"/>
        <v>162.35001799999998</v>
      </c>
      <c r="S353" s="237">
        <f t="shared" si="104"/>
        <v>145.31001799999996</v>
      </c>
      <c r="T353" s="237">
        <f t="shared" si="104"/>
        <v>128.27001799999999</v>
      </c>
      <c r="U353" s="237">
        <f t="shared" si="104"/>
        <v>111.23001799999997</v>
      </c>
      <c r="V353" s="237">
        <f t="shared" si="104"/>
        <v>94.190017999999952</v>
      </c>
      <c r="W353" s="237">
        <f t="shared" si="104"/>
        <v>77.150017999999989</v>
      </c>
      <c r="X353" s="237">
        <f t="shared" si="104"/>
        <v>60.110017999999968</v>
      </c>
      <c r="Y353" s="237">
        <f t="shared" si="104"/>
        <v>43.070017999999948</v>
      </c>
      <c r="Z353" s="379">
        <f t="shared" si="104"/>
        <v>26.030017999999984</v>
      </c>
      <c r="AA353" s="379">
        <f t="shared" si="104"/>
        <v>8.9900179999999636</v>
      </c>
      <c r="AB353" s="379">
        <f t="shared" si="104"/>
        <v>8.049982</v>
      </c>
      <c r="AC353" s="252">
        <f t="shared" si="104"/>
        <v>25.08998200000002</v>
      </c>
      <c r="AD353" s="238">
        <f t="shared" si="104"/>
        <v>42.129982000000041</v>
      </c>
      <c r="AE353" s="237">
        <f t="shared" si="104"/>
        <v>59.169982000000005</v>
      </c>
      <c r="AF353" s="209">
        <f t="shared" si="104"/>
        <v>154.39498200000003</v>
      </c>
      <c r="AG353" s="114"/>
      <c r="AH353" s="114">
        <v>194</v>
      </c>
      <c r="AI353" s="46" t="s">
        <v>371</v>
      </c>
      <c r="AJ353" s="147" t="str">
        <f t="shared" si="105"/>
        <v>HEBT-010ROW:PBI-FE-216201</v>
      </c>
      <c r="AK353" s="147" t="str">
        <f t="shared" si="106"/>
        <v>HEBT-010ROW:PBI-MTCA-216200</v>
      </c>
      <c r="AL353" s="14" t="s">
        <v>1559</v>
      </c>
      <c r="AM353" s="114" t="str">
        <f t="shared" si="107"/>
        <v>HEBT-010ROW</v>
      </c>
      <c r="AN353" s="114" t="s">
        <v>1315</v>
      </c>
      <c r="AO353" s="114"/>
      <c r="AP353" s="511">
        <v>12</v>
      </c>
      <c r="AQ353" s="511">
        <f>'Electronics naming convention'!$C$16+AP353-1</f>
        <v>2162</v>
      </c>
      <c r="AR353" s="46">
        <f t="shared" si="108"/>
        <v>1</v>
      </c>
      <c r="AS353" s="46" t="str">
        <f t="shared" si="109"/>
        <v>BLM</v>
      </c>
      <c r="AT353" s="200">
        <f t="shared" si="110"/>
        <v>70.08998200000002</v>
      </c>
      <c r="AU353" s="46" t="s">
        <v>171</v>
      </c>
      <c r="AV353" s="515">
        <v>1</v>
      </c>
      <c r="AW353" s="515"/>
      <c r="AX353" s="47">
        <v>3</v>
      </c>
      <c r="AY353" s="515"/>
      <c r="AZ353" s="14"/>
      <c r="BA353" s="114"/>
      <c r="BB353" s="82"/>
      <c r="BC353" s="82"/>
    </row>
    <row r="354" spans="2:56" x14ac:dyDescent="0.25">
      <c r="B354" s="109" t="s">
        <v>372</v>
      </c>
      <c r="C354" s="211">
        <v>405.85621800000001</v>
      </c>
      <c r="D354" s="237">
        <f t="shared" si="111"/>
        <v>405.85621800000001</v>
      </c>
      <c r="E354" s="238">
        <f t="shared" si="111"/>
        <v>387.40621800000002</v>
      </c>
      <c r="F354" s="237">
        <f t="shared" si="111"/>
        <v>368.241218</v>
      </c>
      <c r="G354" s="237">
        <f t="shared" si="111"/>
        <v>346.46621800000003</v>
      </c>
      <c r="H354" s="237">
        <f t="shared" si="111"/>
        <v>329.42621800000001</v>
      </c>
      <c r="I354" s="237">
        <f t="shared" si="111"/>
        <v>312.38621799999999</v>
      </c>
      <c r="J354" s="237">
        <f t="shared" si="111"/>
        <v>298.92121800000001</v>
      </c>
      <c r="K354" s="237">
        <f t="shared" si="111"/>
        <v>281.88121799999999</v>
      </c>
      <c r="L354" s="237">
        <f t="shared" si="111"/>
        <v>264.84121800000003</v>
      </c>
      <c r="M354" s="237">
        <f t="shared" si="111"/>
        <v>247.80121800000001</v>
      </c>
      <c r="N354" s="237">
        <f t="shared" si="111"/>
        <v>230.76121800000001</v>
      </c>
      <c r="O354" s="237">
        <f t="shared" si="111"/>
        <v>213.72121800000002</v>
      </c>
      <c r="P354" s="237">
        <f t="shared" si="111"/>
        <v>196.681218</v>
      </c>
      <c r="Q354" s="237">
        <f t="shared" si="111"/>
        <v>179.64121800000001</v>
      </c>
      <c r="R354" s="237">
        <f t="shared" si="111"/>
        <v>162.60121800000002</v>
      </c>
      <c r="S354" s="237">
        <f t="shared" si="104"/>
        <v>145.561218</v>
      </c>
      <c r="T354" s="237">
        <f t="shared" si="104"/>
        <v>128.52121800000003</v>
      </c>
      <c r="U354" s="237">
        <f t="shared" si="104"/>
        <v>111.48121800000001</v>
      </c>
      <c r="V354" s="237">
        <f t="shared" si="104"/>
        <v>94.441217999999992</v>
      </c>
      <c r="W354" s="237">
        <f t="shared" si="104"/>
        <v>77.401218000000028</v>
      </c>
      <c r="X354" s="237">
        <f t="shared" si="104"/>
        <v>60.361218000000008</v>
      </c>
      <c r="Y354" s="237">
        <f t="shared" si="104"/>
        <v>43.321217999999988</v>
      </c>
      <c r="Z354" s="379">
        <f t="shared" si="104"/>
        <v>26.281218000000024</v>
      </c>
      <c r="AA354" s="379">
        <f t="shared" si="104"/>
        <v>9.2412180000000035</v>
      </c>
      <c r="AB354" s="379">
        <f t="shared" si="104"/>
        <v>7.7987819999999601</v>
      </c>
      <c r="AC354" s="252">
        <f t="shared" si="104"/>
        <v>24.838781999999981</v>
      </c>
      <c r="AD354" s="238">
        <f t="shared" si="104"/>
        <v>41.878782000000001</v>
      </c>
      <c r="AE354" s="237">
        <f t="shared" si="104"/>
        <v>58.918781999999965</v>
      </c>
      <c r="AF354" s="209">
        <f t="shared" si="104"/>
        <v>154.14378199999999</v>
      </c>
      <c r="AG354" s="114"/>
      <c r="AH354" s="114">
        <v>195</v>
      </c>
      <c r="AI354" s="46" t="s">
        <v>372</v>
      </c>
      <c r="AJ354" s="147" t="str">
        <f t="shared" si="105"/>
        <v>HEBT-010ROW:PBI-FE-216202</v>
      </c>
      <c r="AK354" s="147" t="str">
        <f t="shared" si="106"/>
        <v>HEBT-010ROW:PBI-MTCA-216200</v>
      </c>
      <c r="AL354" s="14" t="s">
        <v>1559</v>
      </c>
      <c r="AM354" s="114" t="str">
        <f t="shared" si="107"/>
        <v>HEBT-010ROW</v>
      </c>
      <c r="AN354" s="114" t="s">
        <v>1315</v>
      </c>
      <c r="AO354" s="114"/>
      <c r="AP354" s="511">
        <v>12</v>
      </c>
      <c r="AQ354" s="511">
        <f>'Electronics naming convention'!$C$16+AP354-1</f>
        <v>2162</v>
      </c>
      <c r="AR354" s="46">
        <f t="shared" si="108"/>
        <v>2</v>
      </c>
      <c r="AS354" s="46" t="str">
        <f t="shared" si="109"/>
        <v>BLM</v>
      </c>
      <c r="AT354" s="200">
        <f t="shared" si="110"/>
        <v>69.838781999999981</v>
      </c>
      <c r="AU354" s="46" t="s">
        <v>171</v>
      </c>
      <c r="AV354" s="515">
        <v>3</v>
      </c>
      <c r="AW354" s="515"/>
      <c r="AX354" s="47">
        <v>3</v>
      </c>
      <c r="AY354" s="515"/>
      <c r="AZ354" s="14"/>
      <c r="BA354" s="46"/>
      <c r="BB354" s="46"/>
      <c r="BC354" s="114"/>
      <c r="BD354" s="114"/>
    </row>
    <row r="355" spans="2:56" x14ac:dyDescent="0.25">
      <c r="B355" s="47" t="s">
        <v>373</v>
      </c>
      <c r="C355" s="211">
        <v>412.695018</v>
      </c>
      <c r="D355" s="237">
        <f t="shared" si="111"/>
        <v>412.695018</v>
      </c>
      <c r="E355" s="238">
        <f t="shared" si="111"/>
        <v>394.24501800000002</v>
      </c>
      <c r="F355" s="237">
        <f t="shared" si="111"/>
        <v>375.080018</v>
      </c>
      <c r="G355" s="237">
        <f t="shared" si="111"/>
        <v>353.30501800000002</v>
      </c>
      <c r="H355" s="237">
        <f t="shared" si="111"/>
        <v>336.265018</v>
      </c>
      <c r="I355" s="237">
        <f t="shared" si="111"/>
        <v>319.22501799999998</v>
      </c>
      <c r="J355" s="237">
        <f t="shared" si="111"/>
        <v>305.760018</v>
      </c>
      <c r="K355" s="237">
        <f t="shared" si="111"/>
        <v>288.72001799999998</v>
      </c>
      <c r="L355" s="237">
        <f t="shared" si="111"/>
        <v>271.68001800000002</v>
      </c>
      <c r="M355" s="237">
        <f t="shared" si="111"/>
        <v>254.640018</v>
      </c>
      <c r="N355" s="237">
        <f t="shared" si="111"/>
        <v>237.60001800000001</v>
      </c>
      <c r="O355" s="237">
        <f t="shared" si="111"/>
        <v>220.56001800000001</v>
      </c>
      <c r="P355" s="237">
        <f t="shared" si="111"/>
        <v>203.52001799999999</v>
      </c>
      <c r="Q355" s="237">
        <f t="shared" si="111"/>
        <v>186.480018</v>
      </c>
      <c r="R355" s="237">
        <f t="shared" si="111"/>
        <v>169.44001800000001</v>
      </c>
      <c r="S355" s="237">
        <f t="shared" si="104"/>
        <v>152.40001799999999</v>
      </c>
      <c r="T355" s="237">
        <f t="shared" si="104"/>
        <v>135.36001800000003</v>
      </c>
      <c r="U355" s="237">
        <f t="shared" si="104"/>
        <v>118.320018</v>
      </c>
      <c r="V355" s="237">
        <f t="shared" si="104"/>
        <v>101.28001799999998</v>
      </c>
      <c r="W355" s="237">
        <f t="shared" si="104"/>
        <v>84.24001800000002</v>
      </c>
      <c r="X355" s="237">
        <f t="shared" si="104"/>
        <v>67.200018</v>
      </c>
      <c r="Y355" s="237">
        <f t="shared" si="104"/>
        <v>50.16001799999998</v>
      </c>
      <c r="Z355" s="379">
        <f t="shared" si="104"/>
        <v>33.120018000000016</v>
      </c>
      <c r="AA355" s="379">
        <f t="shared" si="104"/>
        <v>16.080017999999995</v>
      </c>
      <c r="AB355" s="379">
        <f t="shared" si="104"/>
        <v>0.95998199999996814</v>
      </c>
      <c r="AC355" s="252">
        <f t="shared" si="104"/>
        <v>17.999981999999989</v>
      </c>
      <c r="AD355" s="238">
        <f t="shared" si="104"/>
        <v>35.039982000000009</v>
      </c>
      <c r="AE355" s="237">
        <f t="shared" si="104"/>
        <v>52.079981999999973</v>
      </c>
      <c r="AF355" s="209">
        <f t="shared" si="104"/>
        <v>147.304982</v>
      </c>
      <c r="AG355" s="114"/>
      <c r="AH355" s="114">
        <v>196</v>
      </c>
      <c r="AI355" s="46" t="s">
        <v>373</v>
      </c>
      <c r="AJ355" s="147" t="str">
        <f t="shared" si="105"/>
        <v>HEBT-010ROW:PBI-FE-216201</v>
      </c>
      <c r="AK355" s="147" t="str">
        <f t="shared" si="106"/>
        <v>HEBT-010ROW:PBI-MTCA-216200</v>
      </c>
      <c r="AL355" s="14" t="s">
        <v>1559</v>
      </c>
      <c r="AM355" s="114" t="str">
        <f t="shared" si="107"/>
        <v>HEBT-010ROW</v>
      </c>
      <c r="AN355" s="114" t="s">
        <v>1315</v>
      </c>
      <c r="AO355" s="114"/>
      <c r="AP355" s="511">
        <v>12</v>
      </c>
      <c r="AQ355" s="511">
        <f>'Electronics naming convention'!$C$16+AP355-1</f>
        <v>2162</v>
      </c>
      <c r="AR355" s="46">
        <f t="shared" si="108"/>
        <v>1</v>
      </c>
      <c r="AS355" s="46" t="str">
        <f t="shared" si="109"/>
        <v>BLM</v>
      </c>
      <c r="AT355" s="200">
        <f t="shared" si="110"/>
        <v>62.999981999999989</v>
      </c>
      <c r="AU355" s="46" t="s">
        <v>171</v>
      </c>
      <c r="AV355" s="515">
        <v>1</v>
      </c>
      <c r="AW355" s="515"/>
      <c r="AX355" s="47">
        <v>4</v>
      </c>
      <c r="AY355" s="515"/>
      <c r="AZ355" s="14"/>
      <c r="BA355" s="46"/>
      <c r="BB355" s="46"/>
      <c r="BC355" s="114"/>
      <c r="BD355" s="114"/>
    </row>
    <row r="356" spans="2:56" x14ac:dyDescent="0.25">
      <c r="B356" s="47" t="s">
        <v>374</v>
      </c>
      <c r="C356" s="211">
        <v>414.12501800000001</v>
      </c>
      <c r="D356" s="237">
        <f t="shared" si="111"/>
        <v>414.12501800000001</v>
      </c>
      <c r="E356" s="238">
        <f t="shared" si="111"/>
        <v>395.67501800000002</v>
      </c>
      <c r="F356" s="237">
        <f t="shared" si="111"/>
        <v>376.510018</v>
      </c>
      <c r="G356" s="237">
        <f t="shared" si="111"/>
        <v>354.73501800000003</v>
      </c>
      <c r="H356" s="237">
        <f t="shared" si="111"/>
        <v>337.695018</v>
      </c>
      <c r="I356" s="237">
        <f t="shared" si="111"/>
        <v>320.65501800000004</v>
      </c>
      <c r="J356" s="237">
        <f t="shared" si="111"/>
        <v>307.19001800000001</v>
      </c>
      <c r="K356" s="237">
        <f t="shared" si="111"/>
        <v>290.15001800000005</v>
      </c>
      <c r="L356" s="237">
        <f t="shared" si="111"/>
        <v>273.11001800000003</v>
      </c>
      <c r="M356" s="237">
        <f t="shared" si="111"/>
        <v>256.070018</v>
      </c>
      <c r="N356" s="237">
        <f t="shared" si="111"/>
        <v>239.03001800000001</v>
      </c>
      <c r="O356" s="237">
        <f t="shared" si="111"/>
        <v>221.99001800000002</v>
      </c>
      <c r="P356" s="237">
        <f t="shared" si="111"/>
        <v>204.950018</v>
      </c>
      <c r="Q356" s="237">
        <f t="shared" si="111"/>
        <v>187.91001800000001</v>
      </c>
      <c r="R356" s="237">
        <f t="shared" si="111"/>
        <v>170.87001800000002</v>
      </c>
      <c r="S356" s="237">
        <f t="shared" si="104"/>
        <v>153.830018</v>
      </c>
      <c r="T356" s="237">
        <f t="shared" si="104"/>
        <v>136.79001800000003</v>
      </c>
      <c r="U356" s="237">
        <f t="shared" si="104"/>
        <v>119.75001800000001</v>
      </c>
      <c r="V356" s="237">
        <f t="shared" si="104"/>
        <v>102.71001799999999</v>
      </c>
      <c r="W356" s="237">
        <f t="shared" si="104"/>
        <v>85.670018000000027</v>
      </c>
      <c r="X356" s="237">
        <f t="shared" si="104"/>
        <v>68.630018000000007</v>
      </c>
      <c r="Y356" s="237">
        <f t="shared" si="104"/>
        <v>51.590017999999986</v>
      </c>
      <c r="Z356" s="379">
        <f t="shared" si="104"/>
        <v>34.550018000000023</v>
      </c>
      <c r="AA356" s="379">
        <f t="shared" si="104"/>
        <v>17.510018000000002</v>
      </c>
      <c r="AB356" s="379">
        <f t="shared" si="104"/>
        <v>0.47001800000003868</v>
      </c>
      <c r="AC356" s="252">
        <f t="shared" si="104"/>
        <v>16.569981999999982</v>
      </c>
      <c r="AD356" s="238">
        <f t="shared" si="104"/>
        <v>33.609982000000002</v>
      </c>
      <c r="AE356" s="237">
        <f t="shared" si="104"/>
        <v>50.649981999999966</v>
      </c>
      <c r="AF356" s="209">
        <f t="shared" si="104"/>
        <v>145.87498199999999</v>
      </c>
      <c r="AG356" s="114"/>
      <c r="AH356" s="114">
        <v>197</v>
      </c>
      <c r="AI356" s="46" t="s">
        <v>374</v>
      </c>
      <c r="AJ356" s="147" t="str">
        <f t="shared" si="105"/>
        <v>HEBT-010ROW:PBI-FE-216202</v>
      </c>
      <c r="AK356" s="147" t="str">
        <f t="shared" si="106"/>
        <v>HEBT-010ROW:PBI-MTCA-216200</v>
      </c>
      <c r="AL356" s="14" t="s">
        <v>1559</v>
      </c>
      <c r="AM356" s="114" t="str">
        <f t="shared" si="107"/>
        <v>HEBT-010ROW</v>
      </c>
      <c r="AN356" s="114" t="s">
        <v>1315</v>
      </c>
      <c r="AO356" s="114"/>
      <c r="AP356" s="511">
        <v>12</v>
      </c>
      <c r="AQ356" s="511">
        <f>'Electronics naming convention'!$C$16+AP356-1</f>
        <v>2162</v>
      </c>
      <c r="AR356" s="46">
        <f t="shared" si="108"/>
        <v>2</v>
      </c>
      <c r="AS356" s="46" t="str">
        <f t="shared" si="109"/>
        <v>BLM</v>
      </c>
      <c r="AT356" s="200">
        <f t="shared" si="110"/>
        <v>61.569981999999982</v>
      </c>
      <c r="AU356" s="46" t="s">
        <v>171</v>
      </c>
      <c r="AV356" s="515">
        <v>3</v>
      </c>
      <c r="AW356" s="515"/>
      <c r="AX356" s="47">
        <v>4</v>
      </c>
      <c r="AY356" s="515"/>
      <c r="AZ356" s="14"/>
      <c r="BA356" s="46"/>
      <c r="BB356" s="46"/>
      <c r="BC356" s="114"/>
      <c r="BD356" s="114"/>
    </row>
    <row r="357" spans="2:56" x14ac:dyDescent="0.25">
      <c r="B357" s="109" t="s">
        <v>375</v>
      </c>
      <c r="C357" s="211">
        <v>414.37621799999999</v>
      </c>
      <c r="D357" s="237">
        <f t="shared" si="111"/>
        <v>414.37621799999999</v>
      </c>
      <c r="E357" s="238">
        <f t="shared" si="111"/>
        <v>395.92621800000001</v>
      </c>
      <c r="F357" s="237">
        <f t="shared" si="111"/>
        <v>376.76121799999999</v>
      </c>
      <c r="G357" s="237">
        <f t="shared" si="111"/>
        <v>354.98621800000001</v>
      </c>
      <c r="H357" s="237">
        <f t="shared" si="111"/>
        <v>337.94621799999999</v>
      </c>
      <c r="I357" s="237">
        <f t="shared" si="111"/>
        <v>320.90621799999997</v>
      </c>
      <c r="J357" s="237">
        <f t="shared" si="111"/>
        <v>307.44121799999999</v>
      </c>
      <c r="K357" s="237">
        <f t="shared" si="111"/>
        <v>290.40121799999997</v>
      </c>
      <c r="L357" s="237">
        <f t="shared" si="111"/>
        <v>273.36121800000001</v>
      </c>
      <c r="M357" s="237">
        <f t="shared" si="111"/>
        <v>256.32121799999999</v>
      </c>
      <c r="N357" s="237">
        <f t="shared" si="111"/>
        <v>239.281218</v>
      </c>
      <c r="O357" s="237">
        <f t="shared" si="111"/>
        <v>222.241218</v>
      </c>
      <c r="P357" s="237">
        <f t="shared" si="111"/>
        <v>205.20121799999998</v>
      </c>
      <c r="Q357" s="237">
        <f t="shared" si="111"/>
        <v>188.16121799999999</v>
      </c>
      <c r="R357" s="237">
        <f t="shared" si="111"/>
        <v>171.121218</v>
      </c>
      <c r="S357" s="237">
        <f t="shared" si="104"/>
        <v>154.08121799999998</v>
      </c>
      <c r="T357" s="237">
        <f t="shared" si="104"/>
        <v>137.04121800000001</v>
      </c>
      <c r="U357" s="237">
        <f t="shared" si="104"/>
        <v>120.00121799999999</v>
      </c>
      <c r="V357" s="237">
        <f t="shared" si="104"/>
        <v>102.96121799999997</v>
      </c>
      <c r="W357" s="237">
        <f t="shared" si="104"/>
        <v>85.92121800000001</v>
      </c>
      <c r="X357" s="237">
        <f t="shared" si="104"/>
        <v>68.88121799999999</v>
      </c>
      <c r="Y357" s="237">
        <f t="shared" si="104"/>
        <v>51.841217999999969</v>
      </c>
      <c r="Z357" s="379">
        <f t="shared" si="104"/>
        <v>34.801218000000006</v>
      </c>
      <c r="AA357" s="379">
        <f t="shared" si="104"/>
        <v>17.761217999999985</v>
      </c>
      <c r="AB357" s="379">
        <f t="shared" si="104"/>
        <v>0.72121800000002168</v>
      </c>
      <c r="AC357" s="252">
        <f t="shared" si="104"/>
        <v>16.318781999999999</v>
      </c>
      <c r="AD357" s="238">
        <f t="shared" si="104"/>
        <v>33.358782000000019</v>
      </c>
      <c r="AE357" s="237">
        <f t="shared" si="104"/>
        <v>50.398781999999983</v>
      </c>
      <c r="AF357" s="209">
        <f t="shared" si="104"/>
        <v>145.62378200000001</v>
      </c>
      <c r="AG357" s="114"/>
      <c r="AH357" s="114">
        <v>198</v>
      </c>
      <c r="AI357" s="46" t="s">
        <v>375</v>
      </c>
      <c r="AJ357" s="147" t="str">
        <f t="shared" si="105"/>
        <v>HEBT-010ROW:PBI-FE-216201</v>
      </c>
      <c r="AK357" s="147" t="str">
        <f t="shared" si="106"/>
        <v>HEBT-010ROW:PBI-MTCA-216200</v>
      </c>
      <c r="AL357" s="14" t="s">
        <v>1559</v>
      </c>
      <c r="AM357" s="114" t="str">
        <f t="shared" si="107"/>
        <v>HEBT-010ROW</v>
      </c>
      <c r="AN357" s="114" t="s">
        <v>1315</v>
      </c>
      <c r="AO357" s="114"/>
      <c r="AP357" s="511">
        <v>12</v>
      </c>
      <c r="AQ357" s="511">
        <f>'Electronics naming convention'!$C$16+AP357-1</f>
        <v>2162</v>
      </c>
      <c r="AR357" s="46">
        <f t="shared" si="108"/>
        <v>1</v>
      </c>
      <c r="AS357" s="46" t="str">
        <f t="shared" si="109"/>
        <v>BLM</v>
      </c>
      <c r="AT357" s="200">
        <f t="shared" si="110"/>
        <v>61.318781999999999</v>
      </c>
      <c r="AU357" s="46" t="s">
        <v>171</v>
      </c>
      <c r="AV357" s="515">
        <v>1</v>
      </c>
      <c r="AW357" s="515"/>
      <c r="AX357" s="47">
        <v>5</v>
      </c>
      <c r="AY357" s="515"/>
      <c r="AZ357" s="14"/>
      <c r="BA357" s="46"/>
      <c r="BB357" s="46"/>
      <c r="BC357" s="114"/>
      <c r="BD357" s="114"/>
    </row>
    <row r="358" spans="2:56" x14ac:dyDescent="0.25">
      <c r="B358" s="47" t="s">
        <v>376</v>
      </c>
      <c r="C358" s="211">
        <v>421.21501799999999</v>
      </c>
      <c r="D358" s="237">
        <f t="shared" si="111"/>
        <v>421.21501799999999</v>
      </c>
      <c r="E358" s="238">
        <f t="shared" si="111"/>
        <v>402.765018</v>
      </c>
      <c r="F358" s="237">
        <f t="shared" si="111"/>
        <v>383.60001799999998</v>
      </c>
      <c r="G358" s="237">
        <f t="shared" si="111"/>
        <v>361.825018</v>
      </c>
      <c r="H358" s="237">
        <f t="shared" si="111"/>
        <v>344.78501799999998</v>
      </c>
      <c r="I358" s="237">
        <f t="shared" si="111"/>
        <v>327.74501799999996</v>
      </c>
      <c r="J358" s="237">
        <f t="shared" si="111"/>
        <v>314.28001799999998</v>
      </c>
      <c r="K358" s="237">
        <f t="shared" si="111"/>
        <v>297.24001799999996</v>
      </c>
      <c r="L358" s="237">
        <f t="shared" si="111"/>
        <v>280.200018</v>
      </c>
      <c r="M358" s="237">
        <f t="shared" si="111"/>
        <v>263.16001799999998</v>
      </c>
      <c r="N358" s="237">
        <f t="shared" si="111"/>
        <v>246.12001799999999</v>
      </c>
      <c r="O358" s="237">
        <f t="shared" si="111"/>
        <v>229.080018</v>
      </c>
      <c r="P358" s="237">
        <f t="shared" si="111"/>
        <v>212.04001799999998</v>
      </c>
      <c r="Q358" s="237">
        <f t="shared" si="111"/>
        <v>195.00001799999998</v>
      </c>
      <c r="R358" s="237">
        <f t="shared" si="111"/>
        <v>177.96001799999999</v>
      </c>
      <c r="S358" s="237">
        <f t="shared" si="104"/>
        <v>160.92001799999997</v>
      </c>
      <c r="T358" s="237">
        <f t="shared" si="104"/>
        <v>143.88001800000001</v>
      </c>
      <c r="U358" s="237">
        <f t="shared" si="104"/>
        <v>126.84001799999999</v>
      </c>
      <c r="V358" s="237">
        <f t="shared" si="104"/>
        <v>109.80001799999997</v>
      </c>
      <c r="W358" s="237">
        <f t="shared" si="104"/>
        <v>92.760018000000002</v>
      </c>
      <c r="X358" s="237">
        <f t="shared" si="104"/>
        <v>75.720017999999982</v>
      </c>
      <c r="Y358" s="237">
        <f t="shared" si="104"/>
        <v>58.680017999999961</v>
      </c>
      <c r="Z358" s="379">
        <f t="shared" si="104"/>
        <v>41.640017999999998</v>
      </c>
      <c r="AA358" s="379">
        <f t="shared" si="104"/>
        <v>24.600017999999977</v>
      </c>
      <c r="AB358" s="379">
        <f t="shared" si="104"/>
        <v>7.5600180000000137</v>
      </c>
      <c r="AC358" s="252">
        <f t="shared" si="104"/>
        <v>9.4799820000000068</v>
      </c>
      <c r="AD358" s="238">
        <f t="shared" si="104"/>
        <v>26.519982000000027</v>
      </c>
      <c r="AE358" s="237">
        <f t="shared" si="104"/>
        <v>43.559981999999991</v>
      </c>
      <c r="AF358" s="209">
        <f t="shared" si="104"/>
        <v>138.78498200000001</v>
      </c>
      <c r="AG358" s="114"/>
      <c r="AH358" s="114">
        <v>199</v>
      </c>
      <c r="AI358" s="46" t="s">
        <v>376</v>
      </c>
      <c r="AJ358" s="147" t="str">
        <f t="shared" si="105"/>
        <v>HEBT-010ROW:PBI-FE-216202</v>
      </c>
      <c r="AK358" s="147" t="str">
        <f t="shared" si="106"/>
        <v>HEBT-010ROW:PBI-MTCA-216200</v>
      </c>
      <c r="AL358" s="14" t="s">
        <v>1559</v>
      </c>
      <c r="AM358" s="114" t="str">
        <f t="shared" si="107"/>
        <v>HEBT-010ROW</v>
      </c>
      <c r="AN358" s="114" t="s">
        <v>1315</v>
      </c>
      <c r="AO358" s="114"/>
      <c r="AP358" s="511">
        <v>12</v>
      </c>
      <c r="AQ358" s="511">
        <f>'Electronics naming convention'!$C$16+AP358-1</f>
        <v>2162</v>
      </c>
      <c r="AR358" s="46">
        <f t="shared" si="108"/>
        <v>2</v>
      </c>
      <c r="AS358" s="46" t="str">
        <f t="shared" si="109"/>
        <v>BLM</v>
      </c>
      <c r="AT358" s="200">
        <f t="shared" si="110"/>
        <v>54.479982000000007</v>
      </c>
      <c r="AU358" s="46" t="s">
        <v>171</v>
      </c>
      <c r="AV358" s="515">
        <v>3</v>
      </c>
      <c r="AW358" s="515"/>
      <c r="AX358" s="47">
        <v>5</v>
      </c>
      <c r="AY358" s="515"/>
      <c r="AZ358" s="14"/>
      <c r="BA358" s="46"/>
      <c r="BB358" s="46"/>
      <c r="BC358" s="114"/>
      <c r="BD358" s="114"/>
    </row>
    <row r="359" spans="2:56" x14ac:dyDescent="0.25">
      <c r="B359" s="47" t="s">
        <v>377</v>
      </c>
      <c r="C359" s="211">
        <v>422.64501799999999</v>
      </c>
      <c r="D359" s="237">
        <f t="shared" si="111"/>
        <v>422.64501799999999</v>
      </c>
      <c r="E359" s="238">
        <f t="shared" si="111"/>
        <v>404.195018</v>
      </c>
      <c r="F359" s="237">
        <f t="shared" si="111"/>
        <v>385.03001799999998</v>
      </c>
      <c r="G359" s="237">
        <f t="shared" si="111"/>
        <v>363.25501800000001</v>
      </c>
      <c r="H359" s="237">
        <f t="shared" si="111"/>
        <v>346.21501799999999</v>
      </c>
      <c r="I359" s="237">
        <f t="shared" si="111"/>
        <v>329.17501800000002</v>
      </c>
      <c r="J359" s="237">
        <f t="shared" si="111"/>
        <v>315.71001799999999</v>
      </c>
      <c r="K359" s="237">
        <f t="shared" si="111"/>
        <v>298.67001800000003</v>
      </c>
      <c r="L359" s="237">
        <f t="shared" si="111"/>
        <v>281.63001800000001</v>
      </c>
      <c r="M359" s="237">
        <f t="shared" si="111"/>
        <v>264.59001799999999</v>
      </c>
      <c r="N359" s="237">
        <f t="shared" si="111"/>
        <v>247.55001799999999</v>
      </c>
      <c r="O359" s="237">
        <f t="shared" si="111"/>
        <v>230.510018</v>
      </c>
      <c r="P359" s="237">
        <f t="shared" si="111"/>
        <v>213.47001799999998</v>
      </c>
      <c r="Q359" s="237">
        <f t="shared" si="111"/>
        <v>196.43001799999999</v>
      </c>
      <c r="R359" s="237">
        <f t="shared" si="111"/>
        <v>179.390018</v>
      </c>
      <c r="S359" s="237">
        <f t="shared" si="104"/>
        <v>162.35001799999998</v>
      </c>
      <c r="T359" s="237">
        <f t="shared" si="104"/>
        <v>145.31001800000001</v>
      </c>
      <c r="U359" s="237">
        <f t="shared" si="104"/>
        <v>128.27001799999999</v>
      </c>
      <c r="V359" s="237">
        <f t="shared" si="104"/>
        <v>111.23001799999997</v>
      </c>
      <c r="W359" s="237">
        <f t="shared" si="104"/>
        <v>94.190018000000009</v>
      </c>
      <c r="X359" s="237">
        <f t="shared" si="104"/>
        <v>77.150017999999989</v>
      </c>
      <c r="Y359" s="237">
        <f t="shared" si="104"/>
        <v>60.110017999999968</v>
      </c>
      <c r="Z359" s="379">
        <f t="shared" si="104"/>
        <v>43.070018000000005</v>
      </c>
      <c r="AA359" s="379">
        <f t="shared" si="104"/>
        <v>26.030017999999984</v>
      </c>
      <c r="AB359" s="379">
        <f t="shared" si="104"/>
        <v>8.9900180000000205</v>
      </c>
      <c r="AC359" s="252">
        <f t="shared" si="104"/>
        <v>8.049982</v>
      </c>
      <c r="AD359" s="238">
        <f t="shared" si="104"/>
        <v>25.08998200000002</v>
      </c>
      <c r="AE359" s="237">
        <f t="shared" si="104"/>
        <v>42.129981999999984</v>
      </c>
      <c r="AF359" s="209">
        <f t="shared" si="104"/>
        <v>137.35498200000001</v>
      </c>
      <c r="AG359" s="114"/>
      <c r="AH359" s="114">
        <v>200</v>
      </c>
      <c r="AI359" s="46" t="s">
        <v>377</v>
      </c>
      <c r="AJ359" s="147" t="str">
        <f t="shared" si="105"/>
        <v>HEBT-010ROW:PBI-FE-216201</v>
      </c>
      <c r="AK359" s="147" t="str">
        <f t="shared" si="106"/>
        <v>HEBT-010ROW:PBI-MTCA-216200</v>
      </c>
      <c r="AL359" s="14" t="s">
        <v>1559</v>
      </c>
      <c r="AM359" s="114" t="str">
        <f t="shared" si="107"/>
        <v>HEBT-010ROW</v>
      </c>
      <c r="AN359" s="114" t="s">
        <v>1315</v>
      </c>
      <c r="AO359" s="114"/>
      <c r="AP359" s="511">
        <v>12</v>
      </c>
      <c r="AQ359" s="511">
        <f>'Electronics naming convention'!$C$16+AP359-1</f>
        <v>2162</v>
      </c>
      <c r="AR359" s="46">
        <f t="shared" si="108"/>
        <v>1</v>
      </c>
      <c r="AS359" s="46" t="str">
        <f t="shared" si="109"/>
        <v>BLM</v>
      </c>
      <c r="AT359" s="200">
        <f t="shared" si="110"/>
        <v>53.049982</v>
      </c>
      <c r="AU359" s="46" t="s">
        <v>171</v>
      </c>
      <c r="AV359" s="515">
        <v>1</v>
      </c>
      <c r="AW359" s="515"/>
      <c r="AX359" s="47">
        <v>6</v>
      </c>
      <c r="AY359" s="515"/>
      <c r="AZ359" s="14"/>
      <c r="BA359" s="46"/>
      <c r="BB359" s="46"/>
      <c r="BC359" s="114"/>
      <c r="BD359" s="114"/>
    </row>
    <row r="360" spans="2:56" x14ac:dyDescent="0.25">
      <c r="B360" s="109" t="s">
        <v>378</v>
      </c>
      <c r="C360" s="211">
        <v>422.89621799999998</v>
      </c>
      <c r="D360" s="237">
        <f t="shared" si="111"/>
        <v>422.89621799999998</v>
      </c>
      <c r="E360" s="238">
        <f t="shared" si="111"/>
        <v>404.44621799999999</v>
      </c>
      <c r="F360" s="237">
        <f t="shared" si="111"/>
        <v>385.28121799999997</v>
      </c>
      <c r="G360" s="237">
        <f t="shared" si="111"/>
        <v>363.50621799999999</v>
      </c>
      <c r="H360" s="237">
        <f t="shared" si="111"/>
        <v>346.46621799999997</v>
      </c>
      <c r="I360" s="237">
        <f t="shared" si="111"/>
        <v>329.42621799999995</v>
      </c>
      <c r="J360" s="237">
        <f t="shared" si="111"/>
        <v>315.96121799999997</v>
      </c>
      <c r="K360" s="237">
        <f t="shared" si="111"/>
        <v>298.92121799999995</v>
      </c>
      <c r="L360" s="237">
        <f t="shared" si="111"/>
        <v>281.88121799999999</v>
      </c>
      <c r="M360" s="237">
        <f t="shared" si="111"/>
        <v>264.84121799999997</v>
      </c>
      <c r="N360" s="237">
        <f t="shared" si="111"/>
        <v>247.80121799999998</v>
      </c>
      <c r="O360" s="237">
        <f t="shared" si="111"/>
        <v>230.76121799999999</v>
      </c>
      <c r="P360" s="237">
        <f t="shared" si="111"/>
        <v>213.72121799999996</v>
      </c>
      <c r="Q360" s="237">
        <f t="shared" si="111"/>
        <v>196.68121799999997</v>
      </c>
      <c r="R360" s="237">
        <f t="shared" si="111"/>
        <v>179.64121799999998</v>
      </c>
      <c r="S360" s="237">
        <f t="shared" si="104"/>
        <v>162.60121799999996</v>
      </c>
      <c r="T360" s="237">
        <f t="shared" si="104"/>
        <v>145.561218</v>
      </c>
      <c r="U360" s="237">
        <f t="shared" si="104"/>
        <v>128.52121799999998</v>
      </c>
      <c r="V360" s="237">
        <f t="shared" si="104"/>
        <v>111.48121799999996</v>
      </c>
      <c r="W360" s="237">
        <f t="shared" si="104"/>
        <v>94.441217999999992</v>
      </c>
      <c r="X360" s="237">
        <f t="shared" si="104"/>
        <v>77.401217999999972</v>
      </c>
      <c r="Y360" s="237">
        <f t="shared" si="104"/>
        <v>60.361217999999951</v>
      </c>
      <c r="Z360" s="379">
        <f t="shared" si="104"/>
        <v>43.321217999999988</v>
      </c>
      <c r="AA360" s="379">
        <f t="shared" si="104"/>
        <v>26.281217999999967</v>
      </c>
      <c r="AB360" s="379">
        <f t="shared" si="104"/>
        <v>9.2412180000000035</v>
      </c>
      <c r="AC360" s="252">
        <f t="shared" si="104"/>
        <v>7.798782000000017</v>
      </c>
      <c r="AD360" s="238">
        <f t="shared" si="104"/>
        <v>24.838782000000037</v>
      </c>
      <c r="AE360" s="237">
        <f t="shared" si="104"/>
        <v>41.878782000000001</v>
      </c>
      <c r="AF360" s="209">
        <f t="shared" si="104"/>
        <v>137.10378200000002</v>
      </c>
      <c r="AG360" s="114"/>
      <c r="AH360" s="114">
        <v>201</v>
      </c>
      <c r="AI360" s="46" t="s">
        <v>378</v>
      </c>
      <c r="AJ360" s="147" t="str">
        <f t="shared" si="105"/>
        <v>HEBT-010ROW:PBI-FE-216202</v>
      </c>
      <c r="AK360" s="147" t="str">
        <f t="shared" si="106"/>
        <v>HEBT-010ROW:PBI-MTCA-216200</v>
      </c>
      <c r="AL360" s="14" t="s">
        <v>1559</v>
      </c>
      <c r="AM360" s="114" t="str">
        <f t="shared" si="107"/>
        <v>HEBT-010ROW</v>
      </c>
      <c r="AN360" s="114" t="s">
        <v>1315</v>
      </c>
      <c r="AO360" s="114"/>
      <c r="AP360" s="511">
        <v>12</v>
      </c>
      <c r="AQ360" s="511">
        <f>'Electronics naming convention'!$C$16+AP360-1</f>
        <v>2162</v>
      </c>
      <c r="AR360" s="46">
        <f t="shared" si="108"/>
        <v>2</v>
      </c>
      <c r="AS360" s="46" t="str">
        <f t="shared" si="109"/>
        <v>BLM</v>
      </c>
      <c r="AT360" s="200">
        <f t="shared" si="110"/>
        <v>52.798782000000017</v>
      </c>
      <c r="AU360" s="46" t="s">
        <v>171</v>
      </c>
      <c r="AV360" s="515">
        <v>3</v>
      </c>
      <c r="AW360" s="515"/>
      <c r="AX360" s="47">
        <v>6</v>
      </c>
      <c r="AY360" s="515"/>
      <c r="AZ360" s="14"/>
      <c r="BA360" s="46"/>
      <c r="BB360" s="46"/>
      <c r="BC360" s="114"/>
      <c r="BD360" s="114"/>
    </row>
    <row r="361" spans="2:56" x14ac:dyDescent="0.25">
      <c r="B361" s="47" t="s">
        <v>379</v>
      </c>
      <c r="C361" s="211">
        <v>429.73501800000003</v>
      </c>
      <c r="D361" s="237">
        <f t="shared" si="111"/>
        <v>429.73501800000003</v>
      </c>
      <c r="E361" s="238">
        <f t="shared" si="111"/>
        <v>411.28501800000004</v>
      </c>
      <c r="F361" s="237">
        <f t="shared" si="111"/>
        <v>392.12001800000002</v>
      </c>
      <c r="G361" s="237">
        <f t="shared" si="111"/>
        <v>370.34501800000004</v>
      </c>
      <c r="H361" s="237">
        <f t="shared" si="111"/>
        <v>353.30501800000002</v>
      </c>
      <c r="I361" s="237">
        <f t="shared" si="111"/>
        <v>336.26501800000005</v>
      </c>
      <c r="J361" s="237">
        <f t="shared" si="111"/>
        <v>322.80001800000002</v>
      </c>
      <c r="K361" s="237">
        <f t="shared" si="111"/>
        <v>305.76001800000006</v>
      </c>
      <c r="L361" s="237">
        <f t="shared" si="111"/>
        <v>288.72001800000004</v>
      </c>
      <c r="M361" s="237">
        <f t="shared" si="111"/>
        <v>271.68001800000002</v>
      </c>
      <c r="N361" s="237">
        <f t="shared" si="111"/>
        <v>254.64001800000003</v>
      </c>
      <c r="O361" s="237">
        <f t="shared" si="111"/>
        <v>237.60001800000003</v>
      </c>
      <c r="P361" s="237">
        <f t="shared" si="111"/>
        <v>220.56001800000001</v>
      </c>
      <c r="Q361" s="237">
        <f t="shared" si="111"/>
        <v>203.52001800000002</v>
      </c>
      <c r="R361" s="237">
        <f t="shared" si="111"/>
        <v>186.48001800000003</v>
      </c>
      <c r="S361" s="237">
        <f t="shared" si="104"/>
        <v>169.44001800000001</v>
      </c>
      <c r="T361" s="237">
        <f t="shared" si="104"/>
        <v>152.40001800000005</v>
      </c>
      <c r="U361" s="237">
        <f t="shared" si="104"/>
        <v>135.36001800000003</v>
      </c>
      <c r="V361" s="237">
        <f t="shared" si="104"/>
        <v>118.320018</v>
      </c>
      <c r="W361" s="237">
        <f t="shared" si="104"/>
        <v>101.28001800000004</v>
      </c>
      <c r="X361" s="237">
        <f t="shared" si="104"/>
        <v>84.24001800000002</v>
      </c>
      <c r="Y361" s="237">
        <f t="shared" si="104"/>
        <v>67.200018</v>
      </c>
      <c r="Z361" s="379">
        <f t="shared" si="104"/>
        <v>50.160018000000036</v>
      </c>
      <c r="AA361" s="379">
        <f t="shared" si="104"/>
        <v>33.120018000000016</v>
      </c>
      <c r="AB361" s="379">
        <f t="shared" si="104"/>
        <v>16.080018000000052</v>
      </c>
      <c r="AC361" s="252">
        <f t="shared" si="104"/>
        <v>0.95998199999996814</v>
      </c>
      <c r="AD361" s="238">
        <f t="shared" si="104"/>
        <v>17.999981999999989</v>
      </c>
      <c r="AE361" s="237">
        <f t="shared" si="104"/>
        <v>35.039981999999952</v>
      </c>
      <c r="AF361" s="209">
        <f t="shared" si="104"/>
        <v>130.26498199999997</v>
      </c>
      <c r="AG361" s="114"/>
      <c r="AH361" s="114">
        <v>202</v>
      </c>
      <c r="AI361" s="46" t="s">
        <v>379</v>
      </c>
      <c r="AJ361" s="147" t="str">
        <f t="shared" si="105"/>
        <v>HEBT-010ROW:PBI-FE-216201</v>
      </c>
      <c r="AK361" s="147" t="str">
        <f t="shared" si="106"/>
        <v>HEBT-010ROW:PBI-MTCA-216200</v>
      </c>
      <c r="AL361" s="14" t="s">
        <v>1559</v>
      </c>
      <c r="AM361" s="114" t="str">
        <f t="shared" si="107"/>
        <v>HEBT-010ROW</v>
      </c>
      <c r="AN361" s="114" t="s">
        <v>1315</v>
      </c>
      <c r="AO361" s="114"/>
      <c r="AP361" s="511">
        <v>12</v>
      </c>
      <c r="AQ361" s="511">
        <f>'Electronics naming convention'!$C$16+AP361-1</f>
        <v>2162</v>
      </c>
      <c r="AR361" s="46">
        <f t="shared" si="108"/>
        <v>1</v>
      </c>
      <c r="AS361" s="46" t="str">
        <f t="shared" si="109"/>
        <v>BLM</v>
      </c>
      <c r="AT361" s="200">
        <f t="shared" si="110"/>
        <v>45.959981999999968</v>
      </c>
      <c r="AU361" s="46" t="s">
        <v>171</v>
      </c>
      <c r="AV361" s="515">
        <v>1</v>
      </c>
      <c r="AW361" s="515">
        <v>1</v>
      </c>
      <c r="AX361" s="47">
        <v>7</v>
      </c>
      <c r="AY361" s="515"/>
      <c r="AZ361" s="14"/>
      <c r="BA361" s="46"/>
      <c r="BB361" s="46"/>
      <c r="BC361" s="114"/>
      <c r="BD361" s="114"/>
    </row>
    <row r="362" spans="2:56" x14ac:dyDescent="0.25">
      <c r="B362" s="47" t="s">
        <v>380</v>
      </c>
      <c r="C362" s="211">
        <v>431.16501799999998</v>
      </c>
      <c r="D362" s="237">
        <f t="shared" si="111"/>
        <v>431.16501799999998</v>
      </c>
      <c r="E362" s="238">
        <f t="shared" si="111"/>
        <v>412.71501799999999</v>
      </c>
      <c r="F362" s="237">
        <f t="shared" si="111"/>
        <v>393.55001799999997</v>
      </c>
      <c r="G362" s="237">
        <f t="shared" si="111"/>
        <v>371.77501799999999</v>
      </c>
      <c r="H362" s="237">
        <f t="shared" si="111"/>
        <v>354.73501799999997</v>
      </c>
      <c r="I362" s="237">
        <f t="shared" si="111"/>
        <v>337.695018</v>
      </c>
      <c r="J362" s="237">
        <f t="shared" si="111"/>
        <v>324.23001799999997</v>
      </c>
      <c r="K362" s="237">
        <f t="shared" si="111"/>
        <v>307.19001800000001</v>
      </c>
      <c r="L362" s="237">
        <f t="shared" si="111"/>
        <v>290.15001799999999</v>
      </c>
      <c r="M362" s="237">
        <f t="shared" si="111"/>
        <v>273.11001799999997</v>
      </c>
      <c r="N362" s="237">
        <f t="shared" si="111"/>
        <v>256.070018</v>
      </c>
      <c r="O362" s="237">
        <f t="shared" si="111"/>
        <v>239.03001799999998</v>
      </c>
      <c r="P362" s="237">
        <f t="shared" si="111"/>
        <v>221.99001799999996</v>
      </c>
      <c r="Q362" s="237">
        <f t="shared" si="111"/>
        <v>204.95001799999997</v>
      </c>
      <c r="R362" s="237">
        <f t="shared" si="111"/>
        <v>187.91001799999998</v>
      </c>
      <c r="S362" s="237">
        <f t="shared" si="104"/>
        <v>170.87001799999996</v>
      </c>
      <c r="T362" s="237">
        <f t="shared" si="104"/>
        <v>153.830018</v>
      </c>
      <c r="U362" s="237">
        <f t="shared" si="104"/>
        <v>136.79001799999998</v>
      </c>
      <c r="V362" s="237">
        <f t="shared" si="104"/>
        <v>119.75001799999995</v>
      </c>
      <c r="W362" s="237">
        <f t="shared" si="104"/>
        <v>102.71001799999999</v>
      </c>
      <c r="X362" s="237">
        <f t="shared" si="104"/>
        <v>85.67001799999997</v>
      </c>
      <c r="Y362" s="237">
        <f t="shared" si="104"/>
        <v>68.63001799999995</v>
      </c>
      <c r="Z362" s="379">
        <f t="shared" si="104"/>
        <v>51.590017999999986</v>
      </c>
      <c r="AA362" s="379">
        <f t="shared" si="104"/>
        <v>34.550017999999966</v>
      </c>
      <c r="AB362" s="379">
        <f t="shared" si="104"/>
        <v>17.510018000000002</v>
      </c>
      <c r="AC362" s="252">
        <f t="shared" si="104"/>
        <v>0.47001799999998184</v>
      </c>
      <c r="AD362" s="238">
        <f t="shared" si="104"/>
        <v>16.569982000000039</v>
      </c>
      <c r="AE362" s="237">
        <f t="shared" si="104"/>
        <v>33.609982000000002</v>
      </c>
      <c r="AF362" s="209">
        <f t="shared" si="104"/>
        <v>128.83498200000002</v>
      </c>
      <c r="AG362" s="114"/>
      <c r="AH362" s="114">
        <v>203</v>
      </c>
      <c r="AI362" s="46" t="s">
        <v>380</v>
      </c>
      <c r="AJ362" s="147" t="str">
        <f t="shared" si="105"/>
        <v>HEBT-010ROW:PBI-FE-216202</v>
      </c>
      <c r="AK362" s="147" t="str">
        <f t="shared" si="106"/>
        <v>HEBT-010ROW:PBI-MTCA-216200</v>
      </c>
      <c r="AL362" s="14" t="s">
        <v>1559</v>
      </c>
      <c r="AM362" s="114" t="str">
        <f t="shared" si="107"/>
        <v>HEBT-010ROW</v>
      </c>
      <c r="AN362" s="114" t="s">
        <v>1315</v>
      </c>
      <c r="AO362" s="114"/>
      <c r="AP362" s="511">
        <v>12</v>
      </c>
      <c r="AQ362" s="511">
        <f>'Electronics naming convention'!$C$16+AP362-1</f>
        <v>2162</v>
      </c>
      <c r="AR362" s="46">
        <f t="shared" si="108"/>
        <v>2</v>
      </c>
      <c r="AS362" s="46" t="str">
        <f t="shared" si="109"/>
        <v>BLM</v>
      </c>
      <c r="AT362" s="200">
        <f t="shared" si="110"/>
        <v>45.470017999999982</v>
      </c>
      <c r="AU362" s="46" t="s">
        <v>171</v>
      </c>
      <c r="AV362" s="515">
        <v>3</v>
      </c>
      <c r="AW362" s="515">
        <v>3</v>
      </c>
      <c r="AX362" s="47">
        <v>7</v>
      </c>
      <c r="AY362" s="515"/>
      <c r="AZ362" s="14"/>
      <c r="BA362" s="46"/>
      <c r="BB362" s="46"/>
      <c r="BC362" s="114"/>
      <c r="BD362" s="114"/>
    </row>
    <row r="363" spans="2:56" x14ac:dyDescent="0.25">
      <c r="B363" s="109" t="s">
        <v>381</v>
      </c>
      <c r="C363" s="211">
        <v>431.41621800000001</v>
      </c>
      <c r="D363" s="237">
        <f t="shared" si="111"/>
        <v>431.41621800000001</v>
      </c>
      <c r="E363" s="238">
        <f t="shared" si="111"/>
        <v>412.96621800000003</v>
      </c>
      <c r="F363" s="237">
        <f t="shared" si="111"/>
        <v>393.80121800000001</v>
      </c>
      <c r="G363" s="237">
        <f t="shared" si="111"/>
        <v>372.02621800000003</v>
      </c>
      <c r="H363" s="237">
        <f t="shared" si="111"/>
        <v>354.98621800000001</v>
      </c>
      <c r="I363" s="237">
        <f t="shared" si="111"/>
        <v>337.94621800000004</v>
      </c>
      <c r="J363" s="237">
        <f t="shared" si="111"/>
        <v>324.48121800000001</v>
      </c>
      <c r="K363" s="237">
        <f t="shared" si="111"/>
        <v>307.44121800000005</v>
      </c>
      <c r="L363" s="237">
        <f t="shared" si="111"/>
        <v>290.40121800000003</v>
      </c>
      <c r="M363" s="237">
        <f t="shared" si="111"/>
        <v>273.36121800000001</v>
      </c>
      <c r="N363" s="237">
        <f t="shared" si="111"/>
        <v>256.32121800000004</v>
      </c>
      <c r="O363" s="237">
        <f t="shared" si="111"/>
        <v>239.28121800000002</v>
      </c>
      <c r="P363" s="237">
        <f t="shared" si="111"/>
        <v>222.241218</v>
      </c>
      <c r="Q363" s="237">
        <f t="shared" si="111"/>
        <v>205.20121800000001</v>
      </c>
      <c r="R363" s="237">
        <f t="shared" si="111"/>
        <v>188.16121800000002</v>
      </c>
      <c r="S363" s="237">
        <f t="shared" si="104"/>
        <v>171.121218</v>
      </c>
      <c r="T363" s="237">
        <f t="shared" si="104"/>
        <v>154.08121800000004</v>
      </c>
      <c r="U363" s="237">
        <f t="shared" si="104"/>
        <v>137.04121800000001</v>
      </c>
      <c r="V363" s="237">
        <f t="shared" si="104"/>
        <v>120.00121799999999</v>
      </c>
      <c r="W363" s="237">
        <f t="shared" si="104"/>
        <v>102.96121800000003</v>
      </c>
      <c r="X363" s="237">
        <f t="shared" si="104"/>
        <v>85.92121800000001</v>
      </c>
      <c r="Y363" s="237">
        <f t="shared" si="104"/>
        <v>68.88121799999999</v>
      </c>
      <c r="Z363" s="379">
        <f t="shared" si="104"/>
        <v>51.841218000000026</v>
      </c>
      <c r="AA363" s="379">
        <f t="shared" si="104"/>
        <v>34.801218000000006</v>
      </c>
      <c r="AB363" s="379">
        <f t="shared" si="104"/>
        <v>17.761218000000042</v>
      </c>
      <c r="AC363" s="252">
        <f t="shared" si="104"/>
        <v>0.72121800000002168</v>
      </c>
      <c r="AD363" s="238">
        <f t="shared" si="104"/>
        <v>16.318781999999999</v>
      </c>
      <c r="AE363" s="237">
        <f t="shared" si="104"/>
        <v>33.358781999999962</v>
      </c>
      <c r="AF363" s="209">
        <f t="shared" si="104"/>
        <v>128.58378199999999</v>
      </c>
      <c r="AG363" s="114"/>
      <c r="AH363" s="114">
        <v>204</v>
      </c>
      <c r="AI363" s="46" t="s">
        <v>381</v>
      </c>
      <c r="AJ363" s="147" t="str">
        <f t="shared" si="105"/>
        <v>HEBT-010ROW:PBI-FE-216201</v>
      </c>
      <c r="AK363" s="147" t="str">
        <f t="shared" si="106"/>
        <v>HEBT-010ROW:PBI-MTCA-216200</v>
      </c>
      <c r="AL363" s="14" t="s">
        <v>1559</v>
      </c>
      <c r="AM363" s="114" t="str">
        <f t="shared" si="107"/>
        <v>HEBT-010ROW</v>
      </c>
      <c r="AN363" s="114" t="s">
        <v>1315</v>
      </c>
      <c r="AO363" s="114"/>
      <c r="AP363" s="511">
        <v>12</v>
      </c>
      <c r="AQ363" s="511">
        <f>'Electronics naming convention'!$C$16+AP363-1</f>
        <v>2162</v>
      </c>
      <c r="AR363" s="46">
        <f t="shared" si="108"/>
        <v>1</v>
      </c>
      <c r="AS363" s="46" t="str">
        <f t="shared" si="109"/>
        <v>BLM</v>
      </c>
      <c r="AT363" s="200">
        <f t="shared" si="110"/>
        <v>45.721218000000022</v>
      </c>
      <c r="AU363" s="46" t="s">
        <v>171</v>
      </c>
      <c r="AV363" s="515">
        <v>2</v>
      </c>
      <c r="AW363" s="515">
        <v>2</v>
      </c>
      <c r="AX363" s="47">
        <v>1</v>
      </c>
      <c r="AY363" s="515"/>
      <c r="AZ363" s="14"/>
      <c r="BA363" s="46"/>
      <c r="BB363" s="46"/>
      <c r="BC363" s="114"/>
      <c r="BD363" s="114"/>
    </row>
    <row r="364" spans="2:56" ht="15" customHeight="1" x14ac:dyDescent="0.25">
      <c r="B364" s="47" t="s">
        <v>382</v>
      </c>
      <c r="C364" s="211">
        <v>438.25501800000001</v>
      </c>
      <c r="D364" s="237">
        <f t="shared" si="111"/>
        <v>438.25501800000001</v>
      </c>
      <c r="E364" s="238">
        <f t="shared" si="111"/>
        <v>419.80501800000002</v>
      </c>
      <c r="F364" s="237">
        <f t="shared" si="111"/>
        <v>400.640018</v>
      </c>
      <c r="G364" s="237">
        <f t="shared" si="111"/>
        <v>378.86501800000002</v>
      </c>
      <c r="H364" s="237">
        <f t="shared" si="111"/>
        <v>361.825018</v>
      </c>
      <c r="I364" s="237">
        <f t="shared" si="111"/>
        <v>344.78501800000004</v>
      </c>
      <c r="J364" s="237">
        <f t="shared" si="111"/>
        <v>331.320018</v>
      </c>
      <c r="K364" s="237">
        <f t="shared" si="111"/>
        <v>314.28001800000004</v>
      </c>
      <c r="L364" s="237">
        <f t="shared" si="111"/>
        <v>297.24001800000002</v>
      </c>
      <c r="M364" s="237">
        <f t="shared" si="111"/>
        <v>280.200018</v>
      </c>
      <c r="N364" s="237">
        <f t="shared" si="111"/>
        <v>263.16001800000004</v>
      </c>
      <c r="O364" s="237">
        <f t="shared" si="111"/>
        <v>246.12001800000002</v>
      </c>
      <c r="P364" s="237">
        <f t="shared" si="111"/>
        <v>229.080018</v>
      </c>
      <c r="Q364" s="237">
        <f t="shared" si="111"/>
        <v>212.040018</v>
      </c>
      <c r="R364" s="237">
        <f t="shared" si="111"/>
        <v>195.00001800000001</v>
      </c>
      <c r="S364" s="237">
        <f t="shared" si="104"/>
        <v>177.96001799999999</v>
      </c>
      <c r="T364" s="237">
        <f t="shared" si="104"/>
        <v>160.92001800000003</v>
      </c>
      <c r="U364" s="237">
        <f t="shared" si="104"/>
        <v>143.88001800000001</v>
      </c>
      <c r="V364" s="237">
        <f t="shared" si="104"/>
        <v>126.84001799999999</v>
      </c>
      <c r="W364" s="237">
        <f t="shared" si="104"/>
        <v>109.80001800000002</v>
      </c>
      <c r="X364" s="237">
        <f t="shared" si="104"/>
        <v>92.760018000000002</v>
      </c>
      <c r="Y364" s="237">
        <f t="shared" si="104"/>
        <v>75.720017999999982</v>
      </c>
      <c r="Z364" s="379">
        <f t="shared" si="104"/>
        <v>58.680018000000018</v>
      </c>
      <c r="AA364" s="379">
        <f t="shared" si="104"/>
        <v>41.640017999999998</v>
      </c>
      <c r="AB364" s="379">
        <f t="shared" si="104"/>
        <v>24.600018000000034</v>
      </c>
      <c r="AC364" s="252">
        <f t="shared" si="104"/>
        <v>7.5600180000000137</v>
      </c>
      <c r="AD364" s="238">
        <f t="shared" si="104"/>
        <v>9.4799820000000068</v>
      </c>
      <c r="AE364" s="237">
        <f t="shared" si="104"/>
        <v>26.51998199999997</v>
      </c>
      <c r="AF364" s="209">
        <f t="shared" si="104"/>
        <v>121.74498199999999</v>
      </c>
      <c r="AG364" s="114"/>
      <c r="AH364" s="114">
        <v>205</v>
      </c>
      <c r="AI364" s="46" t="s">
        <v>382</v>
      </c>
      <c r="AJ364" s="147" t="str">
        <f t="shared" si="105"/>
        <v>HEBT-010ROW:PBI-FE-216202</v>
      </c>
      <c r="AK364" s="147" t="str">
        <f t="shared" si="106"/>
        <v>HEBT-010ROW:PBI-MTCA-216200</v>
      </c>
      <c r="AL364" s="14" t="s">
        <v>1559</v>
      </c>
      <c r="AM364" s="114" t="str">
        <f t="shared" si="107"/>
        <v>HEBT-010ROW</v>
      </c>
      <c r="AN364" s="114" t="s">
        <v>1315</v>
      </c>
      <c r="AO364" s="114"/>
      <c r="AP364" s="511">
        <v>12</v>
      </c>
      <c r="AQ364" s="511">
        <f>'Electronics naming convention'!$C$16+AP364-1</f>
        <v>2162</v>
      </c>
      <c r="AR364" s="46">
        <f t="shared" si="108"/>
        <v>2</v>
      </c>
      <c r="AS364" s="46" t="str">
        <f t="shared" si="109"/>
        <v>BLM</v>
      </c>
      <c r="AT364" s="200">
        <f t="shared" si="110"/>
        <v>52.560018000000014</v>
      </c>
      <c r="AU364" s="46" t="s">
        <v>171</v>
      </c>
      <c r="AV364" s="515">
        <v>4</v>
      </c>
      <c r="AW364" s="515">
        <v>4</v>
      </c>
      <c r="AX364" s="47">
        <v>1</v>
      </c>
      <c r="AY364" s="515"/>
      <c r="AZ364" s="14"/>
      <c r="BA364" s="46"/>
      <c r="BB364" s="46"/>
      <c r="BC364" s="114"/>
      <c r="BD364" s="114"/>
    </row>
    <row r="365" spans="2:56" ht="15" customHeight="1" x14ac:dyDescent="0.25">
      <c r="B365" s="47" t="s">
        <v>383</v>
      </c>
      <c r="C365" s="211">
        <v>439.68501800000001</v>
      </c>
      <c r="D365" s="237">
        <f t="shared" si="111"/>
        <v>439.68501800000001</v>
      </c>
      <c r="E365" s="238">
        <f t="shared" si="111"/>
        <v>421.23501800000003</v>
      </c>
      <c r="F365" s="237">
        <f t="shared" si="111"/>
        <v>402.070018</v>
      </c>
      <c r="G365" s="237">
        <f t="shared" si="111"/>
        <v>380.29501800000003</v>
      </c>
      <c r="H365" s="237">
        <f t="shared" si="111"/>
        <v>363.25501800000001</v>
      </c>
      <c r="I365" s="237">
        <f t="shared" si="111"/>
        <v>346.21501799999999</v>
      </c>
      <c r="J365" s="237">
        <f t="shared" si="111"/>
        <v>332.75001800000001</v>
      </c>
      <c r="K365" s="237">
        <f t="shared" si="111"/>
        <v>315.71001799999999</v>
      </c>
      <c r="L365" s="237">
        <f t="shared" si="111"/>
        <v>298.67001800000003</v>
      </c>
      <c r="M365" s="237">
        <f t="shared" si="111"/>
        <v>281.63001800000001</v>
      </c>
      <c r="N365" s="237">
        <f t="shared" si="111"/>
        <v>264.59001799999999</v>
      </c>
      <c r="O365" s="237">
        <f t="shared" si="111"/>
        <v>247.55001800000002</v>
      </c>
      <c r="P365" s="237">
        <f t="shared" si="111"/>
        <v>230.510018</v>
      </c>
      <c r="Q365" s="237">
        <f t="shared" si="111"/>
        <v>213.47001800000001</v>
      </c>
      <c r="R365" s="237">
        <f t="shared" si="111"/>
        <v>196.43001800000002</v>
      </c>
      <c r="S365" s="237">
        <f t="shared" si="104"/>
        <v>179.390018</v>
      </c>
      <c r="T365" s="237">
        <f t="shared" si="104"/>
        <v>162.35001800000003</v>
      </c>
      <c r="U365" s="237">
        <f t="shared" si="104"/>
        <v>145.31001800000001</v>
      </c>
      <c r="V365" s="237">
        <f t="shared" si="104"/>
        <v>128.27001799999999</v>
      </c>
      <c r="W365" s="237">
        <f t="shared" si="104"/>
        <v>111.23001800000003</v>
      </c>
      <c r="X365" s="237">
        <f t="shared" si="104"/>
        <v>94.190018000000009</v>
      </c>
      <c r="Y365" s="237">
        <f t="shared" si="104"/>
        <v>77.150017999999989</v>
      </c>
      <c r="Z365" s="379">
        <f t="shared" si="104"/>
        <v>60.110018000000025</v>
      </c>
      <c r="AA365" s="379">
        <f t="shared" si="104"/>
        <v>43.070018000000005</v>
      </c>
      <c r="AB365" s="379">
        <f t="shared" si="104"/>
        <v>26.030018000000041</v>
      </c>
      <c r="AC365" s="252">
        <f t="shared" si="104"/>
        <v>8.9900180000000205</v>
      </c>
      <c r="AD365" s="238">
        <f t="shared" si="104"/>
        <v>8.049982</v>
      </c>
      <c r="AE365" s="237">
        <f t="shared" si="104"/>
        <v>25.089981999999964</v>
      </c>
      <c r="AF365" s="209">
        <f t="shared" si="104"/>
        <v>120.31498199999999</v>
      </c>
      <c r="AG365" s="114"/>
      <c r="AH365" s="114">
        <v>206</v>
      </c>
      <c r="AI365" s="46" t="s">
        <v>383</v>
      </c>
      <c r="AJ365" s="147" t="str">
        <f t="shared" si="105"/>
        <v>HEBT-010ROW:PBI-FE-216201</v>
      </c>
      <c r="AK365" s="147" t="str">
        <f t="shared" si="106"/>
        <v>HEBT-010ROW:PBI-MTCA-216200</v>
      </c>
      <c r="AL365" s="14" t="s">
        <v>1559</v>
      </c>
      <c r="AM365" s="114" t="str">
        <f t="shared" si="107"/>
        <v>HEBT-010ROW</v>
      </c>
      <c r="AN365" s="114" t="s">
        <v>1315</v>
      </c>
      <c r="AO365" s="114"/>
      <c r="AP365" s="511">
        <v>12</v>
      </c>
      <c r="AQ365" s="511">
        <f>'Electronics naming convention'!$C$16+AP365-1</f>
        <v>2162</v>
      </c>
      <c r="AR365" s="46">
        <f t="shared" si="108"/>
        <v>1</v>
      </c>
      <c r="AS365" s="46" t="str">
        <f t="shared" si="109"/>
        <v>BLM</v>
      </c>
      <c r="AT365" s="200">
        <f t="shared" si="110"/>
        <v>53.99001800000002</v>
      </c>
      <c r="AU365" s="46" t="s">
        <v>171</v>
      </c>
      <c r="AV365" s="515">
        <v>2</v>
      </c>
      <c r="AW365" s="515"/>
      <c r="AX365" s="47">
        <v>2</v>
      </c>
      <c r="AY365" s="515"/>
      <c r="AZ365" s="14"/>
      <c r="BA365" s="46"/>
      <c r="BB365" s="46"/>
      <c r="BC365" s="114"/>
      <c r="BD365" s="114"/>
    </row>
    <row r="366" spans="2:56" ht="15" customHeight="1" thickBot="1" x14ac:dyDescent="0.3">
      <c r="B366" s="109" t="s">
        <v>384</v>
      </c>
      <c r="C366" s="211">
        <v>439.936218</v>
      </c>
      <c r="D366" s="237">
        <f t="shared" si="111"/>
        <v>439.936218</v>
      </c>
      <c r="E366" s="238">
        <f t="shared" si="111"/>
        <v>421.48621800000001</v>
      </c>
      <c r="F366" s="237">
        <f t="shared" si="111"/>
        <v>402.32121799999999</v>
      </c>
      <c r="G366" s="237">
        <f t="shared" si="111"/>
        <v>380.54621800000001</v>
      </c>
      <c r="H366" s="237">
        <f t="shared" si="111"/>
        <v>363.50621799999999</v>
      </c>
      <c r="I366" s="237">
        <f t="shared" si="111"/>
        <v>346.46621800000003</v>
      </c>
      <c r="J366" s="237">
        <f t="shared" si="111"/>
        <v>333.00121799999999</v>
      </c>
      <c r="K366" s="237">
        <f t="shared" si="111"/>
        <v>315.96121800000003</v>
      </c>
      <c r="L366" s="237">
        <f t="shared" si="111"/>
        <v>298.92121800000001</v>
      </c>
      <c r="M366" s="237">
        <f t="shared" si="111"/>
        <v>281.88121799999999</v>
      </c>
      <c r="N366" s="237">
        <f t="shared" si="111"/>
        <v>264.84121800000003</v>
      </c>
      <c r="O366" s="237">
        <f t="shared" si="111"/>
        <v>247.80121800000001</v>
      </c>
      <c r="P366" s="237">
        <f t="shared" si="111"/>
        <v>230.76121799999999</v>
      </c>
      <c r="Q366" s="237">
        <f t="shared" si="111"/>
        <v>213.72121799999999</v>
      </c>
      <c r="R366" s="237">
        <f t="shared" si="111"/>
        <v>196.681218</v>
      </c>
      <c r="S366" s="237">
        <f t="shared" si="104"/>
        <v>179.64121799999998</v>
      </c>
      <c r="T366" s="237">
        <f t="shared" si="104"/>
        <v>162.60121800000002</v>
      </c>
      <c r="U366" s="237">
        <f t="shared" si="104"/>
        <v>145.561218</v>
      </c>
      <c r="V366" s="237">
        <f t="shared" si="104"/>
        <v>128.52121799999998</v>
      </c>
      <c r="W366" s="237">
        <f t="shared" si="104"/>
        <v>111.48121800000001</v>
      </c>
      <c r="X366" s="237">
        <f t="shared" si="104"/>
        <v>94.441217999999992</v>
      </c>
      <c r="Y366" s="237">
        <f t="shared" si="104"/>
        <v>77.401217999999972</v>
      </c>
      <c r="Z366" s="379">
        <f t="shared" si="104"/>
        <v>60.361218000000008</v>
      </c>
      <c r="AA366" s="379">
        <f t="shared" si="104"/>
        <v>43.321217999999988</v>
      </c>
      <c r="AB366" s="379">
        <f t="shared" si="104"/>
        <v>26.281218000000024</v>
      </c>
      <c r="AC366" s="239">
        <f t="shared" si="104"/>
        <v>9.2412180000000035</v>
      </c>
      <c r="AD366" s="238">
        <f t="shared" si="104"/>
        <v>7.798782000000017</v>
      </c>
      <c r="AE366" s="237">
        <f t="shared" si="104"/>
        <v>24.838781999999981</v>
      </c>
      <c r="AF366" s="209">
        <f t="shared" si="104"/>
        <v>120.063782</v>
      </c>
      <c r="AG366" s="114"/>
      <c r="AH366" s="114">
        <v>207</v>
      </c>
      <c r="AI366" s="164" t="s">
        <v>384</v>
      </c>
      <c r="AJ366" s="173" t="str">
        <f t="shared" si="105"/>
        <v>HEBT-010ROW:PBI-FE-216202</v>
      </c>
      <c r="AK366" s="173" t="str">
        <f t="shared" si="106"/>
        <v>HEBT-010ROW:PBI-MTCA-216200</v>
      </c>
      <c r="AL366" s="14" t="s">
        <v>1559</v>
      </c>
      <c r="AM366" s="114" t="str">
        <f t="shared" si="107"/>
        <v>HEBT-010ROW</v>
      </c>
      <c r="AN366" s="114" t="s">
        <v>1315</v>
      </c>
      <c r="AO366" s="114"/>
      <c r="AP366" s="81">
        <v>12</v>
      </c>
      <c r="AQ366" s="81">
        <f>'Electronics naming convention'!$C$16+AP366-1</f>
        <v>2162</v>
      </c>
      <c r="AR366" s="46">
        <f t="shared" si="108"/>
        <v>2</v>
      </c>
      <c r="AS366" s="164" t="str">
        <f t="shared" si="109"/>
        <v>BLM</v>
      </c>
      <c r="AT366" s="201">
        <f t="shared" si="110"/>
        <v>54.241218000000003</v>
      </c>
      <c r="AU366" s="164" t="s">
        <v>171</v>
      </c>
      <c r="AV366" s="515">
        <v>4</v>
      </c>
      <c r="AW366" s="515"/>
      <c r="AX366" s="47">
        <v>2</v>
      </c>
      <c r="AY366" s="515"/>
      <c r="AZ366" s="14"/>
      <c r="BA366" s="46"/>
      <c r="BB366" s="46"/>
      <c r="BC366" s="114"/>
      <c r="BD366" s="114"/>
    </row>
    <row r="367" spans="2:56" ht="15" customHeight="1" x14ac:dyDescent="0.25">
      <c r="B367" s="47" t="s">
        <v>385</v>
      </c>
      <c r="C367" s="211">
        <v>446.77501799999999</v>
      </c>
      <c r="D367" s="237">
        <f t="shared" si="111"/>
        <v>446.77501799999999</v>
      </c>
      <c r="E367" s="238">
        <f t="shared" si="111"/>
        <v>428.325018</v>
      </c>
      <c r="F367" s="237">
        <f t="shared" si="111"/>
        <v>409.16001799999998</v>
      </c>
      <c r="G367" s="237">
        <f t="shared" si="111"/>
        <v>387.385018</v>
      </c>
      <c r="H367" s="237">
        <f t="shared" si="111"/>
        <v>370.34501799999998</v>
      </c>
      <c r="I367" s="237">
        <f t="shared" si="111"/>
        <v>353.30501800000002</v>
      </c>
      <c r="J367" s="237">
        <f t="shared" si="111"/>
        <v>339.84001799999999</v>
      </c>
      <c r="K367" s="237">
        <f t="shared" si="111"/>
        <v>322.80001800000002</v>
      </c>
      <c r="L367" s="237">
        <f t="shared" si="111"/>
        <v>305.760018</v>
      </c>
      <c r="M367" s="237">
        <f t="shared" si="111"/>
        <v>288.72001799999998</v>
      </c>
      <c r="N367" s="237">
        <f t="shared" si="111"/>
        <v>271.68001800000002</v>
      </c>
      <c r="O367" s="237">
        <f t="shared" si="111"/>
        <v>254.640018</v>
      </c>
      <c r="P367" s="237">
        <f t="shared" si="111"/>
        <v>237.60001799999998</v>
      </c>
      <c r="Q367" s="237">
        <f t="shared" si="111"/>
        <v>220.56001799999999</v>
      </c>
      <c r="R367" s="237">
        <f t="shared" si="111"/>
        <v>203.52001799999999</v>
      </c>
      <c r="S367" s="237">
        <f t="shared" si="104"/>
        <v>186.48001799999997</v>
      </c>
      <c r="T367" s="237">
        <f t="shared" si="104"/>
        <v>169.44001800000001</v>
      </c>
      <c r="U367" s="237">
        <f t="shared" si="104"/>
        <v>152.40001799999999</v>
      </c>
      <c r="V367" s="237">
        <f t="shared" si="104"/>
        <v>135.36001799999997</v>
      </c>
      <c r="W367" s="237">
        <f t="shared" si="104"/>
        <v>118.320018</v>
      </c>
      <c r="X367" s="237">
        <f t="shared" si="104"/>
        <v>101.28001799999998</v>
      </c>
      <c r="Y367" s="237">
        <f t="shared" si="104"/>
        <v>84.240017999999964</v>
      </c>
      <c r="Z367" s="379">
        <f t="shared" si="104"/>
        <v>67.200018</v>
      </c>
      <c r="AA367" s="379">
        <f t="shared" si="104"/>
        <v>50.16001799999998</v>
      </c>
      <c r="AB367" s="379">
        <f t="shared" si="104"/>
        <v>33.120018000000016</v>
      </c>
      <c r="AC367" s="237">
        <f t="shared" si="104"/>
        <v>16.080017999999995</v>
      </c>
      <c r="AD367" s="246">
        <f t="shared" si="104"/>
        <v>0.95998200000002498</v>
      </c>
      <c r="AE367" s="241">
        <f t="shared" si="104"/>
        <v>17.999981999999989</v>
      </c>
      <c r="AF367" s="209">
        <f t="shared" si="104"/>
        <v>113.22498200000001</v>
      </c>
      <c r="AG367" s="114"/>
      <c r="AH367" s="114">
        <v>208</v>
      </c>
      <c r="AI367" s="132" t="s">
        <v>385</v>
      </c>
      <c r="AJ367" s="172" t="str">
        <f t="shared" si="105"/>
        <v>HEBT-030ROW:PBI-FE-216302</v>
      </c>
      <c r="AK367" s="172" t="str">
        <f t="shared" si="106"/>
        <v>HEBT-030ROW:PBI-MTCA-216300</v>
      </c>
      <c r="AL367" s="14" t="s">
        <v>1564</v>
      </c>
      <c r="AM367" s="114" t="str">
        <f t="shared" si="107"/>
        <v>HEBT-030ROW</v>
      </c>
      <c r="AN367" s="114" t="s">
        <v>1315</v>
      </c>
      <c r="AO367" s="114"/>
      <c r="AP367" s="87">
        <v>13</v>
      </c>
      <c r="AQ367" s="87">
        <f>'Electronics naming convention'!$C$16+AP367-1</f>
        <v>2163</v>
      </c>
      <c r="AR367" s="46">
        <f t="shared" si="108"/>
        <v>2</v>
      </c>
      <c r="AS367" s="132" t="str">
        <f t="shared" si="109"/>
        <v>BLM</v>
      </c>
      <c r="AT367" s="202">
        <f t="shared" si="110"/>
        <v>45.959982000000025</v>
      </c>
      <c r="AU367" s="132" t="s">
        <v>172</v>
      </c>
      <c r="AV367" s="515">
        <v>3</v>
      </c>
      <c r="AW367" s="515"/>
      <c r="AX367" s="47">
        <v>1</v>
      </c>
      <c r="AY367" s="515"/>
      <c r="AZ367" s="14"/>
      <c r="BA367" s="46"/>
      <c r="BB367" s="46"/>
      <c r="BC367" s="114"/>
      <c r="BD367" s="114"/>
    </row>
    <row r="368" spans="2:56" ht="15" customHeight="1" x14ac:dyDescent="0.25">
      <c r="B368" s="47" t="s">
        <v>386</v>
      </c>
      <c r="C368" s="211">
        <v>448.205018</v>
      </c>
      <c r="D368" s="237">
        <f t="shared" si="111"/>
        <v>448.205018</v>
      </c>
      <c r="E368" s="238">
        <f t="shared" si="111"/>
        <v>429.75501800000001</v>
      </c>
      <c r="F368" s="237">
        <f t="shared" si="111"/>
        <v>410.59001799999999</v>
      </c>
      <c r="G368" s="237">
        <f t="shared" si="111"/>
        <v>388.81501800000001</v>
      </c>
      <c r="H368" s="237">
        <f t="shared" si="111"/>
        <v>371.77501799999999</v>
      </c>
      <c r="I368" s="237">
        <f t="shared" si="111"/>
        <v>354.73501799999997</v>
      </c>
      <c r="J368" s="237">
        <f t="shared" si="111"/>
        <v>341.27001799999999</v>
      </c>
      <c r="K368" s="237">
        <f t="shared" si="111"/>
        <v>324.23001799999997</v>
      </c>
      <c r="L368" s="237">
        <f t="shared" si="111"/>
        <v>307.19001800000001</v>
      </c>
      <c r="M368" s="237">
        <f t="shared" si="111"/>
        <v>290.15001799999999</v>
      </c>
      <c r="N368" s="237">
        <f t="shared" si="111"/>
        <v>273.11001799999997</v>
      </c>
      <c r="O368" s="237">
        <f t="shared" si="111"/>
        <v>256.070018</v>
      </c>
      <c r="P368" s="237">
        <f t="shared" si="111"/>
        <v>239.03001799999998</v>
      </c>
      <c r="Q368" s="237">
        <f t="shared" si="111"/>
        <v>221.99001799999999</v>
      </c>
      <c r="R368" s="237">
        <f t="shared" si="111"/>
        <v>204.950018</v>
      </c>
      <c r="S368" s="237">
        <f t="shared" si="111"/>
        <v>187.91001799999998</v>
      </c>
      <c r="T368" s="237">
        <f t="shared" ref="T368:AF383" si="112">ABS($C368-T$159)</f>
        <v>170.87001800000002</v>
      </c>
      <c r="U368" s="237">
        <f t="shared" si="112"/>
        <v>153.830018</v>
      </c>
      <c r="V368" s="237">
        <f t="shared" si="112"/>
        <v>136.79001799999998</v>
      </c>
      <c r="W368" s="237">
        <f t="shared" si="112"/>
        <v>119.75001800000001</v>
      </c>
      <c r="X368" s="237">
        <f t="shared" si="112"/>
        <v>102.71001799999999</v>
      </c>
      <c r="Y368" s="237">
        <f t="shared" si="112"/>
        <v>85.67001799999997</v>
      </c>
      <c r="Z368" s="379">
        <f t="shared" si="112"/>
        <v>68.630018000000007</v>
      </c>
      <c r="AA368" s="379">
        <f t="shared" si="112"/>
        <v>51.590017999999986</v>
      </c>
      <c r="AB368" s="379">
        <f t="shared" si="112"/>
        <v>34.550018000000023</v>
      </c>
      <c r="AC368" s="237">
        <f t="shared" si="112"/>
        <v>17.510018000000002</v>
      </c>
      <c r="AD368" s="248">
        <f t="shared" si="112"/>
        <v>0.47001799999998184</v>
      </c>
      <c r="AE368" s="245">
        <f t="shared" si="112"/>
        <v>16.569981999999982</v>
      </c>
      <c r="AF368" s="209">
        <f t="shared" si="112"/>
        <v>111.794982</v>
      </c>
      <c r="AG368" s="114"/>
      <c r="AH368" s="114">
        <v>209</v>
      </c>
      <c r="AI368" s="46" t="s">
        <v>386</v>
      </c>
      <c r="AJ368" s="147" t="str">
        <f t="shared" si="105"/>
        <v>HEBT-030ROW:PBI-FE-216301</v>
      </c>
      <c r="AK368" s="147" t="str">
        <f t="shared" si="106"/>
        <v>HEBT-030ROW:PBI-MTCA-216300</v>
      </c>
      <c r="AL368" s="14" t="s">
        <v>1564</v>
      </c>
      <c r="AM368" s="114" t="str">
        <f t="shared" si="107"/>
        <v>HEBT-030ROW</v>
      </c>
      <c r="AN368" s="114" t="s">
        <v>1315</v>
      </c>
      <c r="AO368" s="114"/>
      <c r="AP368" s="511">
        <v>13</v>
      </c>
      <c r="AQ368" s="511">
        <f>'Electronics naming convention'!$C$16+AP368-1</f>
        <v>2163</v>
      </c>
      <c r="AR368" s="46">
        <f t="shared" si="108"/>
        <v>1</v>
      </c>
      <c r="AS368" s="46" t="str">
        <f t="shared" si="109"/>
        <v>BLM</v>
      </c>
      <c r="AT368" s="200">
        <f t="shared" si="110"/>
        <v>45.470017999999982</v>
      </c>
      <c r="AU368" s="46" t="s">
        <v>172</v>
      </c>
      <c r="AV368" s="515">
        <v>1</v>
      </c>
      <c r="AW368" s="515"/>
      <c r="AX368" s="47">
        <v>1</v>
      </c>
      <c r="AY368" s="515"/>
      <c r="AZ368" s="14"/>
      <c r="BA368" s="46"/>
      <c r="BB368" s="46"/>
      <c r="BC368" s="114"/>
      <c r="BD368" s="114"/>
    </row>
    <row r="369" spans="2:56" ht="15" customHeight="1" thickBot="1" x14ac:dyDescent="0.3">
      <c r="B369" s="127" t="s">
        <v>387</v>
      </c>
      <c r="C369" s="211">
        <v>448.45621799999998</v>
      </c>
      <c r="D369" s="253">
        <f t="shared" ref="D369:S384" si="113">ABS($C369-D$159)</f>
        <v>448.45621799999998</v>
      </c>
      <c r="E369" s="392">
        <f t="shared" si="113"/>
        <v>430.00621799999999</v>
      </c>
      <c r="F369" s="253">
        <f t="shared" si="113"/>
        <v>410.84121799999997</v>
      </c>
      <c r="G369" s="253">
        <f t="shared" si="113"/>
        <v>389.06621799999999</v>
      </c>
      <c r="H369" s="253">
        <f t="shared" si="113"/>
        <v>372.02621799999997</v>
      </c>
      <c r="I369" s="253">
        <f t="shared" si="113"/>
        <v>354.98621800000001</v>
      </c>
      <c r="J369" s="253">
        <f t="shared" si="113"/>
        <v>341.52121799999998</v>
      </c>
      <c r="K369" s="253">
        <f t="shared" si="113"/>
        <v>324.48121800000001</v>
      </c>
      <c r="L369" s="253">
        <f t="shared" si="113"/>
        <v>307.44121799999999</v>
      </c>
      <c r="M369" s="253">
        <f t="shared" si="113"/>
        <v>290.40121799999997</v>
      </c>
      <c r="N369" s="253">
        <f t="shared" si="113"/>
        <v>273.36121800000001</v>
      </c>
      <c r="O369" s="253">
        <f t="shared" si="113"/>
        <v>256.32121799999999</v>
      </c>
      <c r="P369" s="253">
        <f t="shared" si="113"/>
        <v>239.28121799999997</v>
      </c>
      <c r="Q369" s="253">
        <f t="shared" si="113"/>
        <v>222.24121799999998</v>
      </c>
      <c r="R369" s="253">
        <f t="shared" si="113"/>
        <v>205.20121799999998</v>
      </c>
      <c r="S369" s="253">
        <f t="shared" si="113"/>
        <v>188.16121799999996</v>
      </c>
      <c r="T369" s="253">
        <f t="shared" si="112"/>
        <v>171.121218</v>
      </c>
      <c r="U369" s="253">
        <f t="shared" si="112"/>
        <v>154.08121799999998</v>
      </c>
      <c r="V369" s="253">
        <f t="shared" si="112"/>
        <v>137.04121799999996</v>
      </c>
      <c r="W369" s="253">
        <f t="shared" si="112"/>
        <v>120.00121799999999</v>
      </c>
      <c r="X369" s="253">
        <f t="shared" si="112"/>
        <v>102.96121799999997</v>
      </c>
      <c r="Y369" s="253">
        <f t="shared" si="112"/>
        <v>85.921217999999953</v>
      </c>
      <c r="Z369" s="386">
        <f t="shared" si="112"/>
        <v>68.88121799999999</v>
      </c>
      <c r="AA369" s="386">
        <f t="shared" si="112"/>
        <v>51.841217999999969</v>
      </c>
      <c r="AB369" s="386">
        <f t="shared" si="112"/>
        <v>34.801218000000006</v>
      </c>
      <c r="AC369" s="253">
        <f t="shared" si="112"/>
        <v>17.761217999999985</v>
      </c>
      <c r="AD369" s="360">
        <f t="shared" si="112"/>
        <v>0.72121799999996483</v>
      </c>
      <c r="AE369" s="361">
        <f t="shared" si="112"/>
        <v>16.318781999999999</v>
      </c>
      <c r="AF369" s="376">
        <f t="shared" si="112"/>
        <v>111.54378200000002</v>
      </c>
      <c r="AG369" s="114"/>
      <c r="AH369" s="114">
        <v>210</v>
      </c>
      <c r="AI369" s="129" t="s">
        <v>387</v>
      </c>
      <c r="AJ369" s="175" t="str">
        <f t="shared" si="105"/>
        <v>HEBT-030ROW:PBI-FE-216302</v>
      </c>
      <c r="AK369" s="175" t="str">
        <f t="shared" si="106"/>
        <v>HEBT-030ROW:PBI-MTCA-216300</v>
      </c>
      <c r="AL369" s="128" t="s">
        <v>1564</v>
      </c>
      <c r="AM369" s="114" t="str">
        <f t="shared" si="107"/>
        <v>HEBT-030ROW</v>
      </c>
      <c r="AN369" s="114" t="s">
        <v>1315</v>
      </c>
      <c r="AO369" s="114"/>
      <c r="AP369" s="128">
        <v>13</v>
      </c>
      <c r="AQ369" s="128">
        <f>'Electronics naming convention'!$C$16+AP369-1</f>
        <v>2163</v>
      </c>
      <c r="AR369" s="46">
        <f t="shared" si="108"/>
        <v>2</v>
      </c>
      <c r="AS369" s="129" t="str">
        <f t="shared" si="109"/>
        <v>BLM</v>
      </c>
      <c r="AT369" s="205">
        <f t="shared" si="110"/>
        <v>45.721217999999965</v>
      </c>
      <c r="AU369" s="129" t="s">
        <v>172</v>
      </c>
      <c r="AV369" s="165">
        <v>3</v>
      </c>
      <c r="AW369" s="165"/>
      <c r="AX369" s="47">
        <v>2</v>
      </c>
      <c r="AY369" s="165"/>
      <c r="AZ369" s="14"/>
      <c r="BA369" s="46"/>
      <c r="BB369" s="46"/>
      <c r="BC369" s="114"/>
      <c r="BD369" s="114"/>
    </row>
    <row r="370" spans="2:56" ht="15" customHeight="1" x14ac:dyDescent="0.25">
      <c r="B370" s="47" t="s">
        <v>388</v>
      </c>
      <c r="C370" s="211">
        <v>455.29501800000003</v>
      </c>
      <c r="D370" s="237">
        <f t="shared" si="113"/>
        <v>455.29501800000003</v>
      </c>
      <c r="E370" s="238">
        <f t="shared" si="113"/>
        <v>436.84501800000004</v>
      </c>
      <c r="F370" s="237">
        <f t="shared" si="113"/>
        <v>417.68001800000002</v>
      </c>
      <c r="G370" s="237">
        <f t="shared" si="113"/>
        <v>395.90501800000004</v>
      </c>
      <c r="H370" s="237">
        <f t="shared" si="113"/>
        <v>378.86501800000002</v>
      </c>
      <c r="I370" s="237">
        <f t="shared" si="113"/>
        <v>361.825018</v>
      </c>
      <c r="J370" s="237">
        <f t="shared" si="113"/>
        <v>348.36001800000003</v>
      </c>
      <c r="K370" s="237">
        <f t="shared" si="113"/>
        <v>331.320018</v>
      </c>
      <c r="L370" s="237">
        <f t="shared" si="113"/>
        <v>314.28001800000004</v>
      </c>
      <c r="M370" s="237">
        <f t="shared" si="113"/>
        <v>297.24001800000002</v>
      </c>
      <c r="N370" s="237">
        <f t="shared" si="113"/>
        <v>280.200018</v>
      </c>
      <c r="O370" s="237">
        <f t="shared" si="113"/>
        <v>263.16001800000004</v>
      </c>
      <c r="P370" s="237">
        <f t="shared" si="113"/>
        <v>246.12001800000002</v>
      </c>
      <c r="Q370" s="237">
        <f t="shared" si="113"/>
        <v>229.08001800000002</v>
      </c>
      <c r="R370" s="237">
        <f t="shared" si="113"/>
        <v>212.04001800000003</v>
      </c>
      <c r="S370" s="237">
        <f t="shared" si="113"/>
        <v>195.00001800000001</v>
      </c>
      <c r="T370" s="237">
        <f t="shared" si="112"/>
        <v>177.96001800000005</v>
      </c>
      <c r="U370" s="237">
        <f t="shared" si="112"/>
        <v>160.92001800000003</v>
      </c>
      <c r="V370" s="237">
        <f t="shared" si="112"/>
        <v>143.88001800000001</v>
      </c>
      <c r="W370" s="237">
        <f t="shared" si="112"/>
        <v>126.84001800000004</v>
      </c>
      <c r="X370" s="237">
        <f t="shared" si="112"/>
        <v>109.80001800000002</v>
      </c>
      <c r="Y370" s="237">
        <f t="shared" si="112"/>
        <v>92.760018000000002</v>
      </c>
      <c r="Z370" s="379">
        <f t="shared" si="112"/>
        <v>75.720018000000039</v>
      </c>
      <c r="AA370" s="379">
        <f t="shared" si="112"/>
        <v>58.680018000000018</v>
      </c>
      <c r="AB370" s="379">
        <f t="shared" si="112"/>
        <v>41.640018000000055</v>
      </c>
      <c r="AC370" s="237">
        <f t="shared" si="112"/>
        <v>24.600018000000034</v>
      </c>
      <c r="AD370" s="246">
        <f t="shared" si="112"/>
        <v>7.5600180000000137</v>
      </c>
      <c r="AE370" s="241">
        <f t="shared" si="112"/>
        <v>9.4799819999999499</v>
      </c>
      <c r="AF370" s="209">
        <f t="shared" si="112"/>
        <v>104.70498199999997</v>
      </c>
      <c r="AG370" s="114"/>
      <c r="AH370" s="114">
        <v>211</v>
      </c>
      <c r="AI370" s="46" t="s">
        <v>388</v>
      </c>
      <c r="AJ370" s="147" t="str">
        <f t="shared" si="105"/>
        <v>HEBT-030ROW:PBI-FE-216301</v>
      </c>
      <c r="AK370" s="147" t="str">
        <f t="shared" si="106"/>
        <v>HEBT-030ROW:PBI-MTCA-216300</v>
      </c>
      <c r="AL370" s="14" t="s">
        <v>1564</v>
      </c>
      <c r="AM370" s="114" t="str">
        <f t="shared" si="107"/>
        <v>HEBT-030ROW</v>
      </c>
      <c r="AN370" s="114" t="s">
        <v>1315</v>
      </c>
      <c r="AO370" s="114"/>
      <c r="AP370" s="511">
        <v>13</v>
      </c>
      <c r="AQ370" s="511">
        <f>'Electronics naming convention'!$C$16+AP370-1</f>
        <v>2163</v>
      </c>
      <c r="AR370" s="46">
        <f t="shared" si="108"/>
        <v>1</v>
      </c>
      <c r="AS370" s="46" t="str">
        <f t="shared" si="109"/>
        <v>BLM</v>
      </c>
      <c r="AT370" s="200">
        <f t="shared" si="110"/>
        <v>52.560018000000014</v>
      </c>
      <c r="AU370" s="46" t="s">
        <v>172</v>
      </c>
      <c r="AV370" s="515">
        <v>1</v>
      </c>
      <c r="AW370" s="515"/>
      <c r="AX370" s="47">
        <v>2</v>
      </c>
      <c r="AY370" s="515"/>
      <c r="AZ370" s="14"/>
      <c r="BA370" s="46"/>
      <c r="BB370" s="46"/>
      <c r="BC370" s="114"/>
      <c r="BD370" s="114"/>
    </row>
    <row r="371" spans="2:56" ht="15" customHeight="1" x14ac:dyDescent="0.25">
      <c r="B371" s="47" t="s">
        <v>389</v>
      </c>
      <c r="C371" s="211">
        <v>456.72501799999998</v>
      </c>
      <c r="D371" s="237">
        <f t="shared" si="113"/>
        <v>456.72501799999998</v>
      </c>
      <c r="E371" s="238">
        <f t="shared" si="113"/>
        <v>438.27501799999999</v>
      </c>
      <c r="F371" s="237">
        <f t="shared" si="113"/>
        <v>419.11001799999997</v>
      </c>
      <c r="G371" s="237">
        <f t="shared" si="113"/>
        <v>397.33501799999999</v>
      </c>
      <c r="H371" s="237">
        <f t="shared" si="113"/>
        <v>380.29501799999997</v>
      </c>
      <c r="I371" s="237">
        <f t="shared" si="113"/>
        <v>363.25501799999995</v>
      </c>
      <c r="J371" s="237">
        <f t="shared" si="113"/>
        <v>349.79001799999998</v>
      </c>
      <c r="K371" s="237">
        <f t="shared" si="113"/>
        <v>332.75001799999995</v>
      </c>
      <c r="L371" s="237">
        <f t="shared" si="113"/>
        <v>315.71001799999999</v>
      </c>
      <c r="M371" s="237">
        <f t="shared" si="113"/>
        <v>298.67001799999997</v>
      </c>
      <c r="N371" s="237">
        <f t="shared" si="113"/>
        <v>281.63001799999995</v>
      </c>
      <c r="O371" s="237">
        <f t="shared" si="113"/>
        <v>264.59001799999999</v>
      </c>
      <c r="P371" s="237">
        <f t="shared" si="113"/>
        <v>247.55001799999997</v>
      </c>
      <c r="Q371" s="237">
        <f t="shared" si="113"/>
        <v>230.51001799999997</v>
      </c>
      <c r="R371" s="237">
        <f t="shared" si="113"/>
        <v>213.47001799999998</v>
      </c>
      <c r="S371" s="237">
        <f t="shared" si="113"/>
        <v>196.43001799999996</v>
      </c>
      <c r="T371" s="237">
        <f t="shared" si="112"/>
        <v>179.390018</v>
      </c>
      <c r="U371" s="237">
        <f t="shared" si="112"/>
        <v>162.35001799999998</v>
      </c>
      <c r="V371" s="237">
        <f t="shared" si="112"/>
        <v>145.31001799999996</v>
      </c>
      <c r="W371" s="237">
        <f t="shared" si="112"/>
        <v>128.27001799999999</v>
      </c>
      <c r="X371" s="237">
        <f t="shared" si="112"/>
        <v>111.23001799999997</v>
      </c>
      <c r="Y371" s="237">
        <f t="shared" si="112"/>
        <v>94.190017999999952</v>
      </c>
      <c r="Z371" s="379">
        <f t="shared" si="112"/>
        <v>77.150017999999989</v>
      </c>
      <c r="AA371" s="379">
        <f t="shared" si="112"/>
        <v>60.110017999999968</v>
      </c>
      <c r="AB371" s="379">
        <f t="shared" si="112"/>
        <v>43.070018000000005</v>
      </c>
      <c r="AC371" s="237">
        <f t="shared" si="112"/>
        <v>26.030017999999984</v>
      </c>
      <c r="AD371" s="248">
        <f t="shared" si="112"/>
        <v>8.9900179999999636</v>
      </c>
      <c r="AE371" s="245">
        <f t="shared" si="112"/>
        <v>8.049982</v>
      </c>
      <c r="AF371" s="209">
        <f t="shared" si="112"/>
        <v>103.27498200000002</v>
      </c>
      <c r="AG371" s="114"/>
      <c r="AH371" s="114">
        <v>212</v>
      </c>
      <c r="AI371" s="46" t="s">
        <v>389</v>
      </c>
      <c r="AJ371" s="147" t="str">
        <f t="shared" si="105"/>
        <v>HEBT-030ROW:PBI-FE-216302</v>
      </c>
      <c r="AK371" s="147" t="str">
        <f t="shared" si="106"/>
        <v>HEBT-030ROW:PBI-MTCA-216300</v>
      </c>
      <c r="AL371" s="14" t="s">
        <v>1564</v>
      </c>
      <c r="AM371" s="114" t="str">
        <f t="shared" si="107"/>
        <v>HEBT-030ROW</v>
      </c>
      <c r="AN371" s="114" t="s">
        <v>1315</v>
      </c>
      <c r="AO371" s="114"/>
      <c r="AP371" s="511">
        <v>13</v>
      </c>
      <c r="AQ371" s="511">
        <f>'Electronics naming convention'!$C$16+AP371-1</f>
        <v>2163</v>
      </c>
      <c r="AR371" s="46">
        <f t="shared" si="108"/>
        <v>2</v>
      </c>
      <c r="AS371" s="46" t="str">
        <f t="shared" si="109"/>
        <v>BLM</v>
      </c>
      <c r="AT371" s="200">
        <f t="shared" si="110"/>
        <v>53.049982</v>
      </c>
      <c r="AU371" s="46" t="s">
        <v>173</v>
      </c>
      <c r="AV371" s="515">
        <v>3</v>
      </c>
      <c r="AW371" s="515"/>
      <c r="AX371" s="47">
        <v>3</v>
      </c>
      <c r="AY371" s="515"/>
      <c r="AZ371" s="14"/>
      <c r="BA371" s="46"/>
      <c r="BB371" s="46"/>
      <c r="BC371" s="114"/>
      <c r="BD371" s="114"/>
    </row>
    <row r="372" spans="2:56" ht="15" customHeight="1" x14ac:dyDescent="0.25">
      <c r="B372" s="109" t="s">
        <v>390</v>
      </c>
      <c r="C372" s="211">
        <v>456.97621800000002</v>
      </c>
      <c r="D372" s="237">
        <f t="shared" si="113"/>
        <v>456.97621800000002</v>
      </c>
      <c r="E372" s="238">
        <f t="shared" si="113"/>
        <v>438.52621800000003</v>
      </c>
      <c r="F372" s="237">
        <f t="shared" si="113"/>
        <v>419.36121800000001</v>
      </c>
      <c r="G372" s="237">
        <f t="shared" si="113"/>
        <v>397.58621800000003</v>
      </c>
      <c r="H372" s="237">
        <f t="shared" si="113"/>
        <v>380.54621800000001</v>
      </c>
      <c r="I372" s="237">
        <f t="shared" si="113"/>
        <v>363.50621799999999</v>
      </c>
      <c r="J372" s="237">
        <f t="shared" si="113"/>
        <v>350.04121800000001</v>
      </c>
      <c r="K372" s="237">
        <f t="shared" si="113"/>
        <v>333.00121799999999</v>
      </c>
      <c r="L372" s="237">
        <f t="shared" si="113"/>
        <v>315.96121800000003</v>
      </c>
      <c r="M372" s="237">
        <f t="shared" si="113"/>
        <v>298.92121800000001</v>
      </c>
      <c r="N372" s="237">
        <f t="shared" si="113"/>
        <v>281.88121799999999</v>
      </c>
      <c r="O372" s="237">
        <f t="shared" si="113"/>
        <v>264.84121800000003</v>
      </c>
      <c r="P372" s="237">
        <f t="shared" si="113"/>
        <v>247.80121800000001</v>
      </c>
      <c r="Q372" s="237">
        <f t="shared" si="113"/>
        <v>230.76121800000001</v>
      </c>
      <c r="R372" s="237">
        <f t="shared" si="113"/>
        <v>213.72121800000002</v>
      </c>
      <c r="S372" s="237">
        <f t="shared" si="113"/>
        <v>196.681218</v>
      </c>
      <c r="T372" s="237">
        <f t="shared" si="112"/>
        <v>179.64121800000004</v>
      </c>
      <c r="U372" s="237">
        <f t="shared" si="112"/>
        <v>162.60121800000002</v>
      </c>
      <c r="V372" s="237">
        <f t="shared" si="112"/>
        <v>145.561218</v>
      </c>
      <c r="W372" s="237">
        <f t="shared" si="112"/>
        <v>128.52121800000003</v>
      </c>
      <c r="X372" s="237">
        <f t="shared" si="112"/>
        <v>111.48121800000001</v>
      </c>
      <c r="Y372" s="237">
        <f t="shared" si="112"/>
        <v>94.441217999999992</v>
      </c>
      <c r="Z372" s="379">
        <f t="shared" si="112"/>
        <v>77.401218000000028</v>
      </c>
      <c r="AA372" s="379">
        <f t="shared" si="112"/>
        <v>60.361218000000008</v>
      </c>
      <c r="AB372" s="379">
        <f t="shared" si="112"/>
        <v>43.321218000000044</v>
      </c>
      <c r="AC372" s="237">
        <f t="shared" si="112"/>
        <v>26.281218000000024</v>
      </c>
      <c r="AD372" s="248">
        <f t="shared" si="112"/>
        <v>9.2412180000000035</v>
      </c>
      <c r="AE372" s="245">
        <f t="shared" si="112"/>
        <v>7.7987819999999601</v>
      </c>
      <c r="AF372" s="209">
        <f t="shared" si="112"/>
        <v>103.02378199999998</v>
      </c>
      <c r="AG372" s="114"/>
      <c r="AH372" s="114">
        <v>213</v>
      </c>
      <c r="AI372" s="46" t="s">
        <v>390</v>
      </c>
      <c r="AJ372" s="147" t="str">
        <f t="shared" si="105"/>
        <v>HEBT-030ROW:PBI-FE-216301</v>
      </c>
      <c r="AK372" s="147" t="str">
        <f t="shared" si="106"/>
        <v>HEBT-030ROW:PBI-MTCA-216300</v>
      </c>
      <c r="AL372" s="14" t="s">
        <v>1564</v>
      </c>
      <c r="AM372" s="114" t="str">
        <f t="shared" si="107"/>
        <v>HEBT-030ROW</v>
      </c>
      <c r="AN372" s="114" t="s">
        <v>1315</v>
      </c>
      <c r="AO372" s="114"/>
      <c r="AP372" s="511">
        <v>13</v>
      </c>
      <c r="AQ372" s="511">
        <f>'Electronics naming convention'!$C$16+AP372-1</f>
        <v>2163</v>
      </c>
      <c r="AR372" s="46">
        <f t="shared" si="108"/>
        <v>1</v>
      </c>
      <c r="AS372" s="46" t="str">
        <f t="shared" si="109"/>
        <v>BLM</v>
      </c>
      <c r="AT372" s="200">
        <f t="shared" si="110"/>
        <v>52.79878199999996</v>
      </c>
      <c r="AU372" s="46" t="s">
        <v>173</v>
      </c>
      <c r="AV372" s="515">
        <v>1</v>
      </c>
      <c r="AW372" s="515"/>
      <c r="AX372" s="47">
        <v>3</v>
      </c>
      <c r="AY372" s="515"/>
      <c r="AZ372" s="14"/>
      <c r="BA372" s="46"/>
      <c r="BB372" s="46"/>
      <c r="BC372" s="114"/>
      <c r="BD372" s="114"/>
    </row>
    <row r="373" spans="2:56" ht="15" customHeight="1" x14ac:dyDescent="0.25">
      <c r="B373" s="47" t="s">
        <v>391</v>
      </c>
      <c r="C373" s="211">
        <v>463.81501800000001</v>
      </c>
      <c r="D373" s="237">
        <f t="shared" si="113"/>
        <v>463.81501800000001</v>
      </c>
      <c r="E373" s="238">
        <f t="shared" si="113"/>
        <v>445.36501800000002</v>
      </c>
      <c r="F373" s="237">
        <f t="shared" si="113"/>
        <v>426.200018</v>
      </c>
      <c r="G373" s="237">
        <f t="shared" si="113"/>
        <v>404.42501800000002</v>
      </c>
      <c r="H373" s="237">
        <f t="shared" si="113"/>
        <v>387.385018</v>
      </c>
      <c r="I373" s="237">
        <f t="shared" si="113"/>
        <v>370.34501799999998</v>
      </c>
      <c r="J373" s="237">
        <f t="shared" si="113"/>
        <v>356.88001800000001</v>
      </c>
      <c r="K373" s="237">
        <f t="shared" si="113"/>
        <v>339.84001799999999</v>
      </c>
      <c r="L373" s="237">
        <f t="shared" si="113"/>
        <v>322.80001800000002</v>
      </c>
      <c r="M373" s="237">
        <f t="shared" si="113"/>
        <v>305.760018</v>
      </c>
      <c r="N373" s="237">
        <f t="shared" si="113"/>
        <v>288.72001799999998</v>
      </c>
      <c r="O373" s="237">
        <f t="shared" si="113"/>
        <v>271.68001800000002</v>
      </c>
      <c r="P373" s="237">
        <f t="shared" si="113"/>
        <v>254.640018</v>
      </c>
      <c r="Q373" s="237">
        <f t="shared" si="113"/>
        <v>237.60001800000001</v>
      </c>
      <c r="R373" s="237">
        <f t="shared" si="113"/>
        <v>220.56001800000001</v>
      </c>
      <c r="S373" s="237">
        <f t="shared" si="113"/>
        <v>203.52001799999999</v>
      </c>
      <c r="T373" s="237">
        <f t="shared" si="112"/>
        <v>186.48001800000003</v>
      </c>
      <c r="U373" s="237">
        <f t="shared" si="112"/>
        <v>169.44001800000001</v>
      </c>
      <c r="V373" s="237">
        <f t="shared" si="112"/>
        <v>152.40001799999999</v>
      </c>
      <c r="W373" s="237">
        <f t="shared" si="112"/>
        <v>135.36001800000003</v>
      </c>
      <c r="X373" s="237">
        <f t="shared" si="112"/>
        <v>118.320018</v>
      </c>
      <c r="Y373" s="237">
        <f t="shared" si="112"/>
        <v>101.28001799999998</v>
      </c>
      <c r="Z373" s="379">
        <f t="shared" si="112"/>
        <v>84.24001800000002</v>
      </c>
      <c r="AA373" s="379">
        <f t="shared" si="112"/>
        <v>67.200018</v>
      </c>
      <c r="AB373" s="379">
        <f t="shared" si="112"/>
        <v>50.160018000000036</v>
      </c>
      <c r="AC373" s="237">
        <f t="shared" si="112"/>
        <v>33.120018000000016</v>
      </c>
      <c r="AD373" s="248">
        <f t="shared" si="112"/>
        <v>16.080017999999995</v>
      </c>
      <c r="AE373" s="245">
        <f t="shared" si="112"/>
        <v>0.95998199999996814</v>
      </c>
      <c r="AF373" s="209">
        <f t="shared" si="112"/>
        <v>96.184981999999991</v>
      </c>
      <c r="AG373" s="114"/>
      <c r="AH373" s="114">
        <v>214</v>
      </c>
      <c r="AI373" s="46" t="s">
        <v>391</v>
      </c>
      <c r="AJ373" s="147" t="str">
        <f t="shared" si="105"/>
        <v>HEBT-030ROW:PBI-FE-216302</v>
      </c>
      <c r="AK373" s="147" t="str">
        <f t="shared" si="106"/>
        <v>HEBT-030ROW:PBI-MTCA-216300</v>
      </c>
      <c r="AL373" s="14" t="s">
        <v>1564</v>
      </c>
      <c r="AM373" s="114" t="str">
        <f t="shared" si="107"/>
        <v>HEBT-030ROW</v>
      </c>
      <c r="AN373" s="114" t="s">
        <v>1315</v>
      </c>
      <c r="AO373" s="114"/>
      <c r="AP373" s="511">
        <v>13</v>
      </c>
      <c r="AQ373" s="511">
        <f>'Electronics naming convention'!$C$16+AP373-1</f>
        <v>2163</v>
      </c>
      <c r="AR373" s="46">
        <f t="shared" si="108"/>
        <v>2</v>
      </c>
      <c r="AS373" s="46" t="str">
        <f t="shared" si="109"/>
        <v>BLM</v>
      </c>
      <c r="AT373" s="200">
        <f t="shared" si="110"/>
        <v>45.959981999999968</v>
      </c>
      <c r="AU373" s="46" t="s">
        <v>173</v>
      </c>
      <c r="AV373" s="515">
        <v>3</v>
      </c>
      <c r="AW373" s="515"/>
      <c r="AX373" s="47">
        <v>4</v>
      </c>
      <c r="AY373" s="515"/>
      <c r="AZ373" s="14"/>
      <c r="BA373" s="46"/>
      <c r="BB373" s="46"/>
      <c r="BC373" s="114"/>
      <c r="BD373" s="114"/>
    </row>
    <row r="374" spans="2:56" ht="15" customHeight="1" x14ac:dyDescent="0.25">
      <c r="B374" s="12" t="s">
        <v>392</v>
      </c>
      <c r="C374" s="211">
        <v>465.24501800000002</v>
      </c>
      <c r="D374" s="237">
        <f t="shared" si="113"/>
        <v>465.24501800000002</v>
      </c>
      <c r="E374" s="238">
        <f t="shared" si="113"/>
        <v>446.79501800000003</v>
      </c>
      <c r="F374" s="237">
        <f t="shared" si="113"/>
        <v>427.63001800000001</v>
      </c>
      <c r="G374" s="237">
        <f t="shared" si="113"/>
        <v>405.85501800000003</v>
      </c>
      <c r="H374" s="237">
        <f t="shared" si="113"/>
        <v>388.81501800000001</v>
      </c>
      <c r="I374" s="237">
        <f t="shared" si="113"/>
        <v>371.77501800000005</v>
      </c>
      <c r="J374" s="237">
        <f t="shared" si="113"/>
        <v>358.31001800000001</v>
      </c>
      <c r="K374" s="237">
        <f t="shared" si="113"/>
        <v>341.27001800000005</v>
      </c>
      <c r="L374" s="237">
        <f t="shared" si="113"/>
        <v>324.23001800000003</v>
      </c>
      <c r="M374" s="237">
        <f t="shared" si="113"/>
        <v>307.19001800000001</v>
      </c>
      <c r="N374" s="237">
        <f t="shared" si="113"/>
        <v>290.15001800000005</v>
      </c>
      <c r="O374" s="237">
        <f t="shared" si="113"/>
        <v>273.11001800000003</v>
      </c>
      <c r="P374" s="237">
        <f t="shared" si="113"/>
        <v>256.070018</v>
      </c>
      <c r="Q374" s="237">
        <f t="shared" si="113"/>
        <v>239.03001800000001</v>
      </c>
      <c r="R374" s="237">
        <f t="shared" si="113"/>
        <v>221.99001800000002</v>
      </c>
      <c r="S374" s="237">
        <f t="shared" si="113"/>
        <v>204.950018</v>
      </c>
      <c r="T374" s="237">
        <f t="shared" si="112"/>
        <v>187.91001800000004</v>
      </c>
      <c r="U374" s="237">
        <f t="shared" si="112"/>
        <v>170.87001800000002</v>
      </c>
      <c r="V374" s="237">
        <f t="shared" si="112"/>
        <v>153.830018</v>
      </c>
      <c r="W374" s="237">
        <f t="shared" si="112"/>
        <v>136.79001800000003</v>
      </c>
      <c r="X374" s="237">
        <f t="shared" si="112"/>
        <v>119.75001800000001</v>
      </c>
      <c r="Y374" s="237">
        <f t="shared" si="112"/>
        <v>102.71001799999999</v>
      </c>
      <c r="Z374" s="379">
        <f t="shared" si="112"/>
        <v>85.670018000000027</v>
      </c>
      <c r="AA374" s="379">
        <f t="shared" si="112"/>
        <v>68.630018000000007</v>
      </c>
      <c r="AB374" s="379">
        <f t="shared" si="112"/>
        <v>51.590018000000043</v>
      </c>
      <c r="AC374" s="237">
        <f t="shared" si="112"/>
        <v>34.550018000000023</v>
      </c>
      <c r="AD374" s="248">
        <f t="shared" si="112"/>
        <v>17.510018000000002</v>
      </c>
      <c r="AE374" s="245">
        <f t="shared" si="112"/>
        <v>0.47001800000003868</v>
      </c>
      <c r="AF374" s="209">
        <f t="shared" si="112"/>
        <v>94.754981999999984</v>
      </c>
      <c r="AG374" s="114"/>
      <c r="AH374" s="114">
        <v>215</v>
      </c>
      <c r="AI374" s="67" t="s">
        <v>392</v>
      </c>
      <c r="AJ374" s="147" t="str">
        <f t="shared" si="105"/>
        <v>HEBT-030ROW:PBI-FE-216301</v>
      </c>
      <c r="AK374" s="147" t="str">
        <f t="shared" si="106"/>
        <v>HEBT-030ROW:PBI-MTCA-216300</v>
      </c>
      <c r="AL374" s="14" t="s">
        <v>1564</v>
      </c>
      <c r="AM374" s="114" t="str">
        <f t="shared" si="107"/>
        <v>HEBT-030ROW</v>
      </c>
      <c r="AN374" s="114" t="s">
        <v>1315</v>
      </c>
      <c r="AO374" s="114"/>
      <c r="AP374" s="511">
        <v>13</v>
      </c>
      <c r="AQ374" s="511">
        <f>'Electronics naming convention'!$C$16+AP374-1</f>
        <v>2163</v>
      </c>
      <c r="AR374" s="46">
        <f t="shared" si="108"/>
        <v>1</v>
      </c>
      <c r="AS374" s="67" t="str">
        <f t="shared" si="109"/>
        <v>BLM</v>
      </c>
      <c r="AT374" s="204">
        <f t="shared" si="110"/>
        <v>45.470018000000039</v>
      </c>
      <c r="AU374" s="46" t="s">
        <v>173</v>
      </c>
      <c r="AV374" s="515">
        <v>1</v>
      </c>
      <c r="AX374" s="47">
        <v>4</v>
      </c>
      <c r="AY374" s="515"/>
      <c r="AZ374" s="14"/>
      <c r="BA374" s="46"/>
      <c r="BB374" s="46"/>
      <c r="BC374" s="114"/>
      <c r="BD374" s="114"/>
    </row>
    <row r="375" spans="2:56" ht="15" customHeight="1" x14ac:dyDescent="0.25">
      <c r="B375" s="109" t="s">
        <v>393</v>
      </c>
      <c r="C375" s="211">
        <v>465.496218</v>
      </c>
      <c r="D375" s="237">
        <f t="shared" si="113"/>
        <v>465.496218</v>
      </c>
      <c r="E375" s="238">
        <f t="shared" si="113"/>
        <v>447.04621800000001</v>
      </c>
      <c r="F375" s="237">
        <f t="shared" si="113"/>
        <v>427.88121799999999</v>
      </c>
      <c r="G375" s="237">
        <f t="shared" si="113"/>
        <v>406.10621800000001</v>
      </c>
      <c r="H375" s="237">
        <f t="shared" si="113"/>
        <v>389.06621799999999</v>
      </c>
      <c r="I375" s="237">
        <f t="shared" si="113"/>
        <v>372.02621799999997</v>
      </c>
      <c r="J375" s="237">
        <f t="shared" si="113"/>
        <v>358.561218</v>
      </c>
      <c r="K375" s="237">
        <f t="shared" si="113"/>
        <v>341.52121799999998</v>
      </c>
      <c r="L375" s="237">
        <f t="shared" si="113"/>
        <v>324.48121800000001</v>
      </c>
      <c r="M375" s="237">
        <f t="shared" si="113"/>
        <v>307.44121799999999</v>
      </c>
      <c r="N375" s="237">
        <f t="shared" si="113"/>
        <v>290.40121799999997</v>
      </c>
      <c r="O375" s="237">
        <f t="shared" si="113"/>
        <v>273.36121800000001</v>
      </c>
      <c r="P375" s="237">
        <f t="shared" si="113"/>
        <v>256.32121799999999</v>
      </c>
      <c r="Q375" s="237">
        <f t="shared" si="113"/>
        <v>239.281218</v>
      </c>
      <c r="R375" s="237">
        <f t="shared" si="113"/>
        <v>222.241218</v>
      </c>
      <c r="S375" s="237">
        <f t="shared" si="113"/>
        <v>205.20121799999998</v>
      </c>
      <c r="T375" s="237">
        <f t="shared" si="112"/>
        <v>188.16121800000002</v>
      </c>
      <c r="U375" s="237">
        <f t="shared" si="112"/>
        <v>171.121218</v>
      </c>
      <c r="V375" s="237">
        <f t="shared" si="112"/>
        <v>154.08121799999998</v>
      </c>
      <c r="W375" s="237">
        <f t="shared" si="112"/>
        <v>137.04121800000001</v>
      </c>
      <c r="X375" s="237">
        <f t="shared" si="112"/>
        <v>120.00121799999999</v>
      </c>
      <c r="Y375" s="237">
        <f t="shared" si="112"/>
        <v>102.96121799999997</v>
      </c>
      <c r="Z375" s="379">
        <f t="shared" si="112"/>
        <v>85.92121800000001</v>
      </c>
      <c r="AA375" s="379">
        <f t="shared" si="112"/>
        <v>68.88121799999999</v>
      </c>
      <c r="AB375" s="379">
        <f t="shared" si="112"/>
        <v>51.841218000000026</v>
      </c>
      <c r="AC375" s="237">
        <f t="shared" si="112"/>
        <v>34.801218000000006</v>
      </c>
      <c r="AD375" s="248">
        <f t="shared" si="112"/>
        <v>17.761217999999985</v>
      </c>
      <c r="AE375" s="245">
        <f t="shared" si="112"/>
        <v>0.72121800000002168</v>
      </c>
      <c r="AF375" s="209">
        <f t="shared" si="112"/>
        <v>94.503782000000001</v>
      </c>
      <c r="AG375" s="114"/>
      <c r="AH375" s="114">
        <v>216</v>
      </c>
      <c r="AI375" s="46" t="s">
        <v>393</v>
      </c>
      <c r="AJ375" s="147" t="str">
        <f t="shared" si="105"/>
        <v>HEBT-030ROW:PBI-FE-216302</v>
      </c>
      <c r="AK375" s="147" t="str">
        <f t="shared" si="106"/>
        <v>HEBT-030ROW:PBI-MTCA-216300</v>
      </c>
      <c r="AL375" s="14" t="s">
        <v>1564</v>
      </c>
      <c r="AM375" s="114" t="str">
        <f t="shared" si="107"/>
        <v>HEBT-030ROW</v>
      </c>
      <c r="AN375" s="114" t="s">
        <v>1315</v>
      </c>
      <c r="AO375" s="114"/>
      <c r="AP375" s="511">
        <v>13</v>
      </c>
      <c r="AQ375" s="511">
        <f>'Electronics naming convention'!$C$16+AP375-1</f>
        <v>2163</v>
      </c>
      <c r="AR375" s="46">
        <f t="shared" si="108"/>
        <v>2</v>
      </c>
      <c r="AS375" s="46" t="str">
        <f t="shared" si="109"/>
        <v>BLM</v>
      </c>
      <c r="AT375" s="200">
        <f t="shared" si="110"/>
        <v>45.721218000000022</v>
      </c>
      <c r="AU375" s="46" t="s">
        <v>173</v>
      </c>
      <c r="AV375" s="515">
        <v>3</v>
      </c>
      <c r="AX375" s="47">
        <v>5</v>
      </c>
      <c r="AY375" s="515"/>
      <c r="AZ375" s="14"/>
      <c r="BA375" s="46"/>
      <c r="BB375" s="46"/>
      <c r="BC375" s="114"/>
      <c r="BD375" s="114"/>
    </row>
    <row r="376" spans="2:56" ht="15" customHeight="1" x14ac:dyDescent="0.25">
      <c r="B376" s="47" t="s">
        <v>394</v>
      </c>
      <c r="C376" s="211">
        <v>472.33501799999999</v>
      </c>
      <c r="D376" s="237">
        <f t="shared" si="113"/>
        <v>472.33501799999999</v>
      </c>
      <c r="E376" s="238">
        <f t="shared" si="113"/>
        <v>453.885018</v>
      </c>
      <c r="F376" s="237">
        <f t="shared" si="113"/>
        <v>434.72001799999998</v>
      </c>
      <c r="G376" s="237">
        <f t="shared" si="113"/>
        <v>412.945018</v>
      </c>
      <c r="H376" s="237">
        <f t="shared" si="113"/>
        <v>395.90501799999998</v>
      </c>
      <c r="I376" s="237">
        <f t="shared" si="113"/>
        <v>378.86501799999996</v>
      </c>
      <c r="J376" s="237">
        <f t="shared" si="113"/>
        <v>365.40001799999999</v>
      </c>
      <c r="K376" s="237">
        <f t="shared" si="113"/>
        <v>348.36001799999997</v>
      </c>
      <c r="L376" s="237">
        <f t="shared" si="113"/>
        <v>331.320018</v>
      </c>
      <c r="M376" s="237">
        <f t="shared" si="113"/>
        <v>314.28001799999998</v>
      </c>
      <c r="N376" s="237">
        <f t="shared" si="113"/>
        <v>297.24001799999996</v>
      </c>
      <c r="O376" s="237">
        <f t="shared" si="113"/>
        <v>280.200018</v>
      </c>
      <c r="P376" s="237">
        <f t="shared" si="113"/>
        <v>263.16001799999998</v>
      </c>
      <c r="Q376" s="237">
        <f t="shared" si="113"/>
        <v>246.12001799999999</v>
      </c>
      <c r="R376" s="237">
        <f t="shared" si="113"/>
        <v>229.080018</v>
      </c>
      <c r="S376" s="237">
        <f t="shared" si="113"/>
        <v>212.04001799999998</v>
      </c>
      <c r="T376" s="237">
        <f t="shared" si="112"/>
        <v>195.00001800000001</v>
      </c>
      <c r="U376" s="237">
        <f t="shared" si="112"/>
        <v>177.96001799999999</v>
      </c>
      <c r="V376" s="237">
        <f t="shared" si="112"/>
        <v>160.92001799999997</v>
      </c>
      <c r="W376" s="237">
        <f t="shared" si="112"/>
        <v>143.88001800000001</v>
      </c>
      <c r="X376" s="237">
        <f t="shared" si="112"/>
        <v>126.84001799999999</v>
      </c>
      <c r="Y376" s="237">
        <f t="shared" si="112"/>
        <v>109.80001799999997</v>
      </c>
      <c r="Z376" s="379">
        <f t="shared" si="112"/>
        <v>92.760018000000002</v>
      </c>
      <c r="AA376" s="379">
        <f t="shared" si="112"/>
        <v>75.720017999999982</v>
      </c>
      <c r="AB376" s="379">
        <f t="shared" si="112"/>
        <v>58.680018000000018</v>
      </c>
      <c r="AC376" s="237">
        <f t="shared" si="112"/>
        <v>41.640017999999998</v>
      </c>
      <c r="AD376" s="248">
        <f t="shared" si="112"/>
        <v>24.600017999999977</v>
      </c>
      <c r="AE376" s="245">
        <f t="shared" si="112"/>
        <v>7.5600180000000137</v>
      </c>
      <c r="AF376" s="209">
        <f t="shared" si="112"/>
        <v>87.664982000000009</v>
      </c>
      <c r="AG376" s="114"/>
      <c r="AH376" s="114">
        <v>217</v>
      </c>
      <c r="AI376" s="46" t="s">
        <v>394</v>
      </c>
      <c r="AJ376" s="147" t="str">
        <f t="shared" si="105"/>
        <v>HEBT-030ROW:PBI-FE-216301</v>
      </c>
      <c r="AK376" s="147" t="str">
        <f t="shared" si="106"/>
        <v>HEBT-030ROW:PBI-MTCA-216300</v>
      </c>
      <c r="AL376" s="14" t="s">
        <v>1564</v>
      </c>
      <c r="AM376" s="114" t="str">
        <f t="shared" si="107"/>
        <v>HEBT-030ROW</v>
      </c>
      <c r="AN376" s="114" t="s">
        <v>1315</v>
      </c>
      <c r="AO376" s="114"/>
      <c r="AP376" s="511">
        <v>13</v>
      </c>
      <c r="AQ376" s="511">
        <f>'Electronics naming convention'!$C$16+AP376-1</f>
        <v>2163</v>
      </c>
      <c r="AR376" s="46">
        <f t="shared" si="108"/>
        <v>1</v>
      </c>
      <c r="AS376" s="46" t="str">
        <f t="shared" si="109"/>
        <v>BLM</v>
      </c>
      <c r="AT376" s="200">
        <f t="shared" si="110"/>
        <v>52.560018000000014</v>
      </c>
      <c r="AU376" s="46" t="s">
        <v>173</v>
      </c>
      <c r="AV376" s="515">
        <v>1</v>
      </c>
      <c r="AX376" s="47">
        <v>5</v>
      </c>
      <c r="AY376" s="515"/>
      <c r="AZ376" s="14"/>
      <c r="BA376" s="46"/>
      <c r="BB376" s="46"/>
      <c r="BC376" s="114"/>
      <c r="BD376" s="114"/>
    </row>
    <row r="377" spans="2:56" ht="15" customHeight="1" x14ac:dyDescent="0.25">
      <c r="B377" s="47" t="s">
        <v>395</v>
      </c>
      <c r="C377" s="211">
        <v>473.765018</v>
      </c>
      <c r="D377" s="237">
        <f t="shared" si="113"/>
        <v>473.765018</v>
      </c>
      <c r="E377" s="238">
        <f t="shared" si="113"/>
        <v>455.31501800000001</v>
      </c>
      <c r="F377" s="237">
        <f t="shared" si="113"/>
        <v>436.15001799999999</v>
      </c>
      <c r="G377" s="237">
        <f t="shared" si="113"/>
        <v>414.37501800000001</v>
      </c>
      <c r="H377" s="237">
        <f t="shared" si="113"/>
        <v>397.33501799999999</v>
      </c>
      <c r="I377" s="237">
        <f t="shared" si="113"/>
        <v>380.29501800000003</v>
      </c>
      <c r="J377" s="237">
        <f t="shared" si="113"/>
        <v>366.830018</v>
      </c>
      <c r="K377" s="237">
        <f t="shared" si="113"/>
        <v>349.79001800000003</v>
      </c>
      <c r="L377" s="237">
        <f t="shared" si="113"/>
        <v>332.75001800000001</v>
      </c>
      <c r="M377" s="237">
        <f t="shared" si="113"/>
        <v>315.71001799999999</v>
      </c>
      <c r="N377" s="237">
        <f t="shared" si="113"/>
        <v>298.67001800000003</v>
      </c>
      <c r="O377" s="237">
        <f t="shared" si="113"/>
        <v>281.63001800000001</v>
      </c>
      <c r="P377" s="237">
        <f t="shared" si="113"/>
        <v>264.59001799999999</v>
      </c>
      <c r="Q377" s="237">
        <f t="shared" si="113"/>
        <v>247.55001799999999</v>
      </c>
      <c r="R377" s="237">
        <f t="shared" si="113"/>
        <v>230.510018</v>
      </c>
      <c r="S377" s="237">
        <f t="shared" si="113"/>
        <v>213.47001799999998</v>
      </c>
      <c r="T377" s="237">
        <f t="shared" si="112"/>
        <v>196.43001800000002</v>
      </c>
      <c r="U377" s="237">
        <f t="shared" si="112"/>
        <v>179.390018</v>
      </c>
      <c r="V377" s="237">
        <f t="shared" si="112"/>
        <v>162.35001799999998</v>
      </c>
      <c r="W377" s="237">
        <f t="shared" si="112"/>
        <v>145.31001800000001</v>
      </c>
      <c r="X377" s="237">
        <f t="shared" si="112"/>
        <v>128.27001799999999</v>
      </c>
      <c r="Y377" s="237">
        <f t="shared" si="112"/>
        <v>111.23001799999997</v>
      </c>
      <c r="Z377" s="379">
        <f t="shared" si="112"/>
        <v>94.190018000000009</v>
      </c>
      <c r="AA377" s="379">
        <f t="shared" si="112"/>
        <v>77.150017999999989</v>
      </c>
      <c r="AB377" s="379">
        <f t="shared" si="112"/>
        <v>60.110018000000025</v>
      </c>
      <c r="AC377" s="237">
        <f t="shared" si="112"/>
        <v>43.070018000000005</v>
      </c>
      <c r="AD377" s="248">
        <f t="shared" si="112"/>
        <v>26.030017999999984</v>
      </c>
      <c r="AE377" s="245">
        <f t="shared" si="112"/>
        <v>8.9900180000000205</v>
      </c>
      <c r="AF377" s="209">
        <f t="shared" si="112"/>
        <v>86.234982000000002</v>
      </c>
      <c r="AG377" s="114"/>
      <c r="AH377" s="114">
        <v>218</v>
      </c>
      <c r="AI377" s="46" t="s">
        <v>395</v>
      </c>
      <c r="AJ377" s="147" t="str">
        <f t="shared" si="105"/>
        <v>HEBT-030ROW:PBI-FE-216302</v>
      </c>
      <c r="AK377" s="147" t="str">
        <f t="shared" si="106"/>
        <v>HEBT-030ROW:PBI-MTCA-216300</v>
      </c>
      <c r="AL377" s="14" t="s">
        <v>1564</v>
      </c>
      <c r="AM377" s="114" t="str">
        <f t="shared" si="107"/>
        <v>HEBT-030ROW</v>
      </c>
      <c r="AN377" s="114" t="s">
        <v>1315</v>
      </c>
      <c r="AO377" s="114"/>
      <c r="AP377" s="511">
        <v>13</v>
      </c>
      <c r="AQ377" s="511">
        <f>'Electronics naming convention'!$C$16+AP377-1</f>
        <v>2163</v>
      </c>
      <c r="AR377" s="46">
        <f t="shared" si="108"/>
        <v>2</v>
      </c>
      <c r="AS377" s="46" t="str">
        <f t="shared" si="109"/>
        <v>BLM</v>
      </c>
      <c r="AT377" s="200">
        <f t="shared" si="110"/>
        <v>53.99001800000002</v>
      </c>
      <c r="AU377" s="46" t="s">
        <v>173</v>
      </c>
      <c r="AV377" s="515">
        <v>3</v>
      </c>
      <c r="AX377" s="47">
        <v>6</v>
      </c>
      <c r="AY377" s="515"/>
      <c r="AZ377" s="14"/>
      <c r="BA377" s="46"/>
      <c r="BB377" s="46"/>
      <c r="BC377" s="114"/>
      <c r="BD377" s="114"/>
    </row>
    <row r="378" spans="2:56" ht="15" customHeight="1" x14ac:dyDescent="0.25">
      <c r="B378" s="109" t="s">
        <v>396</v>
      </c>
      <c r="C378" s="211">
        <v>474.01621799999998</v>
      </c>
      <c r="D378" s="237">
        <f t="shared" si="113"/>
        <v>474.01621799999998</v>
      </c>
      <c r="E378" s="238">
        <f t="shared" si="113"/>
        <v>455.56621799999999</v>
      </c>
      <c r="F378" s="237">
        <f t="shared" si="113"/>
        <v>436.40121799999997</v>
      </c>
      <c r="G378" s="237">
        <f t="shared" si="113"/>
        <v>414.62621799999999</v>
      </c>
      <c r="H378" s="237">
        <f t="shared" si="113"/>
        <v>397.58621799999997</v>
      </c>
      <c r="I378" s="237">
        <f t="shared" si="113"/>
        <v>380.54621799999995</v>
      </c>
      <c r="J378" s="237">
        <f t="shared" si="113"/>
        <v>367.08121799999998</v>
      </c>
      <c r="K378" s="237">
        <f t="shared" si="113"/>
        <v>350.04121799999996</v>
      </c>
      <c r="L378" s="237">
        <f t="shared" si="113"/>
        <v>333.00121799999999</v>
      </c>
      <c r="M378" s="237">
        <f t="shared" si="113"/>
        <v>315.96121799999997</v>
      </c>
      <c r="N378" s="237">
        <f t="shared" si="113"/>
        <v>298.92121799999995</v>
      </c>
      <c r="O378" s="237">
        <f t="shared" si="113"/>
        <v>281.88121799999999</v>
      </c>
      <c r="P378" s="237">
        <f t="shared" si="113"/>
        <v>264.84121799999997</v>
      </c>
      <c r="Q378" s="237">
        <f t="shared" si="113"/>
        <v>247.80121799999998</v>
      </c>
      <c r="R378" s="237">
        <f t="shared" si="113"/>
        <v>230.76121799999999</v>
      </c>
      <c r="S378" s="237">
        <f t="shared" si="113"/>
        <v>213.72121799999996</v>
      </c>
      <c r="T378" s="237">
        <f t="shared" si="112"/>
        <v>196.681218</v>
      </c>
      <c r="U378" s="237">
        <f t="shared" si="112"/>
        <v>179.64121799999998</v>
      </c>
      <c r="V378" s="237">
        <f t="shared" si="112"/>
        <v>162.60121799999996</v>
      </c>
      <c r="W378" s="237">
        <f t="shared" si="112"/>
        <v>145.561218</v>
      </c>
      <c r="X378" s="237">
        <f t="shared" si="112"/>
        <v>128.52121799999998</v>
      </c>
      <c r="Y378" s="237">
        <f t="shared" si="112"/>
        <v>111.48121799999996</v>
      </c>
      <c r="Z378" s="379">
        <f t="shared" si="112"/>
        <v>94.441217999999992</v>
      </c>
      <c r="AA378" s="379">
        <f t="shared" si="112"/>
        <v>77.401217999999972</v>
      </c>
      <c r="AB378" s="379">
        <f t="shared" si="112"/>
        <v>60.361218000000008</v>
      </c>
      <c r="AC378" s="237">
        <f t="shared" si="112"/>
        <v>43.321217999999988</v>
      </c>
      <c r="AD378" s="248">
        <f t="shared" si="112"/>
        <v>26.281217999999967</v>
      </c>
      <c r="AE378" s="245">
        <f t="shared" si="112"/>
        <v>9.2412180000000035</v>
      </c>
      <c r="AF378" s="209">
        <f t="shared" si="112"/>
        <v>85.983782000000019</v>
      </c>
      <c r="AG378" s="114"/>
      <c r="AH378" s="114">
        <v>219</v>
      </c>
      <c r="AI378" s="46" t="s">
        <v>396</v>
      </c>
      <c r="AJ378" s="147" t="str">
        <f t="shared" si="105"/>
        <v>HEBT-030ROW:PBI-FE-216301</v>
      </c>
      <c r="AK378" s="147" t="str">
        <f t="shared" si="106"/>
        <v>HEBT-030ROW:PBI-MTCA-216300</v>
      </c>
      <c r="AL378" s="14" t="s">
        <v>1564</v>
      </c>
      <c r="AM378" s="114" t="str">
        <f t="shared" si="107"/>
        <v>HEBT-030ROW</v>
      </c>
      <c r="AN378" s="114" t="s">
        <v>1315</v>
      </c>
      <c r="AO378" s="114"/>
      <c r="AP378" s="511">
        <v>13</v>
      </c>
      <c r="AQ378" s="511">
        <f>'Electronics naming convention'!$C$16+AP378-1</f>
        <v>2163</v>
      </c>
      <c r="AR378" s="46">
        <f t="shared" si="108"/>
        <v>1</v>
      </c>
      <c r="AS378" s="46" t="str">
        <f t="shared" si="109"/>
        <v>BLM</v>
      </c>
      <c r="AT378" s="200">
        <f t="shared" si="110"/>
        <v>54.241218000000003</v>
      </c>
      <c r="AU378" s="46" t="s">
        <v>173</v>
      </c>
      <c r="AV378" s="515">
        <v>1</v>
      </c>
      <c r="AW378" s="515">
        <v>1</v>
      </c>
      <c r="AX378" s="47">
        <v>6</v>
      </c>
      <c r="AY378" s="515"/>
      <c r="AZ378" s="14"/>
      <c r="BA378" s="46"/>
      <c r="BB378" s="46"/>
      <c r="BC378" s="114"/>
      <c r="BD378" s="114"/>
    </row>
    <row r="379" spans="2:56" ht="15" customHeight="1" x14ac:dyDescent="0.25">
      <c r="B379" s="47" t="s">
        <v>397</v>
      </c>
      <c r="C379" s="211">
        <v>480.85501799999997</v>
      </c>
      <c r="D379" s="237">
        <f t="shared" si="113"/>
        <v>480.85501799999997</v>
      </c>
      <c r="E379" s="238">
        <f t="shared" si="113"/>
        <v>462.40501799999998</v>
      </c>
      <c r="F379" s="237">
        <f t="shared" si="113"/>
        <v>443.24001799999996</v>
      </c>
      <c r="G379" s="237">
        <f t="shared" si="113"/>
        <v>421.46501799999999</v>
      </c>
      <c r="H379" s="237">
        <f t="shared" si="113"/>
        <v>404.42501799999997</v>
      </c>
      <c r="I379" s="237">
        <f t="shared" si="113"/>
        <v>387.38501799999995</v>
      </c>
      <c r="J379" s="237">
        <f t="shared" si="113"/>
        <v>373.92001799999997</v>
      </c>
      <c r="K379" s="237">
        <f t="shared" si="113"/>
        <v>356.88001799999995</v>
      </c>
      <c r="L379" s="237">
        <f t="shared" si="113"/>
        <v>339.84001799999999</v>
      </c>
      <c r="M379" s="237">
        <f t="shared" si="113"/>
        <v>322.80001799999997</v>
      </c>
      <c r="N379" s="237">
        <f t="shared" si="113"/>
        <v>305.76001799999995</v>
      </c>
      <c r="O379" s="237">
        <f t="shared" si="113"/>
        <v>288.72001799999998</v>
      </c>
      <c r="P379" s="237">
        <f t="shared" si="113"/>
        <v>271.68001799999996</v>
      </c>
      <c r="Q379" s="237">
        <f t="shared" si="113"/>
        <v>254.64001799999997</v>
      </c>
      <c r="R379" s="237">
        <f t="shared" si="113"/>
        <v>237.60001799999998</v>
      </c>
      <c r="S379" s="237">
        <f t="shared" si="113"/>
        <v>220.56001799999996</v>
      </c>
      <c r="T379" s="237">
        <f t="shared" si="112"/>
        <v>203.52001799999999</v>
      </c>
      <c r="U379" s="237">
        <f t="shared" si="112"/>
        <v>186.48001799999997</v>
      </c>
      <c r="V379" s="237">
        <f t="shared" si="112"/>
        <v>169.44001799999995</v>
      </c>
      <c r="W379" s="237">
        <f t="shared" si="112"/>
        <v>152.40001799999999</v>
      </c>
      <c r="X379" s="237">
        <f t="shared" si="112"/>
        <v>135.36001799999997</v>
      </c>
      <c r="Y379" s="237">
        <f t="shared" si="112"/>
        <v>118.32001799999995</v>
      </c>
      <c r="Z379" s="379">
        <f t="shared" si="112"/>
        <v>101.28001799999998</v>
      </c>
      <c r="AA379" s="379">
        <f t="shared" si="112"/>
        <v>84.240017999999964</v>
      </c>
      <c r="AB379" s="379">
        <f t="shared" si="112"/>
        <v>67.200018</v>
      </c>
      <c r="AC379" s="237">
        <f t="shared" si="112"/>
        <v>50.16001799999998</v>
      </c>
      <c r="AD379" s="248">
        <f t="shared" si="112"/>
        <v>33.120017999999959</v>
      </c>
      <c r="AE379" s="245">
        <f t="shared" si="112"/>
        <v>16.080017999999995</v>
      </c>
      <c r="AF379" s="209">
        <f t="shared" si="112"/>
        <v>79.144982000000027</v>
      </c>
      <c r="AG379" s="114"/>
      <c r="AH379" s="114">
        <v>220</v>
      </c>
      <c r="AI379" s="46" t="s">
        <v>397</v>
      </c>
      <c r="AJ379" s="147" t="str">
        <f t="shared" si="105"/>
        <v>HEBT-030ROW:PBI-FE-216302</v>
      </c>
      <c r="AK379" s="147" t="str">
        <f t="shared" si="106"/>
        <v>HEBT-030ROW:PBI-MTCA-216300</v>
      </c>
      <c r="AL379" s="14" t="s">
        <v>1564</v>
      </c>
      <c r="AM379" s="114" t="str">
        <f t="shared" si="107"/>
        <v>HEBT-030ROW</v>
      </c>
      <c r="AN379" s="114" t="s">
        <v>1315</v>
      </c>
      <c r="AO379" s="114"/>
      <c r="AP379" s="511">
        <v>13</v>
      </c>
      <c r="AQ379" s="511">
        <f>'Electronics naming convention'!$C$16+AP379-1</f>
        <v>2163</v>
      </c>
      <c r="AR379" s="46">
        <f t="shared" si="108"/>
        <v>2</v>
      </c>
      <c r="AS379" s="46" t="str">
        <f t="shared" si="109"/>
        <v>BLM</v>
      </c>
      <c r="AT379" s="200">
        <f t="shared" si="110"/>
        <v>61.080017999999995</v>
      </c>
      <c r="AU379" s="46" t="s">
        <v>173</v>
      </c>
      <c r="AV379" s="515">
        <v>3</v>
      </c>
      <c r="AW379" s="515">
        <v>3</v>
      </c>
      <c r="AX379" s="47">
        <v>7</v>
      </c>
      <c r="AY379" s="515"/>
      <c r="AZ379" s="14"/>
      <c r="BA379" s="46"/>
      <c r="BB379" s="46"/>
      <c r="BC379" s="114"/>
      <c r="BD379" s="114"/>
    </row>
    <row r="380" spans="2:56" ht="15" customHeight="1" x14ac:dyDescent="0.25">
      <c r="B380" s="47" t="s">
        <v>398</v>
      </c>
      <c r="C380" s="211">
        <v>482.28501799999998</v>
      </c>
      <c r="D380" s="237">
        <f t="shared" si="113"/>
        <v>482.28501799999998</v>
      </c>
      <c r="E380" s="238">
        <f t="shared" si="113"/>
        <v>463.83501799999999</v>
      </c>
      <c r="F380" s="237">
        <f t="shared" si="113"/>
        <v>444.67001799999997</v>
      </c>
      <c r="G380" s="237">
        <f t="shared" si="113"/>
        <v>422.89501799999999</v>
      </c>
      <c r="H380" s="237">
        <f t="shared" si="113"/>
        <v>405.85501799999997</v>
      </c>
      <c r="I380" s="237">
        <f t="shared" si="113"/>
        <v>388.81501800000001</v>
      </c>
      <c r="J380" s="237">
        <f t="shared" si="113"/>
        <v>375.35001799999998</v>
      </c>
      <c r="K380" s="237">
        <f t="shared" si="113"/>
        <v>358.31001800000001</v>
      </c>
      <c r="L380" s="237">
        <f t="shared" si="113"/>
        <v>341.27001799999999</v>
      </c>
      <c r="M380" s="237">
        <f t="shared" si="113"/>
        <v>324.23001799999997</v>
      </c>
      <c r="N380" s="237">
        <f t="shared" si="113"/>
        <v>307.19001800000001</v>
      </c>
      <c r="O380" s="237">
        <f t="shared" si="113"/>
        <v>290.15001799999999</v>
      </c>
      <c r="P380" s="237">
        <f t="shared" si="113"/>
        <v>273.11001799999997</v>
      </c>
      <c r="Q380" s="237">
        <f t="shared" si="113"/>
        <v>256.070018</v>
      </c>
      <c r="R380" s="237">
        <f t="shared" si="113"/>
        <v>239.03001799999998</v>
      </c>
      <c r="S380" s="237">
        <f t="shared" si="113"/>
        <v>221.99001799999996</v>
      </c>
      <c r="T380" s="237">
        <f t="shared" si="112"/>
        <v>204.950018</v>
      </c>
      <c r="U380" s="237">
        <f t="shared" si="112"/>
        <v>187.91001799999998</v>
      </c>
      <c r="V380" s="237">
        <f t="shared" si="112"/>
        <v>170.87001799999996</v>
      </c>
      <c r="W380" s="237">
        <f t="shared" si="112"/>
        <v>153.830018</v>
      </c>
      <c r="X380" s="237">
        <f t="shared" si="112"/>
        <v>136.79001799999998</v>
      </c>
      <c r="Y380" s="237">
        <f t="shared" si="112"/>
        <v>119.75001799999995</v>
      </c>
      <c r="Z380" s="379">
        <f t="shared" si="112"/>
        <v>102.71001799999999</v>
      </c>
      <c r="AA380" s="379">
        <f t="shared" si="112"/>
        <v>85.67001799999997</v>
      </c>
      <c r="AB380" s="379">
        <f t="shared" si="112"/>
        <v>68.630018000000007</v>
      </c>
      <c r="AC380" s="237">
        <f t="shared" si="112"/>
        <v>51.590017999999986</v>
      </c>
      <c r="AD380" s="248">
        <f t="shared" si="112"/>
        <v>34.550017999999966</v>
      </c>
      <c r="AE380" s="245">
        <f t="shared" si="112"/>
        <v>17.510018000000002</v>
      </c>
      <c r="AF380" s="209">
        <f t="shared" si="112"/>
        <v>77.71498200000002</v>
      </c>
      <c r="AG380" s="114"/>
      <c r="AH380" s="114">
        <v>221</v>
      </c>
      <c r="AI380" s="46" t="s">
        <v>398</v>
      </c>
      <c r="AJ380" s="147" t="str">
        <f t="shared" si="105"/>
        <v>HEBT-030ROW:PBI-FE-216301</v>
      </c>
      <c r="AK380" s="147" t="str">
        <f t="shared" si="106"/>
        <v>HEBT-030ROW:PBI-MTCA-216300</v>
      </c>
      <c r="AL380" s="14" t="s">
        <v>1564</v>
      </c>
      <c r="AM380" s="114" t="str">
        <f t="shared" si="107"/>
        <v>HEBT-030ROW</v>
      </c>
      <c r="AN380" s="114" t="s">
        <v>1315</v>
      </c>
      <c r="AO380" s="114"/>
      <c r="AP380" s="511">
        <v>13</v>
      </c>
      <c r="AQ380" s="511">
        <f>'Electronics naming convention'!$C$16+AP380-1</f>
        <v>2163</v>
      </c>
      <c r="AR380" s="46">
        <f t="shared" si="108"/>
        <v>1</v>
      </c>
      <c r="AS380" s="46" t="str">
        <f t="shared" si="109"/>
        <v>BLM</v>
      </c>
      <c r="AT380" s="200">
        <f t="shared" si="110"/>
        <v>62.510018000000002</v>
      </c>
      <c r="AU380" s="46" t="s">
        <v>173</v>
      </c>
      <c r="AV380" s="515">
        <v>2</v>
      </c>
      <c r="AW380" s="515">
        <v>2</v>
      </c>
      <c r="AX380" s="47">
        <v>1</v>
      </c>
      <c r="AY380" s="515"/>
      <c r="AZ380" s="14"/>
      <c r="BA380" s="46"/>
      <c r="BB380" s="46"/>
      <c r="BC380" s="114"/>
      <c r="BD380" s="114"/>
    </row>
    <row r="381" spans="2:56" ht="15" customHeight="1" x14ac:dyDescent="0.25">
      <c r="B381" s="109" t="s">
        <v>399</v>
      </c>
      <c r="C381" s="211">
        <v>482.53621800000002</v>
      </c>
      <c r="D381" s="237">
        <f t="shared" si="113"/>
        <v>482.53621800000002</v>
      </c>
      <c r="E381" s="238">
        <f t="shared" si="113"/>
        <v>464.08621800000003</v>
      </c>
      <c r="F381" s="237">
        <f t="shared" si="113"/>
        <v>444.92121800000001</v>
      </c>
      <c r="G381" s="237">
        <f t="shared" si="113"/>
        <v>423.14621800000003</v>
      </c>
      <c r="H381" s="237">
        <f t="shared" si="113"/>
        <v>406.10621800000001</v>
      </c>
      <c r="I381" s="237">
        <f t="shared" si="113"/>
        <v>389.06621800000005</v>
      </c>
      <c r="J381" s="237">
        <f t="shared" si="113"/>
        <v>375.60121800000002</v>
      </c>
      <c r="K381" s="237">
        <f t="shared" si="113"/>
        <v>358.56121800000005</v>
      </c>
      <c r="L381" s="237">
        <f t="shared" si="113"/>
        <v>341.52121800000003</v>
      </c>
      <c r="M381" s="237">
        <f t="shared" si="113"/>
        <v>324.48121800000001</v>
      </c>
      <c r="N381" s="237">
        <f t="shared" si="113"/>
        <v>307.44121800000005</v>
      </c>
      <c r="O381" s="237">
        <f t="shared" si="113"/>
        <v>290.40121800000003</v>
      </c>
      <c r="P381" s="237">
        <f t="shared" si="113"/>
        <v>273.36121800000001</v>
      </c>
      <c r="Q381" s="237">
        <f t="shared" si="113"/>
        <v>256.32121800000004</v>
      </c>
      <c r="R381" s="237">
        <f t="shared" si="113"/>
        <v>239.28121800000002</v>
      </c>
      <c r="S381" s="237">
        <f t="shared" si="113"/>
        <v>222.241218</v>
      </c>
      <c r="T381" s="237">
        <f t="shared" si="112"/>
        <v>205.20121800000004</v>
      </c>
      <c r="U381" s="237">
        <f t="shared" si="112"/>
        <v>188.16121800000002</v>
      </c>
      <c r="V381" s="237">
        <f t="shared" si="112"/>
        <v>171.121218</v>
      </c>
      <c r="W381" s="237">
        <f t="shared" si="112"/>
        <v>154.08121800000004</v>
      </c>
      <c r="X381" s="237">
        <f t="shared" si="112"/>
        <v>137.04121800000001</v>
      </c>
      <c r="Y381" s="237">
        <f t="shared" si="112"/>
        <v>120.00121799999999</v>
      </c>
      <c r="Z381" s="379">
        <f t="shared" si="112"/>
        <v>102.96121800000003</v>
      </c>
      <c r="AA381" s="379">
        <f t="shared" si="112"/>
        <v>85.92121800000001</v>
      </c>
      <c r="AB381" s="379">
        <f t="shared" si="112"/>
        <v>68.881218000000047</v>
      </c>
      <c r="AC381" s="237">
        <f t="shared" si="112"/>
        <v>51.841218000000026</v>
      </c>
      <c r="AD381" s="248">
        <f t="shared" si="112"/>
        <v>34.801218000000006</v>
      </c>
      <c r="AE381" s="245">
        <f t="shared" si="112"/>
        <v>17.761218000000042</v>
      </c>
      <c r="AF381" s="209">
        <f t="shared" si="112"/>
        <v>77.463781999999981</v>
      </c>
      <c r="AG381" s="114"/>
      <c r="AH381" s="114">
        <v>222</v>
      </c>
      <c r="AI381" s="46" t="s">
        <v>399</v>
      </c>
      <c r="AJ381" s="147" t="str">
        <f t="shared" si="105"/>
        <v>HEBT-030ROW:PBI-FE-216302</v>
      </c>
      <c r="AK381" s="147" t="str">
        <f t="shared" si="106"/>
        <v>HEBT-030ROW:PBI-MTCA-216300</v>
      </c>
      <c r="AL381" s="14" t="s">
        <v>1564</v>
      </c>
      <c r="AM381" s="114" t="str">
        <f t="shared" si="107"/>
        <v>HEBT-030ROW</v>
      </c>
      <c r="AN381" s="114" t="s">
        <v>1315</v>
      </c>
      <c r="AO381" s="114"/>
      <c r="AP381" s="511">
        <v>13</v>
      </c>
      <c r="AQ381" s="511">
        <f>'Electronics naming convention'!$C$16+AP381-1</f>
        <v>2163</v>
      </c>
      <c r="AR381" s="46">
        <f t="shared" si="108"/>
        <v>2</v>
      </c>
      <c r="AS381" s="46" t="str">
        <f t="shared" si="109"/>
        <v>BLM</v>
      </c>
      <c r="AT381" s="200">
        <f t="shared" si="110"/>
        <v>62.761218000000042</v>
      </c>
      <c r="AU381" s="46" t="s">
        <v>173</v>
      </c>
      <c r="AV381" s="515">
        <v>4</v>
      </c>
      <c r="AW381" s="515">
        <v>4</v>
      </c>
      <c r="AX381" s="47">
        <v>1</v>
      </c>
      <c r="AY381" s="515"/>
      <c r="AZ381" s="128"/>
      <c r="BA381" s="129"/>
      <c r="BB381" s="129"/>
      <c r="BC381" s="129"/>
      <c r="BD381" s="114"/>
    </row>
    <row r="382" spans="2:56" ht="15" customHeight="1" x14ac:dyDescent="0.25">
      <c r="B382" s="47" t="s">
        <v>400</v>
      </c>
      <c r="C382" s="211">
        <v>489.37501800000001</v>
      </c>
      <c r="D382" s="237">
        <f t="shared" si="113"/>
        <v>489.37501800000001</v>
      </c>
      <c r="E382" s="238">
        <f t="shared" si="113"/>
        <v>470.92501800000002</v>
      </c>
      <c r="F382" s="237">
        <f t="shared" si="113"/>
        <v>451.760018</v>
      </c>
      <c r="G382" s="237">
        <f t="shared" si="113"/>
        <v>429.98501800000003</v>
      </c>
      <c r="H382" s="237">
        <f t="shared" si="113"/>
        <v>412.945018</v>
      </c>
      <c r="I382" s="237">
        <f t="shared" si="113"/>
        <v>395.90501800000004</v>
      </c>
      <c r="J382" s="237">
        <f t="shared" si="113"/>
        <v>382.44001800000001</v>
      </c>
      <c r="K382" s="237">
        <f t="shared" si="113"/>
        <v>365.40001800000005</v>
      </c>
      <c r="L382" s="237">
        <f t="shared" si="113"/>
        <v>348.36001800000003</v>
      </c>
      <c r="M382" s="237">
        <f t="shared" si="113"/>
        <v>331.320018</v>
      </c>
      <c r="N382" s="237">
        <f t="shared" si="113"/>
        <v>314.28001800000004</v>
      </c>
      <c r="O382" s="237">
        <f t="shared" si="113"/>
        <v>297.24001800000002</v>
      </c>
      <c r="P382" s="237">
        <f t="shared" si="113"/>
        <v>280.200018</v>
      </c>
      <c r="Q382" s="237">
        <f t="shared" si="113"/>
        <v>263.16001800000004</v>
      </c>
      <c r="R382" s="237">
        <f t="shared" si="113"/>
        <v>246.12001800000002</v>
      </c>
      <c r="S382" s="237">
        <f t="shared" si="113"/>
        <v>229.080018</v>
      </c>
      <c r="T382" s="237">
        <f t="shared" si="112"/>
        <v>212.04001800000003</v>
      </c>
      <c r="U382" s="237">
        <f t="shared" si="112"/>
        <v>195.00001800000001</v>
      </c>
      <c r="V382" s="237">
        <f t="shared" si="112"/>
        <v>177.96001799999999</v>
      </c>
      <c r="W382" s="237">
        <f t="shared" si="112"/>
        <v>160.92001800000003</v>
      </c>
      <c r="X382" s="237">
        <f t="shared" si="112"/>
        <v>143.88001800000001</v>
      </c>
      <c r="Y382" s="237">
        <f t="shared" si="112"/>
        <v>126.84001799999999</v>
      </c>
      <c r="Z382" s="379">
        <f t="shared" si="112"/>
        <v>109.80001800000002</v>
      </c>
      <c r="AA382" s="379">
        <f t="shared" si="112"/>
        <v>92.760018000000002</v>
      </c>
      <c r="AB382" s="379">
        <f t="shared" si="112"/>
        <v>75.720018000000039</v>
      </c>
      <c r="AC382" s="237">
        <f t="shared" si="112"/>
        <v>58.680018000000018</v>
      </c>
      <c r="AD382" s="248">
        <f t="shared" si="112"/>
        <v>41.640017999999998</v>
      </c>
      <c r="AE382" s="245">
        <f t="shared" si="112"/>
        <v>24.600018000000034</v>
      </c>
      <c r="AF382" s="209">
        <f t="shared" si="112"/>
        <v>70.624981999999989</v>
      </c>
      <c r="AG382" s="114"/>
      <c r="AH382" s="114">
        <v>223</v>
      </c>
      <c r="AI382" s="46" t="s">
        <v>400</v>
      </c>
      <c r="AJ382" s="147" t="str">
        <f t="shared" si="105"/>
        <v>HEBT-030ROW:PBI-FE-216301</v>
      </c>
      <c r="AK382" s="147" t="str">
        <f t="shared" si="106"/>
        <v>HEBT-030ROW:PBI-MTCA-216300</v>
      </c>
      <c r="AL382" s="14" t="s">
        <v>1564</v>
      </c>
      <c r="AM382" s="114" t="str">
        <f t="shared" si="107"/>
        <v>HEBT-030ROW</v>
      </c>
      <c r="AN382" s="114" t="s">
        <v>1315</v>
      </c>
      <c r="AO382" s="114"/>
      <c r="AP382" s="511">
        <v>13</v>
      </c>
      <c r="AQ382" s="511">
        <f>'Electronics naming convention'!$C$16+AP382-1</f>
        <v>2163</v>
      </c>
      <c r="AR382" s="46">
        <f t="shared" si="108"/>
        <v>1</v>
      </c>
      <c r="AS382" s="46" t="str">
        <f t="shared" si="109"/>
        <v>BLM</v>
      </c>
      <c r="AT382" s="200">
        <f t="shared" si="110"/>
        <v>69.600018000000034</v>
      </c>
      <c r="AU382" s="46" t="s">
        <v>173</v>
      </c>
      <c r="AV382" s="515">
        <v>2</v>
      </c>
      <c r="AW382" s="515"/>
      <c r="AX382" s="47">
        <v>2</v>
      </c>
      <c r="AY382" s="515"/>
      <c r="AZ382" s="14"/>
      <c r="BA382" s="46"/>
      <c r="BB382" s="46"/>
      <c r="BC382" s="114"/>
      <c r="BD382" s="114"/>
    </row>
    <row r="383" spans="2:56" ht="15" customHeight="1" x14ac:dyDescent="0.25">
      <c r="B383" s="47" t="s">
        <v>401</v>
      </c>
      <c r="C383" s="211">
        <v>490.80501800000002</v>
      </c>
      <c r="D383" s="237">
        <f t="shared" si="113"/>
        <v>490.80501800000002</v>
      </c>
      <c r="E383" s="238">
        <f t="shared" si="113"/>
        <v>472.35501800000003</v>
      </c>
      <c r="F383" s="237">
        <f t="shared" si="113"/>
        <v>453.19001800000001</v>
      </c>
      <c r="G383" s="237">
        <f t="shared" si="113"/>
        <v>431.41501800000003</v>
      </c>
      <c r="H383" s="237">
        <f t="shared" si="113"/>
        <v>414.37501800000001</v>
      </c>
      <c r="I383" s="237">
        <f t="shared" si="113"/>
        <v>397.33501799999999</v>
      </c>
      <c r="J383" s="237">
        <f t="shared" si="113"/>
        <v>383.87001800000002</v>
      </c>
      <c r="K383" s="237">
        <f t="shared" si="113"/>
        <v>366.830018</v>
      </c>
      <c r="L383" s="237">
        <f t="shared" si="113"/>
        <v>349.79001800000003</v>
      </c>
      <c r="M383" s="237">
        <f t="shared" si="113"/>
        <v>332.75001800000001</v>
      </c>
      <c r="N383" s="237">
        <f t="shared" si="113"/>
        <v>315.71001799999999</v>
      </c>
      <c r="O383" s="237">
        <f t="shared" si="113"/>
        <v>298.67001800000003</v>
      </c>
      <c r="P383" s="237">
        <f t="shared" si="113"/>
        <v>281.63001800000001</v>
      </c>
      <c r="Q383" s="237">
        <f t="shared" si="113"/>
        <v>264.59001799999999</v>
      </c>
      <c r="R383" s="237">
        <f t="shared" si="113"/>
        <v>247.55001800000002</v>
      </c>
      <c r="S383" s="237">
        <f t="shared" si="113"/>
        <v>230.510018</v>
      </c>
      <c r="T383" s="237">
        <f t="shared" si="112"/>
        <v>213.47001800000004</v>
      </c>
      <c r="U383" s="237">
        <f t="shared" si="112"/>
        <v>196.43001800000002</v>
      </c>
      <c r="V383" s="237">
        <f t="shared" si="112"/>
        <v>179.390018</v>
      </c>
      <c r="W383" s="237">
        <f t="shared" si="112"/>
        <v>162.35001800000003</v>
      </c>
      <c r="X383" s="237">
        <f t="shared" si="112"/>
        <v>145.31001800000001</v>
      </c>
      <c r="Y383" s="237">
        <f t="shared" si="112"/>
        <v>128.27001799999999</v>
      </c>
      <c r="Z383" s="379">
        <f t="shared" si="112"/>
        <v>111.23001800000003</v>
      </c>
      <c r="AA383" s="379">
        <f t="shared" si="112"/>
        <v>94.190018000000009</v>
      </c>
      <c r="AB383" s="379">
        <f t="shared" si="112"/>
        <v>77.150018000000046</v>
      </c>
      <c r="AC383" s="237">
        <f t="shared" si="112"/>
        <v>60.110018000000025</v>
      </c>
      <c r="AD383" s="248">
        <f t="shared" si="112"/>
        <v>43.070018000000005</v>
      </c>
      <c r="AE383" s="245">
        <f t="shared" si="112"/>
        <v>26.030018000000041</v>
      </c>
      <c r="AF383" s="209">
        <f t="shared" si="112"/>
        <v>69.194981999999982</v>
      </c>
      <c r="AG383" s="114"/>
      <c r="AH383" s="114">
        <v>224</v>
      </c>
      <c r="AI383" s="46" t="s">
        <v>401</v>
      </c>
      <c r="AJ383" s="147" t="str">
        <f t="shared" si="105"/>
        <v>HEBT-030ROW:PBI-FE-216302</v>
      </c>
      <c r="AK383" s="147" t="str">
        <f t="shared" si="106"/>
        <v>HEBT-030ROW:PBI-MTCA-216300</v>
      </c>
      <c r="AL383" s="14" t="s">
        <v>1564</v>
      </c>
      <c r="AM383" s="114" t="str">
        <f t="shared" si="107"/>
        <v>HEBT-030ROW</v>
      </c>
      <c r="AN383" s="114" t="s">
        <v>1315</v>
      </c>
      <c r="AO383" s="114"/>
      <c r="AP383" s="511">
        <v>13</v>
      </c>
      <c r="AQ383" s="511">
        <f>'Electronics naming convention'!$C$16+AP383-1</f>
        <v>2163</v>
      </c>
      <c r="AR383" s="46">
        <f t="shared" si="108"/>
        <v>2</v>
      </c>
      <c r="AS383" s="46" t="str">
        <f t="shared" si="109"/>
        <v>BLM</v>
      </c>
      <c r="AT383" s="200">
        <f t="shared" si="110"/>
        <v>71.030018000000041</v>
      </c>
      <c r="AU383" s="46" t="s">
        <v>173</v>
      </c>
      <c r="AV383" s="515">
        <v>4</v>
      </c>
      <c r="AW383" s="515"/>
      <c r="AX383" s="47">
        <v>2</v>
      </c>
      <c r="AY383" s="515"/>
      <c r="AZ383" s="14"/>
      <c r="BA383" s="46"/>
      <c r="BB383" s="46"/>
      <c r="BC383" s="114"/>
      <c r="BD383" s="114"/>
    </row>
    <row r="384" spans="2:56" ht="15" customHeight="1" x14ac:dyDescent="0.25">
      <c r="B384" s="109" t="s">
        <v>402</v>
      </c>
      <c r="C384" s="211">
        <v>491.056218</v>
      </c>
      <c r="D384" s="237">
        <f t="shared" si="113"/>
        <v>491.056218</v>
      </c>
      <c r="E384" s="238">
        <f t="shared" si="113"/>
        <v>472.60621800000001</v>
      </c>
      <c r="F384" s="237">
        <f t="shared" si="113"/>
        <v>453.44121799999999</v>
      </c>
      <c r="G384" s="237">
        <f t="shared" si="113"/>
        <v>431.66621800000001</v>
      </c>
      <c r="H384" s="237">
        <f t="shared" si="113"/>
        <v>414.62621799999999</v>
      </c>
      <c r="I384" s="237">
        <f t="shared" si="113"/>
        <v>397.58621800000003</v>
      </c>
      <c r="J384" s="237">
        <f t="shared" si="113"/>
        <v>384.121218</v>
      </c>
      <c r="K384" s="237">
        <f t="shared" si="113"/>
        <v>367.08121800000004</v>
      </c>
      <c r="L384" s="237">
        <f t="shared" si="113"/>
        <v>350.04121800000001</v>
      </c>
      <c r="M384" s="237">
        <f t="shared" si="113"/>
        <v>333.00121799999999</v>
      </c>
      <c r="N384" s="237">
        <f t="shared" si="113"/>
        <v>315.96121800000003</v>
      </c>
      <c r="O384" s="237">
        <f t="shared" si="113"/>
        <v>298.92121800000001</v>
      </c>
      <c r="P384" s="237">
        <f t="shared" si="113"/>
        <v>281.88121799999999</v>
      </c>
      <c r="Q384" s="237">
        <f t="shared" si="113"/>
        <v>264.84121800000003</v>
      </c>
      <c r="R384" s="237">
        <f t="shared" si="113"/>
        <v>247.80121800000001</v>
      </c>
      <c r="S384" s="237">
        <f t="shared" ref="S384:AF399" si="114">ABS($C384-S$159)</f>
        <v>230.76121799999999</v>
      </c>
      <c r="T384" s="237">
        <f t="shared" si="114"/>
        <v>213.72121800000002</v>
      </c>
      <c r="U384" s="237">
        <f t="shared" si="114"/>
        <v>196.681218</v>
      </c>
      <c r="V384" s="237">
        <f t="shared" si="114"/>
        <v>179.64121799999998</v>
      </c>
      <c r="W384" s="237">
        <f t="shared" si="114"/>
        <v>162.60121800000002</v>
      </c>
      <c r="X384" s="237">
        <f t="shared" si="114"/>
        <v>145.561218</v>
      </c>
      <c r="Y384" s="237">
        <f t="shared" si="114"/>
        <v>128.52121799999998</v>
      </c>
      <c r="Z384" s="379">
        <f t="shared" si="114"/>
        <v>111.48121800000001</v>
      </c>
      <c r="AA384" s="379">
        <f t="shared" si="114"/>
        <v>94.441217999999992</v>
      </c>
      <c r="AB384" s="379">
        <f t="shared" si="114"/>
        <v>77.401218000000028</v>
      </c>
      <c r="AC384" s="237">
        <f t="shared" si="114"/>
        <v>60.361218000000008</v>
      </c>
      <c r="AD384" s="248">
        <f t="shared" si="114"/>
        <v>43.321217999999988</v>
      </c>
      <c r="AE384" s="245">
        <f t="shared" si="114"/>
        <v>26.281218000000024</v>
      </c>
      <c r="AF384" s="209">
        <f t="shared" si="114"/>
        <v>68.943781999999999</v>
      </c>
      <c r="AG384" s="114"/>
      <c r="AH384" s="114">
        <v>225</v>
      </c>
      <c r="AI384" s="46" t="s">
        <v>402</v>
      </c>
      <c r="AJ384" s="147" t="str">
        <f t="shared" si="105"/>
        <v>HEBT-030ROW:PBI-FE-216301</v>
      </c>
      <c r="AK384" s="147" t="str">
        <f t="shared" si="106"/>
        <v>HEBT-030ROW:PBI-MTCA-216300</v>
      </c>
      <c r="AL384" s="14" t="s">
        <v>1564</v>
      </c>
      <c r="AM384" s="114" t="str">
        <f t="shared" si="107"/>
        <v>HEBT-030ROW</v>
      </c>
      <c r="AN384" s="114" t="s">
        <v>1315</v>
      </c>
      <c r="AO384" s="114"/>
      <c r="AP384" s="511">
        <v>13</v>
      </c>
      <c r="AQ384" s="511">
        <f>'Electronics naming convention'!$C$16+AP384-1</f>
        <v>2163</v>
      </c>
      <c r="AR384" s="46">
        <f t="shared" si="108"/>
        <v>1</v>
      </c>
      <c r="AS384" s="46" t="str">
        <f t="shared" si="109"/>
        <v>BLM</v>
      </c>
      <c r="AT384" s="200">
        <f t="shared" si="110"/>
        <v>71.281218000000024</v>
      </c>
      <c r="AU384" s="46" t="s">
        <v>173</v>
      </c>
      <c r="AV384" s="515">
        <v>2</v>
      </c>
      <c r="AW384" s="515"/>
      <c r="AX384" s="47">
        <v>3</v>
      </c>
      <c r="AY384" s="515"/>
      <c r="AZ384" s="14"/>
      <c r="BA384" s="46"/>
      <c r="BB384" s="46"/>
      <c r="BC384" s="114"/>
      <c r="BD384" s="114"/>
    </row>
    <row r="385" spans="2:56" ht="15" customHeight="1" x14ac:dyDescent="0.25">
      <c r="B385" s="47" t="s">
        <v>217</v>
      </c>
      <c r="C385" s="211">
        <v>491.67651799999999</v>
      </c>
      <c r="D385" s="237">
        <f t="shared" ref="D385:S400" si="115">ABS($C385-D$159)</f>
        <v>491.67651799999999</v>
      </c>
      <c r="E385" s="238">
        <f t="shared" si="115"/>
        <v>473.226518</v>
      </c>
      <c r="F385" s="237">
        <f t="shared" si="115"/>
        <v>454.06151799999998</v>
      </c>
      <c r="G385" s="237">
        <f t="shared" si="115"/>
        <v>432.286518</v>
      </c>
      <c r="H385" s="237">
        <f t="shared" si="115"/>
        <v>415.24651799999998</v>
      </c>
      <c r="I385" s="237">
        <f t="shared" si="115"/>
        <v>398.20651799999996</v>
      </c>
      <c r="J385" s="237">
        <f t="shared" si="115"/>
        <v>384.74151799999999</v>
      </c>
      <c r="K385" s="237">
        <f t="shared" si="115"/>
        <v>367.70151799999996</v>
      </c>
      <c r="L385" s="237">
        <f t="shared" si="115"/>
        <v>350.661518</v>
      </c>
      <c r="M385" s="237">
        <f t="shared" si="115"/>
        <v>333.62151799999998</v>
      </c>
      <c r="N385" s="237">
        <f t="shared" si="115"/>
        <v>316.58151799999996</v>
      </c>
      <c r="O385" s="237">
        <f t="shared" si="115"/>
        <v>299.541518</v>
      </c>
      <c r="P385" s="237">
        <f t="shared" si="115"/>
        <v>282.50151799999998</v>
      </c>
      <c r="Q385" s="237">
        <f t="shared" si="115"/>
        <v>265.46151799999996</v>
      </c>
      <c r="R385" s="237">
        <f t="shared" si="115"/>
        <v>248.42151799999999</v>
      </c>
      <c r="S385" s="237">
        <f t="shared" si="114"/>
        <v>231.38151799999997</v>
      </c>
      <c r="T385" s="237">
        <f t="shared" si="114"/>
        <v>214.34151800000001</v>
      </c>
      <c r="U385" s="237">
        <f t="shared" si="114"/>
        <v>197.30151799999999</v>
      </c>
      <c r="V385" s="237">
        <f t="shared" si="114"/>
        <v>180.26151799999997</v>
      </c>
      <c r="W385" s="237">
        <f t="shared" si="114"/>
        <v>163.221518</v>
      </c>
      <c r="X385" s="237">
        <f t="shared" si="114"/>
        <v>146.18151799999998</v>
      </c>
      <c r="Y385" s="237">
        <f t="shared" si="114"/>
        <v>129.14151799999996</v>
      </c>
      <c r="Z385" s="379">
        <f t="shared" si="114"/>
        <v>112.101518</v>
      </c>
      <c r="AA385" s="379">
        <f t="shared" si="114"/>
        <v>95.061517999999978</v>
      </c>
      <c r="AB385" s="379">
        <f t="shared" si="114"/>
        <v>78.021518000000015</v>
      </c>
      <c r="AC385" s="237">
        <f t="shared" si="114"/>
        <v>60.981517999999994</v>
      </c>
      <c r="AD385" s="248">
        <f t="shared" si="114"/>
        <v>43.941517999999974</v>
      </c>
      <c r="AE385" s="245">
        <f t="shared" si="114"/>
        <v>26.90151800000001</v>
      </c>
      <c r="AF385" s="209">
        <f t="shared" si="114"/>
        <v>68.323482000000013</v>
      </c>
      <c r="AG385" s="114"/>
      <c r="AH385" s="114">
        <v>226</v>
      </c>
      <c r="AI385" s="46" t="s">
        <v>217</v>
      </c>
      <c r="AJ385" s="147" t="str">
        <f t="shared" si="105"/>
        <v>HEBT-030ROW:PBI-FE-216302</v>
      </c>
      <c r="AK385" s="147" t="str">
        <f t="shared" si="106"/>
        <v>HEBT-030ROW:PBI-MTCA-216300</v>
      </c>
      <c r="AL385" s="14" t="s">
        <v>1564</v>
      </c>
      <c r="AM385" s="114" t="str">
        <f t="shared" si="107"/>
        <v>HEBT-030ROW</v>
      </c>
      <c r="AN385" s="114" t="s">
        <v>1315</v>
      </c>
      <c r="AO385" s="114"/>
      <c r="AP385" s="511">
        <v>13</v>
      </c>
      <c r="AQ385" s="511">
        <f>'Electronics naming convention'!$C$16+AP385-1</f>
        <v>2163</v>
      </c>
      <c r="AR385" s="46">
        <f t="shared" si="108"/>
        <v>2</v>
      </c>
      <c r="AS385" s="46" t="str">
        <f t="shared" si="109"/>
        <v>BLM</v>
      </c>
      <c r="AT385" s="200">
        <f t="shared" si="110"/>
        <v>71.90151800000001</v>
      </c>
      <c r="AU385" s="46" t="s">
        <v>173</v>
      </c>
      <c r="AV385" s="515">
        <v>4</v>
      </c>
      <c r="AW385" s="515"/>
      <c r="AX385" s="47">
        <v>3</v>
      </c>
      <c r="AY385" s="515"/>
      <c r="AZ385" s="14"/>
      <c r="BA385" s="46"/>
      <c r="BB385" s="46"/>
      <c r="BC385" s="114"/>
      <c r="BD385" s="114"/>
    </row>
    <row r="386" spans="2:56" ht="15" customHeight="1" x14ac:dyDescent="0.25">
      <c r="B386" s="178" t="s">
        <v>403</v>
      </c>
      <c r="C386" s="144">
        <v>500.00916699999999</v>
      </c>
      <c r="D386" s="209">
        <f t="shared" si="115"/>
        <v>500.00916699999999</v>
      </c>
      <c r="E386" s="238">
        <f t="shared" si="115"/>
        <v>481.559167</v>
      </c>
      <c r="F386" s="237">
        <f t="shared" si="115"/>
        <v>462.39416699999998</v>
      </c>
      <c r="G386" s="237">
        <f t="shared" si="115"/>
        <v>440.619167</v>
      </c>
      <c r="H386" s="237">
        <f t="shared" si="115"/>
        <v>423.57916699999998</v>
      </c>
      <c r="I386" s="237">
        <f t="shared" si="115"/>
        <v>406.53916700000002</v>
      </c>
      <c r="J386" s="237">
        <f t="shared" si="115"/>
        <v>393.07416699999999</v>
      </c>
      <c r="K386" s="237">
        <f t="shared" si="115"/>
        <v>376.03416700000002</v>
      </c>
      <c r="L386" s="237">
        <f t="shared" si="115"/>
        <v>358.994167</v>
      </c>
      <c r="M386" s="237">
        <f t="shared" si="115"/>
        <v>341.95416699999998</v>
      </c>
      <c r="N386" s="237">
        <f t="shared" si="115"/>
        <v>324.91416700000002</v>
      </c>
      <c r="O386" s="237">
        <f t="shared" si="115"/>
        <v>307.874167</v>
      </c>
      <c r="P386" s="237">
        <f t="shared" si="115"/>
        <v>290.83416699999998</v>
      </c>
      <c r="Q386" s="237">
        <f t="shared" si="115"/>
        <v>273.79416700000002</v>
      </c>
      <c r="R386" s="237">
        <f t="shared" si="115"/>
        <v>256.754167</v>
      </c>
      <c r="S386" s="237">
        <f t="shared" si="114"/>
        <v>239.71416699999997</v>
      </c>
      <c r="T386" s="237">
        <f t="shared" si="114"/>
        <v>222.67416700000001</v>
      </c>
      <c r="U386" s="237">
        <f t="shared" si="114"/>
        <v>205.63416699999999</v>
      </c>
      <c r="V386" s="237">
        <f t="shared" si="114"/>
        <v>188.59416699999997</v>
      </c>
      <c r="W386" s="237">
        <f t="shared" si="114"/>
        <v>171.55416700000001</v>
      </c>
      <c r="X386" s="237">
        <f t="shared" si="114"/>
        <v>154.51416699999999</v>
      </c>
      <c r="Y386" s="237">
        <f t="shared" si="114"/>
        <v>137.47416699999997</v>
      </c>
      <c r="Z386" s="379">
        <f t="shared" si="114"/>
        <v>120.434167</v>
      </c>
      <c r="AA386" s="379">
        <f t="shared" si="114"/>
        <v>103.39416699999998</v>
      </c>
      <c r="AB386" s="379">
        <f t="shared" si="114"/>
        <v>86.354167000000018</v>
      </c>
      <c r="AC386" s="237">
        <f t="shared" si="114"/>
        <v>69.314166999999998</v>
      </c>
      <c r="AD386" s="248">
        <f t="shared" si="114"/>
        <v>52.274166999999977</v>
      </c>
      <c r="AE386" s="245">
        <f t="shared" si="114"/>
        <v>35.234167000000014</v>
      </c>
      <c r="AF386" s="209">
        <f t="shared" si="114"/>
        <v>59.990833000000009</v>
      </c>
      <c r="AG386" s="114"/>
      <c r="AH386" s="114">
        <v>227</v>
      </c>
      <c r="AI386" s="46" t="s">
        <v>403</v>
      </c>
      <c r="AJ386" s="147" t="str">
        <f t="shared" si="105"/>
        <v>HEBT-030ROW:PBI-FE-216301</v>
      </c>
      <c r="AK386" s="147" t="str">
        <f t="shared" si="106"/>
        <v>HEBT-030ROW:PBI-MTCA-216300</v>
      </c>
      <c r="AL386" s="14" t="s">
        <v>1564</v>
      </c>
      <c r="AM386" s="114" t="str">
        <f t="shared" si="107"/>
        <v>HEBT-030ROW</v>
      </c>
      <c r="AN386" s="114" t="s">
        <v>1315</v>
      </c>
      <c r="AO386" s="114"/>
      <c r="AP386" s="511">
        <v>13</v>
      </c>
      <c r="AQ386" s="511">
        <f>'Electronics naming convention'!$C$16+AP386-1</f>
        <v>2163</v>
      </c>
      <c r="AR386" s="46">
        <f t="shared" si="108"/>
        <v>1</v>
      </c>
      <c r="AS386" s="46" t="str">
        <f t="shared" si="109"/>
        <v>BLM</v>
      </c>
      <c r="AT386" s="200">
        <f t="shared" si="110"/>
        <v>80.234167000000014</v>
      </c>
      <c r="AU386" s="46" t="s">
        <v>173</v>
      </c>
      <c r="AV386" s="515">
        <v>2</v>
      </c>
      <c r="AW386" s="515"/>
      <c r="AX386" s="47">
        <v>4</v>
      </c>
      <c r="AY386" s="515"/>
      <c r="AZ386" s="14"/>
      <c r="BA386" s="46"/>
      <c r="BB386" s="46"/>
      <c r="BC386" s="114"/>
      <c r="BD386" s="114"/>
    </row>
    <row r="387" spans="2:56" ht="15" customHeight="1" x14ac:dyDescent="0.25">
      <c r="B387" s="12" t="s">
        <v>404</v>
      </c>
      <c r="C387" s="144">
        <v>501.83470899999998</v>
      </c>
      <c r="D387" s="209">
        <f t="shared" si="115"/>
        <v>501.83470899999998</v>
      </c>
      <c r="E387" s="238">
        <f t="shared" si="115"/>
        <v>483.38470899999999</v>
      </c>
      <c r="F387" s="237">
        <f t="shared" si="115"/>
        <v>464.21970899999997</v>
      </c>
      <c r="G387" s="237">
        <f t="shared" si="115"/>
        <v>442.44470899999999</v>
      </c>
      <c r="H387" s="237">
        <f t="shared" si="115"/>
        <v>425.40470899999997</v>
      </c>
      <c r="I387" s="237">
        <f t="shared" si="115"/>
        <v>408.36470899999995</v>
      </c>
      <c r="J387" s="237">
        <f t="shared" si="115"/>
        <v>394.89970899999997</v>
      </c>
      <c r="K387" s="237">
        <f t="shared" si="115"/>
        <v>377.85970899999995</v>
      </c>
      <c r="L387" s="237">
        <f t="shared" si="115"/>
        <v>360.81970899999999</v>
      </c>
      <c r="M387" s="237">
        <f t="shared" si="115"/>
        <v>343.77970899999997</v>
      </c>
      <c r="N387" s="237">
        <f t="shared" si="115"/>
        <v>326.73970899999995</v>
      </c>
      <c r="O387" s="237">
        <f t="shared" si="115"/>
        <v>309.69970899999998</v>
      </c>
      <c r="P387" s="237">
        <f t="shared" si="115"/>
        <v>292.65970899999996</v>
      </c>
      <c r="Q387" s="237">
        <f t="shared" si="115"/>
        <v>275.61970899999994</v>
      </c>
      <c r="R387" s="237">
        <f t="shared" si="115"/>
        <v>258.57970899999998</v>
      </c>
      <c r="S387" s="237">
        <f t="shared" si="114"/>
        <v>241.53970899999996</v>
      </c>
      <c r="T387" s="237">
        <f t="shared" si="114"/>
        <v>224.499709</v>
      </c>
      <c r="U387" s="237">
        <f t="shared" si="114"/>
        <v>207.45970899999998</v>
      </c>
      <c r="V387" s="237">
        <f t="shared" si="114"/>
        <v>190.41970899999995</v>
      </c>
      <c r="W387" s="237">
        <f t="shared" si="114"/>
        <v>173.37970899999999</v>
      </c>
      <c r="X387" s="237">
        <f t="shared" si="114"/>
        <v>156.33970899999997</v>
      </c>
      <c r="Y387" s="237">
        <f t="shared" si="114"/>
        <v>139.29970899999995</v>
      </c>
      <c r="Z387" s="379">
        <f t="shared" si="114"/>
        <v>122.25970899999999</v>
      </c>
      <c r="AA387" s="379">
        <f t="shared" si="114"/>
        <v>105.21970899999997</v>
      </c>
      <c r="AB387" s="379">
        <f t="shared" si="114"/>
        <v>88.179709000000003</v>
      </c>
      <c r="AC387" s="237">
        <f t="shared" si="114"/>
        <v>71.139708999999982</v>
      </c>
      <c r="AD387" s="248">
        <f t="shared" si="114"/>
        <v>54.099708999999962</v>
      </c>
      <c r="AE387" s="245">
        <f t="shared" si="114"/>
        <v>37.059708999999998</v>
      </c>
      <c r="AF387" s="209">
        <f t="shared" si="114"/>
        <v>58.165291000000025</v>
      </c>
      <c r="AG387" s="114"/>
      <c r="AH387" s="114">
        <v>228</v>
      </c>
      <c r="AI387" s="46" t="s">
        <v>404</v>
      </c>
      <c r="AJ387" s="147" t="str">
        <f t="shared" si="105"/>
        <v>HEBT-030ROW:PBI-FE-216302</v>
      </c>
      <c r="AK387" s="147" t="str">
        <f t="shared" si="106"/>
        <v>HEBT-030ROW:PBI-MTCA-216300</v>
      </c>
      <c r="AL387" s="14" t="s">
        <v>1564</v>
      </c>
      <c r="AM387" s="114" t="str">
        <f t="shared" si="107"/>
        <v>HEBT-030ROW</v>
      </c>
      <c r="AN387" s="114" t="s">
        <v>1315</v>
      </c>
      <c r="AO387" s="114"/>
      <c r="AP387" s="511">
        <v>13</v>
      </c>
      <c r="AQ387" s="511">
        <f>'Electronics naming convention'!$C$16+AP387-1</f>
        <v>2163</v>
      </c>
      <c r="AR387" s="46">
        <f t="shared" si="108"/>
        <v>2</v>
      </c>
      <c r="AS387" s="46" t="str">
        <f t="shared" si="109"/>
        <v>BLM</v>
      </c>
      <c r="AT387" s="200">
        <f t="shared" si="110"/>
        <v>82.059708999999998</v>
      </c>
      <c r="AU387" s="46" t="s">
        <v>173</v>
      </c>
      <c r="AV387" s="515">
        <v>4</v>
      </c>
      <c r="AW387" s="515"/>
      <c r="AX387" s="47">
        <v>4</v>
      </c>
      <c r="AY387" s="515"/>
      <c r="AZ387" s="14"/>
      <c r="BA387" s="46"/>
      <c r="BB387" s="46"/>
      <c r="BC387" s="114"/>
      <c r="BD387" s="114"/>
    </row>
    <row r="388" spans="2:56" ht="15" customHeight="1" x14ac:dyDescent="0.25">
      <c r="B388" s="98" t="s">
        <v>405</v>
      </c>
      <c r="C388" s="144">
        <v>501.83470899999998</v>
      </c>
      <c r="D388" s="209">
        <f t="shared" si="115"/>
        <v>501.83470899999998</v>
      </c>
      <c r="E388" s="238">
        <f t="shared" si="115"/>
        <v>483.38470899999999</v>
      </c>
      <c r="F388" s="237">
        <f t="shared" si="115"/>
        <v>464.21970899999997</v>
      </c>
      <c r="G388" s="237">
        <f t="shared" si="115"/>
        <v>442.44470899999999</v>
      </c>
      <c r="H388" s="237">
        <f t="shared" si="115"/>
        <v>425.40470899999997</v>
      </c>
      <c r="I388" s="237">
        <f t="shared" si="115"/>
        <v>408.36470899999995</v>
      </c>
      <c r="J388" s="237">
        <f t="shared" si="115"/>
        <v>394.89970899999997</v>
      </c>
      <c r="K388" s="237">
        <f t="shared" si="115"/>
        <v>377.85970899999995</v>
      </c>
      <c r="L388" s="237">
        <f t="shared" si="115"/>
        <v>360.81970899999999</v>
      </c>
      <c r="M388" s="237">
        <f t="shared" si="115"/>
        <v>343.77970899999997</v>
      </c>
      <c r="N388" s="237">
        <f t="shared" si="115"/>
        <v>326.73970899999995</v>
      </c>
      <c r="O388" s="237">
        <f t="shared" si="115"/>
        <v>309.69970899999998</v>
      </c>
      <c r="P388" s="237">
        <f t="shared" si="115"/>
        <v>292.65970899999996</v>
      </c>
      <c r="Q388" s="237">
        <f t="shared" si="115"/>
        <v>275.61970899999994</v>
      </c>
      <c r="R388" s="237">
        <f t="shared" si="115"/>
        <v>258.57970899999998</v>
      </c>
      <c r="S388" s="237">
        <f t="shared" si="114"/>
        <v>241.53970899999996</v>
      </c>
      <c r="T388" s="237">
        <f t="shared" si="114"/>
        <v>224.499709</v>
      </c>
      <c r="U388" s="237">
        <f t="shared" si="114"/>
        <v>207.45970899999998</v>
      </c>
      <c r="V388" s="237">
        <f t="shared" si="114"/>
        <v>190.41970899999995</v>
      </c>
      <c r="W388" s="237">
        <f t="shared" si="114"/>
        <v>173.37970899999999</v>
      </c>
      <c r="X388" s="237">
        <f t="shared" si="114"/>
        <v>156.33970899999997</v>
      </c>
      <c r="Y388" s="237">
        <f t="shared" si="114"/>
        <v>139.29970899999995</v>
      </c>
      <c r="Z388" s="379">
        <f t="shared" si="114"/>
        <v>122.25970899999999</v>
      </c>
      <c r="AA388" s="379">
        <f t="shared" si="114"/>
        <v>105.21970899999997</v>
      </c>
      <c r="AB388" s="379">
        <f t="shared" si="114"/>
        <v>88.179709000000003</v>
      </c>
      <c r="AC388" s="237">
        <f t="shared" si="114"/>
        <v>71.139708999999982</v>
      </c>
      <c r="AD388" s="248">
        <f t="shared" si="114"/>
        <v>54.099708999999962</v>
      </c>
      <c r="AE388" s="245">
        <f t="shared" si="114"/>
        <v>37.059708999999998</v>
      </c>
      <c r="AF388" s="209">
        <f t="shared" si="114"/>
        <v>58.165291000000025</v>
      </c>
      <c r="AG388" s="114"/>
      <c r="AH388" s="114">
        <v>229</v>
      </c>
      <c r="AI388" s="46" t="s">
        <v>405</v>
      </c>
      <c r="AJ388" s="147" t="str">
        <f t="shared" si="105"/>
        <v>HEBT-030ROW:PBI-FE-216301</v>
      </c>
      <c r="AK388" s="147" t="str">
        <f t="shared" si="106"/>
        <v>HEBT-030ROW:PBI-MTCA-216300</v>
      </c>
      <c r="AL388" s="14" t="s">
        <v>1564</v>
      </c>
      <c r="AM388" s="114" t="str">
        <f t="shared" si="107"/>
        <v>HEBT-030ROW</v>
      </c>
      <c r="AN388" s="114" t="s">
        <v>1315</v>
      </c>
      <c r="AO388" s="114"/>
      <c r="AP388" s="511">
        <v>13</v>
      </c>
      <c r="AQ388" s="511">
        <f>'Electronics naming convention'!$C$16+AP388-1</f>
        <v>2163</v>
      </c>
      <c r="AR388" s="46">
        <f t="shared" si="108"/>
        <v>1</v>
      </c>
      <c r="AS388" s="46" t="str">
        <f t="shared" si="109"/>
        <v>BLM</v>
      </c>
      <c r="AT388" s="200">
        <f t="shared" si="110"/>
        <v>82.059708999999998</v>
      </c>
      <c r="AU388" s="46" t="s">
        <v>173</v>
      </c>
      <c r="AV388" s="515">
        <v>2</v>
      </c>
      <c r="AW388" s="515"/>
      <c r="AX388" s="47">
        <v>5</v>
      </c>
      <c r="AY388" s="515"/>
      <c r="AZ388" s="14"/>
      <c r="BA388" s="46"/>
      <c r="BB388" s="46"/>
      <c r="BC388" s="114"/>
      <c r="BD388" s="114"/>
    </row>
    <row r="389" spans="2:56" ht="15" customHeight="1" x14ac:dyDescent="0.25">
      <c r="B389" s="178" t="s">
        <v>406</v>
      </c>
      <c r="C389" s="144">
        <v>510.73454700000002</v>
      </c>
      <c r="D389" s="209">
        <f t="shared" si="115"/>
        <v>510.73454700000002</v>
      </c>
      <c r="E389" s="238">
        <f t="shared" si="115"/>
        <v>492.28454700000003</v>
      </c>
      <c r="F389" s="237">
        <f t="shared" si="115"/>
        <v>473.11954700000001</v>
      </c>
      <c r="G389" s="237">
        <f t="shared" si="115"/>
        <v>451.34454700000003</v>
      </c>
      <c r="H389" s="237">
        <f t="shared" si="115"/>
        <v>434.30454700000001</v>
      </c>
      <c r="I389" s="237">
        <f t="shared" si="115"/>
        <v>417.26454699999999</v>
      </c>
      <c r="J389" s="237">
        <f t="shared" si="115"/>
        <v>403.79954700000002</v>
      </c>
      <c r="K389" s="237">
        <f t="shared" si="115"/>
        <v>386.759547</v>
      </c>
      <c r="L389" s="237">
        <f t="shared" si="115"/>
        <v>369.71954700000003</v>
      </c>
      <c r="M389" s="237">
        <f t="shared" si="115"/>
        <v>352.67954700000001</v>
      </c>
      <c r="N389" s="237">
        <f t="shared" si="115"/>
        <v>335.63954699999999</v>
      </c>
      <c r="O389" s="237">
        <f t="shared" si="115"/>
        <v>318.59954700000003</v>
      </c>
      <c r="P389" s="237">
        <f t="shared" si="115"/>
        <v>301.55954700000001</v>
      </c>
      <c r="Q389" s="237">
        <f t="shared" si="115"/>
        <v>284.51954699999999</v>
      </c>
      <c r="R389" s="237">
        <f t="shared" si="115"/>
        <v>267.47954700000003</v>
      </c>
      <c r="S389" s="237">
        <f t="shared" si="114"/>
        <v>250.439547</v>
      </c>
      <c r="T389" s="237">
        <f t="shared" si="114"/>
        <v>233.39954700000004</v>
      </c>
      <c r="U389" s="237">
        <f t="shared" si="114"/>
        <v>216.35954700000002</v>
      </c>
      <c r="V389" s="237">
        <f t="shared" si="114"/>
        <v>199.319547</v>
      </c>
      <c r="W389" s="237">
        <f t="shared" si="114"/>
        <v>182.27954700000004</v>
      </c>
      <c r="X389" s="237">
        <f t="shared" si="114"/>
        <v>165.23954700000002</v>
      </c>
      <c r="Y389" s="237">
        <f t="shared" si="114"/>
        <v>148.199547</v>
      </c>
      <c r="Z389" s="379">
        <f t="shared" si="114"/>
        <v>131.15954700000003</v>
      </c>
      <c r="AA389" s="379">
        <f t="shared" si="114"/>
        <v>114.11954700000001</v>
      </c>
      <c r="AB389" s="379">
        <f t="shared" si="114"/>
        <v>97.079547000000048</v>
      </c>
      <c r="AC389" s="237">
        <f t="shared" si="114"/>
        <v>80.039547000000027</v>
      </c>
      <c r="AD389" s="248">
        <f t="shared" si="114"/>
        <v>62.999547000000007</v>
      </c>
      <c r="AE389" s="245">
        <f t="shared" si="114"/>
        <v>45.959547000000043</v>
      </c>
      <c r="AF389" s="209">
        <f t="shared" si="114"/>
        <v>49.26545299999998</v>
      </c>
      <c r="AG389" s="114"/>
      <c r="AH389" s="114">
        <v>230</v>
      </c>
      <c r="AI389" s="46" t="s">
        <v>406</v>
      </c>
      <c r="AJ389" s="147" t="str">
        <f t="shared" si="105"/>
        <v>HEBT-030ROW:PBI-FE-216302</v>
      </c>
      <c r="AK389" s="147" t="str">
        <f t="shared" si="106"/>
        <v>HEBT-030ROW:PBI-MTCA-216300</v>
      </c>
      <c r="AL389" s="14" t="s">
        <v>1564</v>
      </c>
      <c r="AM389" s="114" t="str">
        <f t="shared" si="107"/>
        <v>HEBT-030ROW</v>
      </c>
      <c r="AN389" s="114" t="s">
        <v>1315</v>
      </c>
      <c r="AO389" s="114"/>
      <c r="AP389" s="511">
        <v>13</v>
      </c>
      <c r="AQ389" s="511">
        <f>'Electronics naming convention'!$C$16+AP389-1</f>
        <v>2163</v>
      </c>
      <c r="AR389" s="46">
        <f t="shared" si="108"/>
        <v>2</v>
      </c>
      <c r="AS389" s="46" t="str">
        <f t="shared" si="109"/>
        <v>BLM</v>
      </c>
      <c r="AT389" s="200">
        <f t="shared" si="110"/>
        <v>90.959547000000043</v>
      </c>
      <c r="AU389" s="46" t="s">
        <v>173</v>
      </c>
      <c r="AV389" s="515">
        <v>4</v>
      </c>
      <c r="AW389" s="515"/>
      <c r="AX389" s="47">
        <v>5</v>
      </c>
      <c r="AY389" s="515"/>
      <c r="AZ389" s="14"/>
      <c r="BA389" s="46"/>
      <c r="BB389" s="46"/>
      <c r="BC389" s="114"/>
      <c r="BD389" s="114"/>
    </row>
    <row r="390" spans="2:56" ht="15" customHeight="1" x14ac:dyDescent="0.25">
      <c r="B390" s="12" t="s">
        <v>407</v>
      </c>
      <c r="C390" s="144">
        <v>512.56008899999995</v>
      </c>
      <c r="D390" s="209">
        <f t="shared" si="115"/>
        <v>512.56008899999995</v>
      </c>
      <c r="E390" s="238">
        <f t="shared" si="115"/>
        <v>494.11008899999996</v>
      </c>
      <c r="F390" s="237">
        <f t="shared" si="115"/>
        <v>474.94508899999994</v>
      </c>
      <c r="G390" s="237">
        <f t="shared" si="115"/>
        <v>453.17008899999996</v>
      </c>
      <c r="H390" s="237">
        <f t="shared" si="115"/>
        <v>436.13008899999994</v>
      </c>
      <c r="I390" s="237">
        <f t="shared" si="115"/>
        <v>419.09008899999992</v>
      </c>
      <c r="J390" s="237">
        <f t="shared" si="115"/>
        <v>405.62508899999995</v>
      </c>
      <c r="K390" s="237">
        <f t="shared" si="115"/>
        <v>388.58508899999993</v>
      </c>
      <c r="L390" s="237">
        <f t="shared" si="115"/>
        <v>371.54508899999996</v>
      </c>
      <c r="M390" s="237">
        <f t="shared" si="115"/>
        <v>354.50508899999994</v>
      </c>
      <c r="N390" s="237">
        <f t="shared" si="115"/>
        <v>337.46508899999992</v>
      </c>
      <c r="O390" s="237">
        <f t="shared" si="115"/>
        <v>320.42508899999996</v>
      </c>
      <c r="P390" s="237">
        <f t="shared" si="115"/>
        <v>303.38508899999994</v>
      </c>
      <c r="Q390" s="237">
        <f t="shared" si="115"/>
        <v>286.34508899999992</v>
      </c>
      <c r="R390" s="237">
        <f t="shared" si="115"/>
        <v>269.30508899999995</v>
      </c>
      <c r="S390" s="237">
        <f t="shared" si="114"/>
        <v>252.26508899999993</v>
      </c>
      <c r="T390" s="237">
        <f t="shared" si="114"/>
        <v>235.22508899999997</v>
      </c>
      <c r="U390" s="237">
        <f t="shared" si="114"/>
        <v>218.18508899999995</v>
      </c>
      <c r="V390" s="237">
        <f t="shared" si="114"/>
        <v>201.14508899999993</v>
      </c>
      <c r="W390" s="237">
        <f t="shared" si="114"/>
        <v>184.10508899999996</v>
      </c>
      <c r="X390" s="237">
        <f t="shared" si="114"/>
        <v>167.06508899999994</v>
      </c>
      <c r="Y390" s="237">
        <f t="shared" si="114"/>
        <v>150.02508899999992</v>
      </c>
      <c r="Z390" s="379">
        <f t="shared" si="114"/>
        <v>132.98508899999996</v>
      </c>
      <c r="AA390" s="379">
        <f t="shared" si="114"/>
        <v>115.94508899999994</v>
      </c>
      <c r="AB390" s="379">
        <f t="shared" si="114"/>
        <v>98.905088999999975</v>
      </c>
      <c r="AC390" s="237">
        <f t="shared" si="114"/>
        <v>81.865088999999955</v>
      </c>
      <c r="AD390" s="248">
        <f t="shared" si="114"/>
        <v>64.825088999999934</v>
      </c>
      <c r="AE390" s="245">
        <f t="shared" si="114"/>
        <v>47.785088999999971</v>
      </c>
      <c r="AF390" s="209">
        <f t="shared" si="114"/>
        <v>47.439911000000052</v>
      </c>
      <c r="AG390" s="114"/>
      <c r="AH390" s="114">
        <v>231</v>
      </c>
      <c r="AI390" s="46" t="s">
        <v>407</v>
      </c>
      <c r="AJ390" s="147" t="str">
        <f t="shared" si="105"/>
        <v>HEBT-030ROW:PBI-FE-216301</v>
      </c>
      <c r="AK390" s="147" t="str">
        <f t="shared" si="106"/>
        <v>HEBT-030ROW:PBI-MTCA-216300</v>
      </c>
      <c r="AL390" s="14" t="s">
        <v>1564</v>
      </c>
      <c r="AM390" s="114" t="str">
        <f t="shared" si="107"/>
        <v>HEBT-030ROW</v>
      </c>
      <c r="AN390" s="114" t="s">
        <v>1315</v>
      </c>
      <c r="AO390" s="114"/>
      <c r="AP390" s="511">
        <v>13</v>
      </c>
      <c r="AQ390" s="511">
        <f>'Electronics naming convention'!$C$16+AP390-1</f>
        <v>2163</v>
      </c>
      <c r="AR390" s="46">
        <f t="shared" si="108"/>
        <v>1</v>
      </c>
      <c r="AS390" s="46" t="str">
        <f t="shared" si="109"/>
        <v>BLM</v>
      </c>
      <c r="AT390" s="200">
        <f t="shared" si="110"/>
        <v>92.785088999999971</v>
      </c>
      <c r="AU390" s="46" t="s">
        <v>173</v>
      </c>
      <c r="AV390" s="515">
        <v>2</v>
      </c>
      <c r="AW390" s="515"/>
      <c r="AX390" s="47">
        <v>6</v>
      </c>
      <c r="AY390" s="515"/>
      <c r="AZ390" s="14"/>
      <c r="BA390" s="46"/>
      <c r="BB390" s="46"/>
      <c r="BC390" s="114"/>
      <c r="BD390" s="114"/>
    </row>
    <row r="391" spans="2:56" ht="15" customHeight="1" thickBot="1" x14ac:dyDescent="0.3">
      <c r="B391" s="98" t="s">
        <v>408</v>
      </c>
      <c r="C391" s="144">
        <v>512.56008899999995</v>
      </c>
      <c r="D391" s="209">
        <f t="shared" si="115"/>
        <v>512.56008899999995</v>
      </c>
      <c r="E391" s="238">
        <f t="shared" si="115"/>
        <v>494.11008899999996</v>
      </c>
      <c r="F391" s="237">
        <f t="shared" si="115"/>
        <v>474.94508899999994</v>
      </c>
      <c r="G391" s="237">
        <f t="shared" si="115"/>
        <v>453.17008899999996</v>
      </c>
      <c r="H391" s="237">
        <f t="shared" si="115"/>
        <v>436.13008899999994</v>
      </c>
      <c r="I391" s="237">
        <f t="shared" si="115"/>
        <v>419.09008899999992</v>
      </c>
      <c r="J391" s="237">
        <f t="shared" si="115"/>
        <v>405.62508899999995</v>
      </c>
      <c r="K391" s="237">
        <f t="shared" si="115"/>
        <v>388.58508899999993</v>
      </c>
      <c r="L391" s="237">
        <f t="shared" si="115"/>
        <v>371.54508899999996</v>
      </c>
      <c r="M391" s="237">
        <f t="shared" si="115"/>
        <v>354.50508899999994</v>
      </c>
      <c r="N391" s="237">
        <f t="shared" si="115"/>
        <v>337.46508899999992</v>
      </c>
      <c r="O391" s="237">
        <f t="shared" si="115"/>
        <v>320.42508899999996</v>
      </c>
      <c r="P391" s="237">
        <f t="shared" si="115"/>
        <v>303.38508899999994</v>
      </c>
      <c r="Q391" s="237">
        <f t="shared" si="115"/>
        <v>286.34508899999992</v>
      </c>
      <c r="R391" s="237">
        <f t="shared" si="115"/>
        <v>269.30508899999995</v>
      </c>
      <c r="S391" s="237">
        <f t="shared" si="114"/>
        <v>252.26508899999993</v>
      </c>
      <c r="T391" s="237">
        <f t="shared" si="114"/>
        <v>235.22508899999997</v>
      </c>
      <c r="U391" s="237">
        <f t="shared" si="114"/>
        <v>218.18508899999995</v>
      </c>
      <c r="V391" s="237">
        <f t="shared" si="114"/>
        <v>201.14508899999993</v>
      </c>
      <c r="W391" s="237">
        <f t="shared" si="114"/>
        <v>184.10508899999996</v>
      </c>
      <c r="X391" s="237">
        <f t="shared" si="114"/>
        <v>167.06508899999994</v>
      </c>
      <c r="Y391" s="237">
        <f t="shared" si="114"/>
        <v>150.02508899999992</v>
      </c>
      <c r="Z391" s="379">
        <f t="shared" si="114"/>
        <v>132.98508899999996</v>
      </c>
      <c r="AA391" s="379">
        <f t="shared" si="114"/>
        <v>115.94508899999994</v>
      </c>
      <c r="AB391" s="379">
        <f t="shared" si="114"/>
        <v>98.905088999999975</v>
      </c>
      <c r="AC391" s="237">
        <f t="shared" si="114"/>
        <v>81.865088999999955</v>
      </c>
      <c r="AD391" s="250">
        <f t="shared" si="114"/>
        <v>64.825088999999934</v>
      </c>
      <c r="AE391" s="243">
        <f t="shared" si="114"/>
        <v>47.785088999999971</v>
      </c>
      <c r="AF391" s="209">
        <f t="shared" si="114"/>
        <v>47.439911000000052</v>
      </c>
      <c r="AG391" s="114"/>
      <c r="AH391" s="114">
        <v>232</v>
      </c>
      <c r="AI391" s="164" t="s">
        <v>408</v>
      </c>
      <c r="AJ391" s="173" t="str">
        <f t="shared" si="105"/>
        <v>HEBT-030ROW:PBI-FE-216302</v>
      </c>
      <c r="AK391" s="173" t="str">
        <f t="shared" si="106"/>
        <v>HEBT-030ROW:PBI-MTCA-216300</v>
      </c>
      <c r="AL391" s="14" t="s">
        <v>1564</v>
      </c>
      <c r="AM391" s="114" t="str">
        <f t="shared" si="107"/>
        <v>HEBT-030ROW</v>
      </c>
      <c r="AN391" s="114" t="s">
        <v>1315</v>
      </c>
      <c r="AO391" s="114"/>
      <c r="AP391" s="81">
        <v>13</v>
      </c>
      <c r="AQ391" s="81">
        <f>'Electronics naming convention'!$C$16+AP391-1</f>
        <v>2163</v>
      </c>
      <c r="AR391" s="46">
        <f t="shared" si="108"/>
        <v>2</v>
      </c>
      <c r="AS391" s="164" t="str">
        <f t="shared" si="109"/>
        <v>BLM</v>
      </c>
      <c r="AT391" s="201">
        <f t="shared" si="110"/>
        <v>92.785088999999971</v>
      </c>
      <c r="AU391" s="164" t="s">
        <v>173</v>
      </c>
      <c r="AV391" s="515">
        <v>4</v>
      </c>
      <c r="AW391" s="515"/>
      <c r="AX391" s="47">
        <v>6</v>
      </c>
      <c r="AY391" s="515"/>
      <c r="AZ391" s="14"/>
      <c r="BA391" s="46"/>
      <c r="BB391" s="46"/>
      <c r="BC391" s="114"/>
      <c r="BD391" s="114"/>
    </row>
    <row r="392" spans="2:56" ht="15" customHeight="1" x14ac:dyDescent="0.25">
      <c r="B392" s="178" t="s">
        <v>409</v>
      </c>
      <c r="C392" s="144">
        <v>521.45992699999999</v>
      </c>
      <c r="D392" s="209">
        <f t="shared" si="115"/>
        <v>521.45992699999999</v>
      </c>
      <c r="E392" s="238">
        <f t="shared" si="115"/>
        <v>503.009927</v>
      </c>
      <c r="F392" s="237">
        <f t="shared" si="115"/>
        <v>483.84492699999998</v>
      </c>
      <c r="G392" s="237">
        <f t="shared" si="115"/>
        <v>462.06992700000001</v>
      </c>
      <c r="H392" s="237">
        <f t="shared" si="115"/>
        <v>445.02992699999999</v>
      </c>
      <c r="I392" s="237">
        <f t="shared" si="115"/>
        <v>427.98992699999997</v>
      </c>
      <c r="J392" s="237">
        <f t="shared" si="115"/>
        <v>414.52492699999999</v>
      </c>
      <c r="K392" s="237">
        <f t="shared" si="115"/>
        <v>397.48492699999997</v>
      </c>
      <c r="L392" s="237">
        <f t="shared" si="115"/>
        <v>380.44492700000001</v>
      </c>
      <c r="M392" s="237">
        <f t="shared" si="115"/>
        <v>363.40492699999999</v>
      </c>
      <c r="N392" s="237">
        <f t="shared" si="115"/>
        <v>346.36492699999997</v>
      </c>
      <c r="O392" s="237">
        <f t="shared" si="115"/>
        <v>329.324927</v>
      </c>
      <c r="P392" s="237">
        <f t="shared" si="115"/>
        <v>312.28492699999998</v>
      </c>
      <c r="Q392" s="237">
        <f t="shared" si="115"/>
        <v>295.24492699999996</v>
      </c>
      <c r="R392" s="237">
        <f t="shared" si="115"/>
        <v>278.204927</v>
      </c>
      <c r="S392" s="237">
        <f t="shared" si="114"/>
        <v>261.16492699999998</v>
      </c>
      <c r="T392" s="237">
        <f t="shared" si="114"/>
        <v>244.12492700000001</v>
      </c>
      <c r="U392" s="237">
        <f t="shared" si="114"/>
        <v>227.08492699999999</v>
      </c>
      <c r="V392" s="237">
        <f t="shared" si="114"/>
        <v>210.04492699999997</v>
      </c>
      <c r="W392" s="237">
        <f t="shared" si="114"/>
        <v>193.00492700000001</v>
      </c>
      <c r="X392" s="237">
        <f t="shared" si="114"/>
        <v>175.96492699999999</v>
      </c>
      <c r="Y392" s="237">
        <f t="shared" si="114"/>
        <v>158.92492699999997</v>
      </c>
      <c r="Z392" s="379">
        <f t="shared" si="114"/>
        <v>141.884927</v>
      </c>
      <c r="AA392" s="379">
        <f t="shared" si="114"/>
        <v>124.84492699999998</v>
      </c>
      <c r="AB392" s="379">
        <f t="shared" si="114"/>
        <v>107.80492700000002</v>
      </c>
      <c r="AC392" s="237">
        <f t="shared" si="114"/>
        <v>90.764927</v>
      </c>
      <c r="AD392" s="238">
        <f t="shared" si="114"/>
        <v>73.72492699999998</v>
      </c>
      <c r="AE392" s="237">
        <f t="shared" si="114"/>
        <v>56.684927000000016</v>
      </c>
      <c r="AF392" s="254">
        <f t="shared" si="114"/>
        <v>38.540073000000007</v>
      </c>
      <c r="AG392" s="114"/>
      <c r="AH392" s="114">
        <v>233</v>
      </c>
      <c r="AI392" s="132" t="s">
        <v>409</v>
      </c>
      <c r="AJ392" s="172" t="str">
        <f t="shared" si="105"/>
        <v>A2T-010ROW:PBI-FE-216401</v>
      </c>
      <c r="AK392" s="172" t="str">
        <f t="shared" si="106"/>
        <v>A2T-010ROW:PBI-MTCA-216400</v>
      </c>
      <c r="AL392" s="14" t="s">
        <v>587</v>
      </c>
      <c r="AM392" s="114" t="str">
        <f t="shared" si="107"/>
        <v>A2T-010ROW</v>
      </c>
      <c r="AN392" s="114" t="s">
        <v>805</v>
      </c>
      <c r="AO392" s="114"/>
      <c r="AP392" s="87">
        <v>14</v>
      </c>
      <c r="AQ392" s="87">
        <f>'Electronics naming convention'!$C$16+AP392-1</f>
        <v>2164</v>
      </c>
      <c r="AR392" s="46">
        <f t="shared" si="108"/>
        <v>1</v>
      </c>
      <c r="AS392" s="132" t="str">
        <f t="shared" si="109"/>
        <v>BLM</v>
      </c>
      <c r="AT392" s="202">
        <f t="shared" si="110"/>
        <v>83.540073000000007</v>
      </c>
      <c r="AU392" s="134" t="s">
        <v>174</v>
      </c>
      <c r="AV392" s="515">
        <v>1</v>
      </c>
      <c r="AW392" s="515"/>
      <c r="AX392" s="47">
        <v>1</v>
      </c>
      <c r="AY392" s="515"/>
      <c r="AZ392" s="14"/>
      <c r="BA392" s="46"/>
      <c r="BB392" s="46"/>
      <c r="BC392" s="114"/>
      <c r="BD392" s="114"/>
    </row>
    <row r="393" spans="2:56" ht="15" customHeight="1" x14ac:dyDescent="0.25">
      <c r="B393" s="12" t="s">
        <v>410</v>
      </c>
      <c r="C393" s="144">
        <v>523.28546900000003</v>
      </c>
      <c r="D393" s="209">
        <f t="shared" si="115"/>
        <v>523.28546900000003</v>
      </c>
      <c r="E393" s="238">
        <f t="shared" si="115"/>
        <v>504.83546900000005</v>
      </c>
      <c r="F393" s="237">
        <f t="shared" si="115"/>
        <v>485.67046900000003</v>
      </c>
      <c r="G393" s="237">
        <f t="shared" si="115"/>
        <v>463.89546900000005</v>
      </c>
      <c r="H393" s="237">
        <f t="shared" si="115"/>
        <v>446.85546900000003</v>
      </c>
      <c r="I393" s="237">
        <f t="shared" si="115"/>
        <v>429.81546900000001</v>
      </c>
      <c r="J393" s="237">
        <f t="shared" si="115"/>
        <v>416.35046900000003</v>
      </c>
      <c r="K393" s="237">
        <f t="shared" si="115"/>
        <v>399.31046900000001</v>
      </c>
      <c r="L393" s="237">
        <f t="shared" si="115"/>
        <v>382.27046900000005</v>
      </c>
      <c r="M393" s="237">
        <f t="shared" si="115"/>
        <v>365.23046900000003</v>
      </c>
      <c r="N393" s="237">
        <f t="shared" si="115"/>
        <v>348.19046900000001</v>
      </c>
      <c r="O393" s="237">
        <f t="shared" si="115"/>
        <v>331.15046900000004</v>
      </c>
      <c r="P393" s="237">
        <f t="shared" si="115"/>
        <v>314.11046900000002</v>
      </c>
      <c r="Q393" s="237">
        <f t="shared" si="115"/>
        <v>297.070469</v>
      </c>
      <c r="R393" s="237">
        <f t="shared" si="115"/>
        <v>280.03046900000004</v>
      </c>
      <c r="S393" s="237">
        <f t="shared" si="114"/>
        <v>262.99046900000002</v>
      </c>
      <c r="T393" s="237">
        <f t="shared" si="114"/>
        <v>245.95046900000006</v>
      </c>
      <c r="U393" s="237">
        <f t="shared" si="114"/>
        <v>228.91046900000003</v>
      </c>
      <c r="V393" s="237">
        <f t="shared" si="114"/>
        <v>211.87046900000001</v>
      </c>
      <c r="W393" s="237">
        <f t="shared" si="114"/>
        <v>194.83046900000005</v>
      </c>
      <c r="X393" s="237">
        <f t="shared" si="114"/>
        <v>177.79046900000003</v>
      </c>
      <c r="Y393" s="237">
        <f t="shared" si="114"/>
        <v>160.75046900000001</v>
      </c>
      <c r="Z393" s="379">
        <f t="shared" si="114"/>
        <v>143.71046900000005</v>
      </c>
      <c r="AA393" s="379">
        <f t="shared" si="114"/>
        <v>126.67046900000003</v>
      </c>
      <c r="AB393" s="379">
        <f t="shared" si="114"/>
        <v>109.63046900000006</v>
      </c>
      <c r="AC393" s="237">
        <f t="shared" si="114"/>
        <v>92.590469000000041</v>
      </c>
      <c r="AD393" s="238">
        <f t="shared" si="114"/>
        <v>75.550469000000021</v>
      </c>
      <c r="AE393" s="237">
        <f t="shared" si="114"/>
        <v>58.510469000000057</v>
      </c>
      <c r="AF393" s="256">
        <f t="shared" si="114"/>
        <v>36.714530999999965</v>
      </c>
      <c r="AG393" s="114"/>
      <c r="AH393" s="114">
        <v>234</v>
      </c>
      <c r="AI393" s="46" t="s">
        <v>410</v>
      </c>
      <c r="AJ393" s="147" t="str">
        <f t="shared" si="105"/>
        <v>A2T-010ROW:PBI-FE-216402</v>
      </c>
      <c r="AK393" s="147" t="str">
        <f t="shared" si="106"/>
        <v>A2T-010ROW:PBI-MTCA-216400</v>
      </c>
      <c r="AL393" s="14" t="s">
        <v>587</v>
      </c>
      <c r="AM393" s="114" t="str">
        <f t="shared" si="107"/>
        <v>A2T-010ROW</v>
      </c>
      <c r="AN393" s="114" t="s">
        <v>805</v>
      </c>
      <c r="AO393" s="114"/>
      <c r="AP393" s="511">
        <v>14</v>
      </c>
      <c r="AQ393" s="511">
        <f>'Electronics naming convention'!$C$16+AP393-1</f>
        <v>2164</v>
      </c>
      <c r="AR393" s="46">
        <f t="shared" si="108"/>
        <v>2</v>
      </c>
      <c r="AS393" s="46" t="str">
        <f t="shared" si="109"/>
        <v>BLM</v>
      </c>
      <c r="AT393" s="200">
        <f t="shared" si="110"/>
        <v>81.714530999999965</v>
      </c>
      <c r="AU393" s="114" t="s">
        <v>174</v>
      </c>
      <c r="AV393" s="515">
        <v>3</v>
      </c>
      <c r="AW393" s="515"/>
      <c r="AX393" s="47">
        <v>1</v>
      </c>
      <c r="AY393" s="515"/>
      <c r="AZ393" s="14"/>
      <c r="BA393" s="46"/>
      <c r="BB393" s="46"/>
      <c r="BC393" s="114"/>
      <c r="BD393" s="114"/>
    </row>
    <row r="394" spans="2:56" ht="15" customHeight="1" x14ac:dyDescent="0.25">
      <c r="B394" s="98" t="s">
        <v>411</v>
      </c>
      <c r="C394" s="144">
        <v>523.28546900000003</v>
      </c>
      <c r="D394" s="209">
        <f t="shared" si="115"/>
        <v>523.28546900000003</v>
      </c>
      <c r="E394" s="238">
        <f t="shared" si="115"/>
        <v>504.83546900000005</v>
      </c>
      <c r="F394" s="237">
        <f t="shared" si="115"/>
        <v>485.67046900000003</v>
      </c>
      <c r="G394" s="237">
        <f t="shared" si="115"/>
        <v>463.89546900000005</v>
      </c>
      <c r="H394" s="237">
        <f t="shared" si="115"/>
        <v>446.85546900000003</v>
      </c>
      <c r="I394" s="237">
        <f t="shared" si="115"/>
        <v>429.81546900000001</v>
      </c>
      <c r="J394" s="237">
        <f t="shared" si="115"/>
        <v>416.35046900000003</v>
      </c>
      <c r="K394" s="237">
        <f t="shared" si="115"/>
        <v>399.31046900000001</v>
      </c>
      <c r="L394" s="237">
        <f t="shared" si="115"/>
        <v>382.27046900000005</v>
      </c>
      <c r="M394" s="237">
        <f t="shared" si="115"/>
        <v>365.23046900000003</v>
      </c>
      <c r="N394" s="237">
        <f t="shared" si="115"/>
        <v>348.19046900000001</v>
      </c>
      <c r="O394" s="237">
        <f t="shared" si="115"/>
        <v>331.15046900000004</v>
      </c>
      <c r="P394" s="237">
        <f t="shared" si="115"/>
        <v>314.11046900000002</v>
      </c>
      <c r="Q394" s="237">
        <f t="shared" si="115"/>
        <v>297.070469</v>
      </c>
      <c r="R394" s="237">
        <f t="shared" si="115"/>
        <v>280.03046900000004</v>
      </c>
      <c r="S394" s="237">
        <f t="shared" si="114"/>
        <v>262.99046900000002</v>
      </c>
      <c r="T394" s="237">
        <f t="shared" si="114"/>
        <v>245.95046900000006</v>
      </c>
      <c r="U394" s="237">
        <f t="shared" si="114"/>
        <v>228.91046900000003</v>
      </c>
      <c r="V394" s="237">
        <f t="shared" si="114"/>
        <v>211.87046900000001</v>
      </c>
      <c r="W394" s="237">
        <f t="shared" si="114"/>
        <v>194.83046900000005</v>
      </c>
      <c r="X394" s="237">
        <f t="shared" si="114"/>
        <v>177.79046900000003</v>
      </c>
      <c r="Y394" s="237">
        <f t="shared" si="114"/>
        <v>160.75046900000001</v>
      </c>
      <c r="Z394" s="379">
        <f t="shared" si="114"/>
        <v>143.71046900000005</v>
      </c>
      <c r="AA394" s="379">
        <f t="shared" si="114"/>
        <v>126.67046900000003</v>
      </c>
      <c r="AB394" s="379">
        <f t="shared" si="114"/>
        <v>109.63046900000006</v>
      </c>
      <c r="AC394" s="237">
        <f t="shared" si="114"/>
        <v>92.590469000000041</v>
      </c>
      <c r="AD394" s="238">
        <f t="shared" si="114"/>
        <v>75.550469000000021</v>
      </c>
      <c r="AE394" s="237">
        <f t="shared" si="114"/>
        <v>58.510469000000057</v>
      </c>
      <c r="AF394" s="256">
        <f t="shared" si="114"/>
        <v>36.714530999999965</v>
      </c>
      <c r="AG394" s="114"/>
      <c r="AH394" s="114">
        <v>235</v>
      </c>
      <c r="AI394" s="46" t="s">
        <v>411</v>
      </c>
      <c r="AJ394" s="147" t="str">
        <f t="shared" si="105"/>
        <v>A2T-010ROW:PBI-FE-216401</v>
      </c>
      <c r="AK394" s="147" t="str">
        <f t="shared" si="106"/>
        <v>A2T-010ROW:PBI-MTCA-216400</v>
      </c>
      <c r="AL394" s="14" t="s">
        <v>587</v>
      </c>
      <c r="AM394" s="114" t="str">
        <f t="shared" si="107"/>
        <v>A2T-010ROW</v>
      </c>
      <c r="AN394" s="114" t="s">
        <v>805</v>
      </c>
      <c r="AO394" s="114"/>
      <c r="AP394" s="511">
        <v>14</v>
      </c>
      <c r="AQ394" s="511">
        <f>'Electronics naming convention'!$C$16+AP394-1</f>
        <v>2164</v>
      </c>
      <c r="AR394" s="46">
        <f t="shared" si="108"/>
        <v>1</v>
      </c>
      <c r="AS394" s="46" t="str">
        <f t="shared" si="109"/>
        <v>BLM</v>
      </c>
      <c r="AT394" s="200">
        <f t="shared" si="110"/>
        <v>81.714530999999965</v>
      </c>
      <c r="AU394" s="114" t="s">
        <v>174</v>
      </c>
      <c r="AV394" s="515">
        <v>1</v>
      </c>
      <c r="AW394" s="515"/>
      <c r="AX394" s="47">
        <v>2</v>
      </c>
      <c r="AY394" s="515"/>
      <c r="AZ394" s="14"/>
      <c r="BA394" s="46"/>
      <c r="BB394" s="46"/>
      <c r="BC394" s="114"/>
      <c r="BD394" s="114"/>
    </row>
    <row r="395" spans="2:56" ht="15" customHeight="1" x14ac:dyDescent="0.25">
      <c r="B395" s="178" t="s">
        <v>412</v>
      </c>
      <c r="C395" s="144">
        <v>532.18530599999997</v>
      </c>
      <c r="D395" s="209">
        <f t="shared" si="115"/>
        <v>532.18530599999997</v>
      </c>
      <c r="E395" s="238">
        <f t="shared" si="115"/>
        <v>513.73530599999992</v>
      </c>
      <c r="F395" s="237">
        <f t="shared" si="115"/>
        <v>494.57030599999996</v>
      </c>
      <c r="G395" s="237">
        <f t="shared" si="115"/>
        <v>472.79530599999998</v>
      </c>
      <c r="H395" s="237">
        <f t="shared" si="115"/>
        <v>455.75530599999996</v>
      </c>
      <c r="I395" s="237">
        <f t="shared" si="115"/>
        <v>438.71530599999994</v>
      </c>
      <c r="J395" s="237">
        <f t="shared" si="115"/>
        <v>425.25030599999997</v>
      </c>
      <c r="K395" s="237">
        <f t="shared" si="115"/>
        <v>408.21030599999995</v>
      </c>
      <c r="L395" s="237">
        <f t="shared" si="115"/>
        <v>391.17030599999998</v>
      </c>
      <c r="M395" s="237">
        <f t="shared" si="115"/>
        <v>374.13030599999996</v>
      </c>
      <c r="N395" s="237">
        <f t="shared" si="115"/>
        <v>357.09030599999994</v>
      </c>
      <c r="O395" s="237">
        <f t="shared" si="115"/>
        <v>340.05030599999998</v>
      </c>
      <c r="P395" s="237">
        <f t="shared" si="115"/>
        <v>323.01030599999996</v>
      </c>
      <c r="Q395" s="237">
        <f t="shared" si="115"/>
        <v>305.97030599999994</v>
      </c>
      <c r="R395" s="237">
        <f t="shared" si="115"/>
        <v>288.93030599999997</v>
      </c>
      <c r="S395" s="237">
        <f t="shared" si="114"/>
        <v>271.89030599999995</v>
      </c>
      <c r="T395" s="237">
        <f t="shared" si="114"/>
        <v>254.85030599999999</v>
      </c>
      <c r="U395" s="237">
        <f t="shared" si="114"/>
        <v>237.81030599999997</v>
      </c>
      <c r="V395" s="237">
        <f t="shared" si="114"/>
        <v>220.77030599999995</v>
      </c>
      <c r="W395" s="237">
        <f t="shared" si="114"/>
        <v>203.73030599999998</v>
      </c>
      <c r="X395" s="237">
        <f t="shared" si="114"/>
        <v>186.69030599999996</v>
      </c>
      <c r="Y395" s="237">
        <f t="shared" si="114"/>
        <v>169.65030599999994</v>
      </c>
      <c r="Z395" s="379">
        <f t="shared" si="114"/>
        <v>152.61030599999998</v>
      </c>
      <c r="AA395" s="379">
        <f t="shared" si="114"/>
        <v>135.57030599999996</v>
      </c>
      <c r="AB395" s="379">
        <f t="shared" si="114"/>
        <v>118.530306</v>
      </c>
      <c r="AC395" s="237">
        <f t="shared" si="114"/>
        <v>101.49030599999998</v>
      </c>
      <c r="AD395" s="238">
        <f t="shared" si="114"/>
        <v>84.450305999999955</v>
      </c>
      <c r="AE395" s="237">
        <f t="shared" si="114"/>
        <v>67.410305999999991</v>
      </c>
      <c r="AF395" s="256">
        <f t="shared" si="114"/>
        <v>27.814694000000031</v>
      </c>
      <c r="AG395" s="114"/>
      <c r="AH395" s="114">
        <v>236</v>
      </c>
      <c r="AI395" s="46" t="s">
        <v>412</v>
      </c>
      <c r="AJ395" s="147" t="str">
        <f t="shared" si="105"/>
        <v>A2T-010ROW:PBI-FE-216402</v>
      </c>
      <c r="AK395" s="147" t="str">
        <f t="shared" si="106"/>
        <v>A2T-010ROW:PBI-MTCA-216400</v>
      </c>
      <c r="AL395" s="14" t="s">
        <v>587</v>
      </c>
      <c r="AM395" s="114" t="str">
        <f t="shared" si="107"/>
        <v>A2T-010ROW</v>
      </c>
      <c r="AN395" s="114" t="s">
        <v>805</v>
      </c>
      <c r="AO395" s="114"/>
      <c r="AP395" s="511">
        <v>14</v>
      </c>
      <c r="AQ395" s="511">
        <f>'Electronics naming convention'!$C$16+AP395-1</f>
        <v>2164</v>
      </c>
      <c r="AR395" s="46">
        <f t="shared" si="108"/>
        <v>2</v>
      </c>
      <c r="AS395" s="46" t="str">
        <f t="shared" si="109"/>
        <v>BLM</v>
      </c>
      <c r="AT395" s="200">
        <f t="shared" si="110"/>
        <v>72.814694000000031</v>
      </c>
      <c r="AU395" s="114" t="s">
        <v>174</v>
      </c>
      <c r="AV395" s="515">
        <v>3</v>
      </c>
      <c r="AW395" s="515"/>
      <c r="AX395" s="47">
        <v>2</v>
      </c>
      <c r="AY395" s="515"/>
      <c r="AZ395" s="14"/>
      <c r="BA395" s="46"/>
      <c r="BB395" s="46"/>
      <c r="BC395" s="114"/>
      <c r="BD395" s="114"/>
    </row>
    <row r="396" spans="2:56" ht="15" customHeight="1" x14ac:dyDescent="0.25">
      <c r="B396" s="12" t="s">
        <v>413</v>
      </c>
      <c r="C396" s="144">
        <v>534.01084800000001</v>
      </c>
      <c r="D396" s="209">
        <f t="shared" si="115"/>
        <v>534.01084800000001</v>
      </c>
      <c r="E396" s="238">
        <f t="shared" si="115"/>
        <v>515.56084799999996</v>
      </c>
      <c r="F396" s="237">
        <f t="shared" si="115"/>
        <v>496.395848</v>
      </c>
      <c r="G396" s="237">
        <f t="shared" si="115"/>
        <v>474.62084800000002</v>
      </c>
      <c r="H396" s="237">
        <f t="shared" si="115"/>
        <v>457.580848</v>
      </c>
      <c r="I396" s="237">
        <f t="shared" si="115"/>
        <v>440.54084799999998</v>
      </c>
      <c r="J396" s="237">
        <f t="shared" si="115"/>
        <v>427.07584800000001</v>
      </c>
      <c r="K396" s="237">
        <f t="shared" si="115"/>
        <v>410.03584799999999</v>
      </c>
      <c r="L396" s="237">
        <f t="shared" si="115"/>
        <v>392.99584800000002</v>
      </c>
      <c r="M396" s="237">
        <f t="shared" si="115"/>
        <v>375.955848</v>
      </c>
      <c r="N396" s="237">
        <f t="shared" si="115"/>
        <v>358.91584799999998</v>
      </c>
      <c r="O396" s="237">
        <f t="shared" si="115"/>
        <v>341.87584800000002</v>
      </c>
      <c r="P396" s="237">
        <f t="shared" si="115"/>
        <v>324.835848</v>
      </c>
      <c r="Q396" s="237">
        <f t="shared" si="115"/>
        <v>307.79584799999998</v>
      </c>
      <c r="R396" s="237">
        <f t="shared" si="115"/>
        <v>290.75584800000001</v>
      </c>
      <c r="S396" s="237">
        <f t="shared" si="114"/>
        <v>273.71584799999999</v>
      </c>
      <c r="T396" s="237">
        <f t="shared" si="114"/>
        <v>256.67584800000003</v>
      </c>
      <c r="U396" s="237">
        <f t="shared" si="114"/>
        <v>239.63584800000001</v>
      </c>
      <c r="V396" s="237">
        <f t="shared" si="114"/>
        <v>222.59584799999999</v>
      </c>
      <c r="W396" s="237">
        <f t="shared" si="114"/>
        <v>205.55584800000003</v>
      </c>
      <c r="X396" s="237">
        <f t="shared" si="114"/>
        <v>188.51584800000001</v>
      </c>
      <c r="Y396" s="237">
        <f t="shared" si="114"/>
        <v>171.47584799999998</v>
      </c>
      <c r="Z396" s="379">
        <f t="shared" si="114"/>
        <v>154.43584800000002</v>
      </c>
      <c r="AA396" s="379">
        <f t="shared" si="114"/>
        <v>137.395848</v>
      </c>
      <c r="AB396" s="379">
        <f t="shared" si="114"/>
        <v>120.35584800000004</v>
      </c>
      <c r="AC396" s="237">
        <f t="shared" si="114"/>
        <v>103.31584800000002</v>
      </c>
      <c r="AD396" s="238">
        <f t="shared" si="114"/>
        <v>86.275847999999996</v>
      </c>
      <c r="AE396" s="237">
        <f t="shared" si="114"/>
        <v>69.235848000000033</v>
      </c>
      <c r="AF396" s="256">
        <f t="shared" si="114"/>
        <v>25.98915199999999</v>
      </c>
      <c r="AG396" s="114"/>
      <c r="AH396" s="114">
        <v>237</v>
      </c>
      <c r="AI396" s="46" t="s">
        <v>413</v>
      </c>
      <c r="AJ396" s="147" t="str">
        <f t="shared" si="105"/>
        <v>A2T-010ROW:PBI-FE-216401</v>
      </c>
      <c r="AK396" s="147" t="str">
        <f t="shared" si="106"/>
        <v>A2T-010ROW:PBI-MTCA-216400</v>
      </c>
      <c r="AL396" s="14" t="s">
        <v>587</v>
      </c>
      <c r="AM396" s="114" t="str">
        <f t="shared" si="107"/>
        <v>A2T-010ROW</v>
      </c>
      <c r="AN396" s="114" t="s">
        <v>805</v>
      </c>
      <c r="AO396" s="114"/>
      <c r="AP396" s="511">
        <v>14</v>
      </c>
      <c r="AQ396" s="511">
        <f>'Electronics naming convention'!$C$16+AP396-1</f>
        <v>2164</v>
      </c>
      <c r="AR396" s="46">
        <f t="shared" si="108"/>
        <v>1</v>
      </c>
      <c r="AS396" s="46" t="str">
        <f t="shared" si="109"/>
        <v>BLM</v>
      </c>
      <c r="AT396" s="200">
        <f t="shared" si="110"/>
        <v>70.98915199999999</v>
      </c>
      <c r="AU396" s="114" t="s">
        <v>174</v>
      </c>
      <c r="AV396" s="515">
        <v>1</v>
      </c>
      <c r="AW396" s="515"/>
      <c r="AX396" s="47">
        <v>3</v>
      </c>
      <c r="AY396" s="515"/>
      <c r="AZ396" s="14"/>
      <c r="BA396" s="46"/>
      <c r="BB396" s="46"/>
      <c r="BC396" s="114"/>
      <c r="BD396" s="114"/>
    </row>
    <row r="397" spans="2:56" ht="15" customHeight="1" x14ac:dyDescent="0.25">
      <c r="B397" s="98" t="s">
        <v>414</v>
      </c>
      <c r="C397" s="144">
        <v>534.01084800000001</v>
      </c>
      <c r="D397" s="209">
        <f t="shared" si="115"/>
        <v>534.01084800000001</v>
      </c>
      <c r="E397" s="238">
        <f t="shared" si="115"/>
        <v>515.56084799999996</v>
      </c>
      <c r="F397" s="237">
        <f t="shared" si="115"/>
        <v>496.395848</v>
      </c>
      <c r="G397" s="237">
        <f t="shared" si="115"/>
        <v>474.62084800000002</v>
      </c>
      <c r="H397" s="237">
        <f t="shared" si="115"/>
        <v>457.580848</v>
      </c>
      <c r="I397" s="237">
        <f t="shared" si="115"/>
        <v>440.54084799999998</v>
      </c>
      <c r="J397" s="237">
        <f t="shared" si="115"/>
        <v>427.07584800000001</v>
      </c>
      <c r="K397" s="237">
        <f t="shared" si="115"/>
        <v>410.03584799999999</v>
      </c>
      <c r="L397" s="237">
        <f t="shared" si="115"/>
        <v>392.99584800000002</v>
      </c>
      <c r="M397" s="237">
        <f t="shared" si="115"/>
        <v>375.955848</v>
      </c>
      <c r="N397" s="237">
        <f t="shared" si="115"/>
        <v>358.91584799999998</v>
      </c>
      <c r="O397" s="237">
        <f t="shared" si="115"/>
        <v>341.87584800000002</v>
      </c>
      <c r="P397" s="237">
        <f t="shared" si="115"/>
        <v>324.835848</v>
      </c>
      <c r="Q397" s="237">
        <f t="shared" si="115"/>
        <v>307.79584799999998</v>
      </c>
      <c r="R397" s="237">
        <f t="shared" si="115"/>
        <v>290.75584800000001</v>
      </c>
      <c r="S397" s="237">
        <f t="shared" si="114"/>
        <v>273.71584799999999</v>
      </c>
      <c r="T397" s="237">
        <f t="shared" si="114"/>
        <v>256.67584800000003</v>
      </c>
      <c r="U397" s="237">
        <f t="shared" si="114"/>
        <v>239.63584800000001</v>
      </c>
      <c r="V397" s="237">
        <f t="shared" si="114"/>
        <v>222.59584799999999</v>
      </c>
      <c r="W397" s="237">
        <f t="shared" si="114"/>
        <v>205.55584800000003</v>
      </c>
      <c r="X397" s="237">
        <f t="shared" si="114"/>
        <v>188.51584800000001</v>
      </c>
      <c r="Y397" s="237">
        <f t="shared" si="114"/>
        <v>171.47584799999998</v>
      </c>
      <c r="Z397" s="379">
        <f t="shared" si="114"/>
        <v>154.43584800000002</v>
      </c>
      <c r="AA397" s="379">
        <f t="shared" si="114"/>
        <v>137.395848</v>
      </c>
      <c r="AB397" s="379">
        <f t="shared" si="114"/>
        <v>120.35584800000004</v>
      </c>
      <c r="AC397" s="237">
        <f t="shared" si="114"/>
        <v>103.31584800000002</v>
      </c>
      <c r="AD397" s="238">
        <f t="shared" si="114"/>
        <v>86.275847999999996</v>
      </c>
      <c r="AE397" s="237">
        <f t="shared" si="114"/>
        <v>69.235848000000033</v>
      </c>
      <c r="AF397" s="256">
        <f t="shared" si="114"/>
        <v>25.98915199999999</v>
      </c>
      <c r="AG397" s="114"/>
      <c r="AH397" s="114">
        <v>238</v>
      </c>
      <c r="AI397" s="46" t="s">
        <v>414</v>
      </c>
      <c r="AJ397" s="147" t="str">
        <f t="shared" si="105"/>
        <v>A2T-010ROW:PBI-FE-216402</v>
      </c>
      <c r="AK397" s="147" t="str">
        <f t="shared" si="106"/>
        <v>A2T-010ROW:PBI-MTCA-216400</v>
      </c>
      <c r="AL397" s="14" t="s">
        <v>587</v>
      </c>
      <c r="AM397" s="114" t="str">
        <f t="shared" si="107"/>
        <v>A2T-010ROW</v>
      </c>
      <c r="AN397" s="114" t="s">
        <v>805</v>
      </c>
      <c r="AO397" s="114"/>
      <c r="AP397" s="511">
        <v>14</v>
      </c>
      <c r="AQ397" s="511">
        <f>'Electronics naming convention'!$C$16+AP397-1</f>
        <v>2164</v>
      </c>
      <c r="AR397" s="46">
        <f t="shared" si="108"/>
        <v>2</v>
      </c>
      <c r="AS397" s="46" t="str">
        <f t="shared" si="109"/>
        <v>BLM</v>
      </c>
      <c r="AT397" s="200">
        <f t="shared" si="110"/>
        <v>70.98915199999999</v>
      </c>
      <c r="AU397" s="114" t="s">
        <v>174</v>
      </c>
      <c r="AV397" s="515">
        <v>3</v>
      </c>
      <c r="AW397" s="515"/>
      <c r="AX397" s="47">
        <v>3</v>
      </c>
      <c r="AY397" s="515"/>
      <c r="AZ397" s="14"/>
      <c r="BA397" s="46"/>
      <c r="BB397" s="46"/>
      <c r="BC397" s="114"/>
      <c r="BD397" s="114"/>
    </row>
    <row r="398" spans="2:56" ht="15" customHeight="1" x14ac:dyDescent="0.25">
      <c r="B398" s="178" t="s">
        <v>415</v>
      </c>
      <c r="C398" s="144">
        <v>542.91068600000006</v>
      </c>
      <c r="D398" s="209">
        <f t="shared" si="115"/>
        <v>542.91068600000006</v>
      </c>
      <c r="E398" s="238">
        <f t="shared" si="115"/>
        <v>524.46068600000001</v>
      </c>
      <c r="F398" s="237">
        <f t="shared" si="115"/>
        <v>505.29568600000005</v>
      </c>
      <c r="G398" s="237">
        <f t="shared" si="115"/>
        <v>483.52068600000007</v>
      </c>
      <c r="H398" s="237">
        <f t="shared" si="115"/>
        <v>466.48068600000005</v>
      </c>
      <c r="I398" s="237">
        <f t="shared" si="115"/>
        <v>449.44068600000003</v>
      </c>
      <c r="J398" s="237">
        <f t="shared" si="115"/>
        <v>435.97568600000005</v>
      </c>
      <c r="K398" s="237">
        <f t="shared" si="115"/>
        <v>418.93568600000003</v>
      </c>
      <c r="L398" s="237">
        <f t="shared" si="115"/>
        <v>401.89568600000007</v>
      </c>
      <c r="M398" s="237">
        <f t="shared" si="115"/>
        <v>384.85568600000005</v>
      </c>
      <c r="N398" s="237">
        <f t="shared" si="115"/>
        <v>367.81568600000003</v>
      </c>
      <c r="O398" s="237">
        <f t="shared" si="115"/>
        <v>350.77568600000006</v>
      </c>
      <c r="P398" s="237">
        <f t="shared" si="115"/>
        <v>333.73568600000004</v>
      </c>
      <c r="Q398" s="237">
        <f t="shared" si="115"/>
        <v>316.69568600000002</v>
      </c>
      <c r="R398" s="237">
        <f t="shared" si="115"/>
        <v>299.65568600000006</v>
      </c>
      <c r="S398" s="237">
        <f t="shared" si="114"/>
        <v>282.61568600000004</v>
      </c>
      <c r="T398" s="237">
        <f t="shared" si="114"/>
        <v>265.57568600000008</v>
      </c>
      <c r="U398" s="237">
        <f t="shared" si="114"/>
        <v>248.53568600000006</v>
      </c>
      <c r="V398" s="237">
        <f t="shared" si="114"/>
        <v>231.49568600000003</v>
      </c>
      <c r="W398" s="237">
        <f t="shared" si="114"/>
        <v>214.45568600000007</v>
      </c>
      <c r="X398" s="237">
        <f t="shared" si="114"/>
        <v>197.41568600000005</v>
      </c>
      <c r="Y398" s="237">
        <f t="shared" si="114"/>
        <v>180.37568600000003</v>
      </c>
      <c r="Z398" s="379">
        <f t="shared" si="114"/>
        <v>163.33568600000007</v>
      </c>
      <c r="AA398" s="379">
        <f t="shared" si="114"/>
        <v>146.29568600000005</v>
      </c>
      <c r="AB398" s="379">
        <f t="shared" si="114"/>
        <v>129.25568600000008</v>
      </c>
      <c r="AC398" s="237">
        <f t="shared" si="114"/>
        <v>112.21568600000006</v>
      </c>
      <c r="AD398" s="238">
        <f t="shared" si="114"/>
        <v>95.175686000000042</v>
      </c>
      <c r="AE398" s="237">
        <f t="shared" si="114"/>
        <v>78.135686000000078</v>
      </c>
      <c r="AF398" s="256">
        <f t="shared" si="114"/>
        <v>17.089313999999945</v>
      </c>
      <c r="AG398" s="114"/>
      <c r="AH398" s="114">
        <v>239</v>
      </c>
      <c r="AI398" s="46" t="s">
        <v>415</v>
      </c>
      <c r="AJ398" s="147" t="str">
        <f t="shared" si="105"/>
        <v>A2T-010ROW:PBI-FE-216401</v>
      </c>
      <c r="AK398" s="147" t="str">
        <f t="shared" si="106"/>
        <v>A2T-010ROW:PBI-MTCA-216400</v>
      </c>
      <c r="AL398" s="14" t="s">
        <v>587</v>
      </c>
      <c r="AM398" s="114" t="str">
        <f t="shared" si="107"/>
        <v>A2T-010ROW</v>
      </c>
      <c r="AN398" s="114" t="s">
        <v>805</v>
      </c>
      <c r="AO398" s="114"/>
      <c r="AP398" s="511">
        <v>14</v>
      </c>
      <c r="AQ398" s="511">
        <f>'Electronics naming convention'!$C$16+AP398-1</f>
        <v>2164</v>
      </c>
      <c r="AR398" s="46">
        <f t="shared" si="108"/>
        <v>1</v>
      </c>
      <c r="AS398" s="46" t="str">
        <f t="shared" si="109"/>
        <v>BLM</v>
      </c>
      <c r="AT398" s="200">
        <f t="shared" si="110"/>
        <v>62.089313999999945</v>
      </c>
      <c r="AU398" s="114" t="s">
        <v>174</v>
      </c>
      <c r="AV398" s="515">
        <v>1</v>
      </c>
      <c r="AW398" s="515"/>
      <c r="AX398" s="47">
        <v>4</v>
      </c>
      <c r="AY398" s="515"/>
      <c r="AZ398" s="14"/>
      <c r="BA398" s="46"/>
      <c r="BB398" s="46"/>
      <c r="BC398" s="114"/>
      <c r="BD398" s="114"/>
    </row>
    <row r="399" spans="2:56" ht="15" customHeight="1" x14ac:dyDescent="0.25">
      <c r="B399" s="12" t="s">
        <v>416</v>
      </c>
      <c r="C399" s="144">
        <v>544.73622799999998</v>
      </c>
      <c r="D399" s="209">
        <f t="shared" si="115"/>
        <v>544.73622799999998</v>
      </c>
      <c r="E399" s="238">
        <f t="shared" si="115"/>
        <v>526.28622799999994</v>
      </c>
      <c r="F399" s="237">
        <f t="shared" si="115"/>
        <v>507.12122799999997</v>
      </c>
      <c r="G399" s="237">
        <f t="shared" si="115"/>
        <v>485.346228</v>
      </c>
      <c r="H399" s="237">
        <f t="shared" si="115"/>
        <v>468.30622799999998</v>
      </c>
      <c r="I399" s="237">
        <f t="shared" si="115"/>
        <v>451.26622799999996</v>
      </c>
      <c r="J399" s="237">
        <f t="shared" si="115"/>
        <v>437.80122799999998</v>
      </c>
      <c r="K399" s="237">
        <f t="shared" si="115"/>
        <v>420.76122799999996</v>
      </c>
      <c r="L399" s="237">
        <f t="shared" si="115"/>
        <v>403.721228</v>
      </c>
      <c r="M399" s="237">
        <f t="shared" si="115"/>
        <v>386.68122799999998</v>
      </c>
      <c r="N399" s="237">
        <f t="shared" si="115"/>
        <v>369.64122799999996</v>
      </c>
      <c r="O399" s="237">
        <f t="shared" si="115"/>
        <v>352.60122799999999</v>
      </c>
      <c r="P399" s="237">
        <f t="shared" si="115"/>
        <v>335.56122799999997</v>
      </c>
      <c r="Q399" s="237">
        <f t="shared" si="115"/>
        <v>318.52122799999995</v>
      </c>
      <c r="R399" s="237">
        <f t="shared" si="115"/>
        <v>301.48122799999999</v>
      </c>
      <c r="S399" s="237">
        <f t="shared" si="114"/>
        <v>284.44122799999997</v>
      </c>
      <c r="T399" s="237">
        <f t="shared" si="114"/>
        <v>267.401228</v>
      </c>
      <c r="U399" s="237">
        <f t="shared" si="114"/>
        <v>250.36122799999998</v>
      </c>
      <c r="V399" s="237">
        <f t="shared" si="114"/>
        <v>233.32122799999996</v>
      </c>
      <c r="W399" s="237">
        <f t="shared" si="114"/>
        <v>216.281228</v>
      </c>
      <c r="X399" s="237">
        <f t="shared" si="114"/>
        <v>199.24122799999998</v>
      </c>
      <c r="Y399" s="237">
        <f t="shared" si="114"/>
        <v>182.20122799999996</v>
      </c>
      <c r="Z399" s="379">
        <f t="shared" si="114"/>
        <v>165.16122799999999</v>
      </c>
      <c r="AA399" s="379">
        <f t="shared" si="114"/>
        <v>148.12122799999997</v>
      </c>
      <c r="AB399" s="379">
        <f t="shared" si="114"/>
        <v>131.08122800000001</v>
      </c>
      <c r="AC399" s="237">
        <f t="shared" si="114"/>
        <v>114.04122799999999</v>
      </c>
      <c r="AD399" s="238">
        <f t="shared" si="114"/>
        <v>97.001227999999969</v>
      </c>
      <c r="AE399" s="237">
        <f t="shared" si="114"/>
        <v>79.961228000000006</v>
      </c>
      <c r="AF399" s="256">
        <f t="shared" si="114"/>
        <v>15.263772000000017</v>
      </c>
      <c r="AG399" s="114"/>
      <c r="AH399" s="114">
        <v>240</v>
      </c>
      <c r="AI399" s="46" t="s">
        <v>416</v>
      </c>
      <c r="AJ399" s="147" t="str">
        <f t="shared" si="105"/>
        <v>A2T-010ROW:PBI-FE-216402</v>
      </c>
      <c r="AK399" s="147" t="str">
        <f t="shared" si="106"/>
        <v>A2T-010ROW:PBI-MTCA-216400</v>
      </c>
      <c r="AL399" s="14" t="s">
        <v>587</v>
      </c>
      <c r="AM399" s="114" t="str">
        <f t="shared" si="107"/>
        <v>A2T-010ROW</v>
      </c>
      <c r="AN399" s="114" t="s">
        <v>805</v>
      </c>
      <c r="AO399" s="114"/>
      <c r="AP399" s="511">
        <v>14</v>
      </c>
      <c r="AQ399" s="511">
        <f>'Electronics naming convention'!$C$16+AP399-1</f>
        <v>2164</v>
      </c>
      <c r="AR399" s="46">
        <f t="shared" si="108"/>
        <v>2</v>
      </c>
      <c r="AS399" s="46" t="str">
        <f t="shared" si="109"/>
        <v>BLM</v>
      </c>
      <c r="AT399" s="200">
        <f t="shared" si="110"/>
        <v>60.263772000000017</v>
      </c>
      <c r="AU399" s="114" t="s">
        <v>174</v>
      </c>
      <c r="AV399" s="515">
        <v>3</v>
      </c>
      <c r="AW399" s="515"/>
      <c r="AX399" s="47">
        <v>4</v>
      </c>
      <c r="AY399" s="515"/>
      <c r="AZ399" s="14"/>
      <c r="BA399" s="46"/>
      <c r="BB399" s="46"/>
      <c r="BC399" s="114"/>
      <c r="BD399" s="114"/>
    </row>
    <row r="400" spans="2:56" ht="15" customHeight="1" x14ac:dyDescent="0.25">
      <c r="B400" s="98" t="s">
        <v>417</v>
      </c>
      <c r="C400" s="144">
        <v>544.73622799999998</v>
      </c>
      <c r="D400" s="209">
        <f t="shared" si="115"/>
        <v>544.73622799999998</v>
      </c>
      <c r="E400" s="238">
        <f t="shared" si="115"/>
        <v>526.28622799999994</v>
      </c>
      <c r="F400" s="237">
        <f t="shared" si="115"/>
        <v>507.12122799999997</v>
      </c>
      <c r="G400" s="237">
        <f t="shared" si="115"/>
        <v>485.346228</v>
      </c>
      <c r="H400" s="237">
        <f t="shared" si="115"/>
        <v>468.30622799999998</v>
      </c>
      <c r="I400" s="237">
        <f t="shared" si="115"/>
        <v>451.26622799999996</v>
      </c>
      <c r="J400" s="237">
        <f t="shared" si="115"/>
        <v>437.80122799999998</v>
      </c>
      <c r="K400" s="237">
        <f t="shared" si="115"/>
        <v>420.76122799999996</v>
      </c>
      <c r="L400" s="237">
        <f t="shared" si="115"/>
        <v>403.721228</v>
      </c>
      <c r="M400" s="237">
        <f t="shared" si="115"/>
        <v>386.68122799999998</v>
      </c>
      <c r="N400" s="237">
        <f t="shared" si="115"/>
        <v>369.64122799999996</v>
      </c>
      <c r="O400" s="237">
        <f t="shared" si="115"/>
        <v>352.60122799999999</v>
      </c>
      <c r="P400" s="237">
        <f t="shared" si="115"/>
        <v>335.56122799999997</v>
      </c>
      <c r="Q400" s="237">
        <f t="shared" si="115"/>
        <v>318.52122799999995</v>
      </c>
      <c r="R400" s="237">
        <f t="shared" si="115"/>
        <v>301.48122799999999</v>
      </c>
      <c r="S400" s="237">
        <f t="shared" si="115"/>
        <v>284.44122799999997</v>
      </c>
      <c r="T400" s="237">
        <f t="shared" ref="T400:AF415" si="116">ABS($C400-T$159)</f>
        <v>267.401228</v>
      </c>
      <c r="U400" s="237">
        <f t="shared" si="116"/>
        <v>250.36122799999998</v>
      </c>
      <c r="V400" s="237">
        <f t="shared" si="116"/>
        <v>233.32122799999996</v>
      </c>
      <c r="W400" s="237">
        <f t="shared" si="116"/>
        <v>216.281228</v>
      </c>
      <c r="X400" s="237">
        <f t="shared" si="116"/>
        <v>199.24122799999998</v>
      </c>
      <c r="Y400" s="237">
        <f t="shared" si="116"/>
        <v>182.20122799999996</v>
      </c>
      <c r="Z400" s="379">
        <f t="shared" si="116"/>
        <v>165.16122799999999</v>
      </c>
      <c r="AA400" s="379">
        <f t="shared" si="116"/>
        <v>148.12122799999997</v>
      </c>
      <c r="AB400" s="379">
        <f t="shared" si="116"/>
        <v>131.08122800000001</v>
      </c>
      <c r="AC400" s="237">
        <f t="shared" si="116"/>
        <v>114.04122799999999</v>
      </c>
      <c r="AD400" s="238">
        <f t="shared" si="116"/>
        <v>97.001227999999969</v>
      </c>
      <c r="AE400" s="237">
        <f t="shared" si="116"/>
        <v>79.961228000000006</v>
      </c>
      <c r="AF400" s="256">
        <f t="shared" si="116"/>
        <v>15.263772000000017</v>
      </c>
      <c r="AG400" s="114"/>
      <c r="AH400" s="114">
        <v>241</v>
      </c>
      <c r="AI400" s="46" t="s">
        <v>417</v>
      </c>
      <c r="AJ400" s="147" t="str">
        <f t="shared" si="105"/>
        <v>A2T-010ROW:PBI-FE-216401</v>
      </c>
      <c r="AK400" s="147" t="str">
        <f t="shared" si="106"/>
        <v>A2T-010ROW:PBI-MTCA-216400</v>
      </c>
      <c r="AL400" s="14" t="s">
        <v>587</v>
      </c>
      <c r="AM400" s="114" t="str">
        <f t="shared" si="107"/>
        <v>A2T-010ROW</v>
      </c>
      <c r="AN400" s="114" t="s">
        <v>805</v>
      </c>
      <c r="AO400" s="114"/>
      <c r="AP400" s="511">
        <v>14</v>
      </c>
      <c r="AQ400" s="511">
        <f>'Electronics naming convention'!$C$16+AP400-1</f>
        <v>2164</v>
      </c>
      <c r="AR400" s="46">
        <f t="shared" si="108"/>
        <v>1</v>
      </c>
      <c r="AS400" s="46" t="str">
        <f t="shared" si="109"/>
        <v>BLM</v>
      </c>
      <c r="AT400" s="200">
        <f t="shared" si="110"/>
        <v>60.263772000000017</v>
      </c>
      <c r="AU400" s="114" t="s">
        <v>174</v>
      </c>
      <c r="AV400" s="515">
        <v>1</v>
      </c>
      <c r="AW400" s="515"/>
      <c r="AX400" s="47">
        <v>5</v>
      </c>
      <c r="AY400" s="515"/>
      <c r="AZ400" s="14"/>
      <c r="BA400" s="114"/>
      <c r="BB400" s="46"/>
      <c r="BC400" s="114"/>
      <c r="BD400" s="114"/>
    </row>
    <row r="401" spans="2:56" ht="15" customHeight="1" x14ac:dyDescent="0.25">
      <c r="B401" s="12" t="s">
        <v>418</v>
      </c>
      <c r="C401" s="144">
        <v>553.63606600000003</v>
      </c>
      <c r="D401" s="209">
        <f t="shared" ref="D401:S416" si="117">ABS($C401-D$159)</f>
        <v>553.63606600000003</v>
      </c>
      <c r="E401" s="238">
        <f t="shared" si="117"/>
        <v>535.18606599999998</v>
      </c>
      <c r="F401" s="237">
        <f t="shared" si="117"/>
        <v>516.02106600000002</v>
      </c>
      <c r="G401" s="237">
        <f t="shared" si="117"/>
        <v>494.24606600000004</v>
      </c>
      <c r="H401" s="237">
        <f t="shared" si="117"/>
        <v>477.20606600000002</v>
      </c>
      <c r="I401" s="237">
        <f t="shared" si="117"/>
        <v>460.166066</v>
      </c>
      <c r="J401" s="237">
        <f t="shared" si="117"/>
        <v>446.70106600000003</v>
      </c>
      <c r="K401" s="237">
        <f t="shared" si="117"/>
        <v>429.66106600000001</v>
      </c>
      <c r="L401" s="237">
        <f t="shared" si="117"/>
        <v>412.62106600000004</v>
      </c>
      <c r="M401" s="237">
        <f t="shared" si="117"/>
        <v>395.58106600000002</v>
      </c>
      <c r="N401" s="237">
        <f t="shared" si="117"/>
        <v>378.541066</v>
      </c>
      <c r="O401" s="237">
        <f t="shared" si="117"/>
        <v>361.50106600000004</v>
      </c>
      <c r="P401" s="237">
        <f t="shared" si="117"/>
        <v>344.46106600000002</v>
      </c>
      <c r="Q401" s="237">
        <f t="shared" si="117"/>
        <v>327.421066</v>
      </c>
      <c r="R401" s="237">
        <f t="shared" si="117"/>
        <v>310.38106600000003</v>
      </c>
      <c r="S401" s="237">
        <f t="shared" si="117"/>
        <v>293.34106600000001</v>
      </c>
      <c r="T401" s="237">
        <f t="shared" si="116"/>
        <v>276.30106600000005</v>
      </c>
      <c r="U401" s="237">
        <f t="shared" si="116"/>
        <v>259.26106600000003</v>
      </c>
      <c r="V401" s="237">
        <f t="shared" si="116"/>
        <v>242.22106600000001</v>
      </c>
      <c r="W401" s="237">
        <f t="shared" si="116"/>
        <v>225.18106600000004</v>
      </c>
      <c r="X401" s="237">
        <f t="shared" si="116"/>
        <v>208.14106600000002</v>
      </c>
      <c r="Y401" s="237">
        <f t="shared" si="116"/>
        <v>191.101066</v>
      </c>
      <c r="Z401" s="379">
        <f t="shared" si="116"/>
        <v>174.06106600000004</v>
      </c>
      <c r="AA401" s="379">
        <f t="shared" si="116"/>
        <v>157.02106600000002</v>
      </c>
      <c r="AB401" s="379">
        <f t="shared" si="116"/>
        <v>139.98106600000006</v>
      </c>
      <c r="AC401" s="237">
        <f t="shared" si="116"/>
        <v>122.94106600000003</v>
      </c>
      <c r="AD401" s="238">
        <f t="shared" si="116"/>
        <v>105.90106600000001</v>
      </c>
      <c r="AE401" s="237">
        <f t="shared" si="116"/>
        <v>88.861066000000051</v>
      </c>
      <c r="AF401" s="256">
        <f t="shared" si="116"/>
        <v>6.363933999999972</v>
      </c>
      <c r="AG401" s="114"/>
      <c r="AH401" s="114">
        <v>242</v>
      </c>
      <c r="AI401" s="46" t="s">
        <v>418</v>
      </c>
      <c r="AJ401" s="147" t="str">
        <f t="shared" si="105"/>
        <v>A2T-010ROW:PBI-FE-216402</v>
      </c>
      <c r="AK401" s="147" t="str">
        <f t="shared" si="106"/>
        <v>A2T-010ROW:PBI-MTCA-216400</v>
      </c>
      <c r="AL401" s="14" t="s">
        <v>587</v>
      </c>
      <c r="AM401" s="114" t="str">
        <f t="shared" si="107"/>
        <v>A2T-010ROW</v>
      </c>
      <c r="AN401" s="114" t="s">
        <v>805</v>
      </c>
      <c r="AO401" s="114"/>
      <c r="AP401" s="511">
        <v>14</v>
      </c>
      <c r="AQ401" s="511">
        <f>'Electronics naming convention'!$C$16+AP401-1</f>
        <v>2164</v>
      </c>
      <c r="AR401" s="46">
        <f t="shared" si="108"/>
        <v>2</v>
      </c>
      <c r="AS401" s="46" t="str">
        <f t="shared" si="109"/>
        <v>BLM</v>
      </c>
      <c r="AT401" s="200">
        <f t="shared" si="110"/>
        <v>51.363933999999972</v>
      </c>
      <c r="AU401" s="114" t="s">
        <v>174</v>
      </c>
      <c r="AV401" s="515">
        <v>3</v>
      </c>
      <c r="AW401" s="515"/>
      <c r="AX401" s="47">
        <v>5</v>
      </c>
      <c r="AY401" s="515"/>
      <c r="AZ401" s="14"/>
      <c r="BA401" s="114"/>
      <c r="BB401" s="46"/>
      <c r="BC401" s="114"/>
      <c r="BD401" s="114"/>
    </row>
    <row r="402" spans="2:56" ht="15" customHeight="1" x14ac:dyDescent="0.25">
      <c r="B402" s="12" t="s">
        <v>419</v>
      </c>
      <c r="C402" s="144">
        <v>555.46160799999996</v>
      </c>
      <c r="D402" s="209">
        <f t="shared" si="117"/>
        <v>555.46160799999996</v>
      </c>
      <c r="E402" s="238">
        <f t="shared" si="117"/>
        <v>537.01160799999991</v>
      </c>
      <c r="F402" s="237">
        <f t="shared" si="117"/>
        <v>517.84660799999995</v>
      </c>
      <c r="G402" s="237">
        <f t="shared" si="117"/>
        <v>496.07160799999997</v>
      </c>
      <c r="H402" s="237">
        <f t="shared" si="117"/>
        <v>479.03160799999995</v>
      </c>
      <c r="I402" s="237">
        <f t="shared" si="117"/>
        <v>461.99160799999993</v>
      </c>
      <c r="J402" s="237">
        <f t="shared" si="117"/>
        <v>448.52660799999995</v>
      </c>
      <c r="K402" s="237">
        <f t="shared" si="117"/>
        <v>431.48660799999993</v>
      </c>
      <c r="L402" s="237">
        <f t="shared" si="117"/>
        <v>414.44660799999997</v>
      </c>
      <c r="M402" s="237">
        <f t="shared" si="117"/>
        <v>397.40660799999995</v>
      </c>
      <c r="N402" s="237">
        <f t="shared" si="117"/>
        <v>380.36660799999993</v>
      </c>
      <c r="O402" s="237">
        <f t="shared" si="117"/>
        <v>363.32660799999996</v>
      </c>
      <c r="P402" s="237">
        <f t="shared" si="117"/>
        <v>346.28660799999994</v>
      </c>
      <c r="Q402" s="237">
        <f t="shared" si="117"/>
        <v>329.24660799999992</v>
      </c>
      <c r="R402" s="237">
        <f t="shared" si="117"/>
        <v>312.20660799999996</v>
      </c>
      <c r="S402" s="237">
        <f t="shared" si="117"/>
        <v>295.16660799999994</v>
      </c>
      <c r="T402" s="237">
        <f t="shared" si="116"/>
        <v>278.12660799999998</v>
      </c>
      <c r="U402" s="237">
        <f t="shared" si="116"/>
        <v>261.08660799999996</v>
      </c>
      <c r="V402" s="237">
        <f t="shared" si="116"/>
        <v>244.04660799999994</v>
      </c>
      <c r="W402" s="237">
        <f t="shared" si="116"/>
        <v>227.00660799999997</v>
      </c>
      <c r="X402" s="237">
        <f t="shared" si="116"/>
        <v>209.96660799999995</v>
      </c>
      <c r="Y402" s="237">
        <f t="shared" si="116"/>
        <v>192.92660799999993</v>
      </c>
      <c r="Z402" s="379">
        <f t="shared" si="116"/>
        <v>175.88660799999997</v>
      </c>
      <c r="AA402" s="379">
        <f t="shared" si="116"/>
        <v>158.84660799999995</v>
      </c>
      <c r="AB402" s="379">
        <f t="shared" si="116"/>
        <v>141.80660799999998</v>
      </c>
      <c r="AC402" s="237">
        <f t="shared" si="116"/>
        <v>124.76660799999996</v>
      </c>
      <c r="AD402" s="238">
        <f t="shared" si="116"/>
        <v>107.72660799999994</v>
      </c>
      <c r="AE402" s="237">
        <f t="shared" si="116"/>
        <v>90.686607999999978</v>
      </c>
      <c r="AF402" s="256">
        <f t="shared" si="116"/>
        <v>4.5383920000000444</v>
      </c>
      <c r="AG402" s="114"/>
      <c r="AH402" s="114">
        <v>243</v>
      </c>
      <c r="AI402" s="46" t="s">
        <v>419</v>
      </c>
      <c r="AJ402" s="147" t="str">
        <f t="shared" si="105"/>
        <v>A2T-010ROW:PBI-FE-216401</v>
      </c>
      <c r="AK402" s="147" t="str">
        <f t="shared" si="106"/>
        <v>A2T-010ROW:PBI-MTCA-216400</v>
      </c>
      <c r="AL402" s="14" t="s">
        <v>587</v>
      </c>
      <c r="AM402" s="114" t="str">
        <f t="shared" si="107"/>
        <v>A2T-010ROW</v>
      </c>
      <c r="AN402" s="114" t="s">
        <v>805</v>
      </c>
      <c r="AO402" s="114"/>
      <c r="AP402" s="511">
        <v>14</v>
      </c>
      <c r="AQ402" s="511">
        <f>'Electronics naming convention'!$C$16+AP402-1</f>
        <v>2164</v>
      </c>
      <c r="AR402" s="46">
        <f t="shared" si="108"/>
        <v>1</v>
      </c>
      <c r="AS402" s="46" t="str">
        <f t="shared" si="109"/>
        <v>BLM</v>
      </c>
      <c r="AT402" s="200">
        <f t="shared" si="110"/>
        <v>49.538392000000044</v>
      </c>
      <c r="AU402" s="114" t="s">
        <v>174</v>
      </c>
      <c r="AV402" s="515">
        <v>1</v>
      </c>
      <c r="AW402" s="515"/>
      <c r="AX402" s="47">
        <v>6</v>
      </c>
      <c r="AY402" s="515"/>
      <c r="AZ402" s="14"/>
      <c r="BA402" s="114"/>
      <c r="BB402" s="46"/>
      <c r="BC402" s="114"/>
      <c r="BD402" s="114"/>
    </row>
    <row r="403" spans="2:56" ht="15" customHeight="1" x14ac:dyDescent="0.25">
      <c r="B403" s="98" t="s">
        <v>420</v>
      </c>
      <c r="C403" s="144">
        <v>555.46160799999996</v>
      </c>
      <c r="D403" s="209">
        <f t="shared" si="117"/>
        <v>555.46160799999996</v>
      </c>
      <c r="E403" s="238">
        <f t="shared" si="117"/>
        <v>537.01160799999991</v>
      </c>
      <c r="F403" s="237">
        <f t="shared" si="117"/>
        <v>517.84660799999995</v>
      </c>
      <c r="G403" s="237">
        <f t="shared" si="117"/>
        <v>496.07160799999997</v>
      </c>
      <c r="H403" s="237">
        <f t="shared" si="117"/>
        <v>479.03160799999995</v>
      </c>
      <c r="I403" s="237">
        <f t="shared" si="117"/>
        <v>461.99160799999993</v>
      </c>
      <c r="J403" s="237">
        <f t="shared" si="117"/>
        <v>448.52660799999995</v>
      </c>
      <c r="K403" s="237">
        <f t="shared" si="117"/>
        <v>431.48660799999993</v>
      </c>
      <c r="L403" s="237">
        <f t="shared" si="117"/>
        <v>414.44660799999997</v>
      </c>
      <c r="M403" s="237">
        <f t="shared" si="117"/>
        <v>397.40660799999995</v>
      </c>
      <c r="N403" s="237">
        <f t="shared" si="117"/>
        <v>380.36660799999993</v>
      </c>
      <c r="O403" s="237">
        <f t="shared" si="117"/>
        <v>363.32660799999996</v>
      </c>
      <c r="P403" s="237">
        <f t="shared" si="117"/>
        <v>346.28660799999994</v>
      </c>
      <c r="Q403" s="237">
        <f t="shared" si="117"/>
        <v>329.24660799999992</v>
      </c>
      <c r="R403" s="237">
        <f t="shared" si="117"/>
        <v>312.20660799999996</v>
      </c>
      <c r="S403" s="237">
        <f t="shared" si="117"/>
        <v>295.16660799999994</v>
      </c>
      <c r="T403" s="237">
        <f t="shared" si="116"/>
        <v>278.12660799999998</v>
      </c>
      <c r="U403" s="237">
        <f t="shared" si="116"/>
        <v>261.08660799999996</v>
      </c>
      <c r="V403" s="237">
        <f t="shared" si="116"/>
        <v>244.04660799999994</v>
      </c>
      <c r="W403" s="237">
        <f t="shared" si="116"/>
        <v>227.00660799999997</v>
      </c>
      <c r="X403" s="237">
        <f t="shared" si="116"/>
        <v>209.96660799999995</v>
      </c>
      <c r="Y403" s="237">
        <f t="shared" si="116"/>
        <v>192.92660799999993</v>
      </c>
      <c r="Z403" s="379">
        <f t="shared" si="116"/>
        <v>175.88660799999997</v>
      </c>
      <c r="AA403" s="379">
        <f t="shared" si="116"/>
        <v>158.84660799999995</v>
      </c>
      <c r="AB403" s="379">
        <f t="shared" si="116"/>
        <v>141.80660799999998</v>
      </c>
      <c r="AC403" s="237">
        <f t="shared" si="116"/>
        <v>124.76660799999996</v>
      </c>
      <c r="AD403" s="238">
        <f t="shared" si="116"/>
        <v>107.72660799999994</v>
      </c>
      <c r="AE403" s="237">
        <f t="shared" si="116"/>
        <v>90.686607999999978</v>
      </c>
      <c r="AF403" s="256">
        <f t="shared" si="116"/>
        <v>4.5383920000000444</v>
      </c>
      <c r="AG403" s="114"/>
      <c r="AH403" s="114">
        <v>244</v>
      </c>
      <c r="AI403" s="46" t="s">
        <v>420</v>
      </c>
      <c r="AJ403" s="147" t="str">
        <f t="shared" si="105"/>
        <v>A2T-010ROW:PBI-FE-216402</v>
      </c>
      <c r="AK403" s="147" t="str">
        <f t="shared" si="106"/>
        <v>A2T-010ROW:PBI-MTCA-216400</v>
      </c>
      <c r="AL403" s="14" t="s">
        <v>587</v>
      </c>
      <c r="AM403" s="114" t="str">
        <f t="shared" si="107"/>
        <v>A2T-010ROW</v>
      </c>
      <c r="AN403" s="114" t="s">
        <v>805</v>
      </c>
      <c r="AO403" s="114"/>
      <c r="AP403" s="511">
        <v>14</v>
      </c>
      <c r="AQ403" s="511">
        <f>'Electronics naming convention'!$C$16+AP403-1</f>
        <v>2164</v>
      </c>
      <c r="AR403" s="46">
        <f t="shared" si="108"/>
        <v>2</v>
      </c>
      <c r="AS403" s="46" t="str">
        <f t="shared" si="109"/>
        <v>BLM</v>
      </c>
      <c r="AT403" s="200">
        <f t="shared" si="110"/>
        <v>49.538392000000044</v>
      </c>
      <c r="AU403" s="114" t="s">
        <v>174</v>
      </c>
      <c r="AV403" s="515">
        <v>3</v>
      </c>
      <c r="AW403" s="515"/>
      <c r="AX403" s="47">
        <v>6</v>
      </c>
      <c r="AY403" s="515"/>
      <c r="AZ403" s="14"/>
      <c r="BA403" s="114"/>
      <c r="BB403" s="46"/>
      <c r="BC403" s="114"/>
      <c r="BD403" s="114"/>
    </row>
    <row r="404" spans="2:56" ht="15" customHeight="1" x14ac:dyDescent="0.25">
      <c r="B404" s="105" t="s">
        <v>199</v>
      </c>
      <c r="C404" s="214">
        <v>556.03171599999996</v>
      </c>
      <c r="D404" s="237">
        <f t="shared" si="117"/>
        <v>556.03171599999996</v>
      </c>
      <c r="E404" s="238">
        <f t="shared" si="117"/>
        <v>537.58171599999991</v>
      </c>
      <c r="F404" s="237">
        <f t="shared" si="117"/>
        <v>518.41671599999995</v>
      </c>
      <c r="G404" s="237">
        <f t="shared" si="117"/>
        <v>496.64171599999997</v>
      </c>
      <c r="H404" s="237">
        <f t="shared" si="117"/>
        <v>479.60171599999995</v>
      </c>
      <c r="I404" s="237">
        <f t="shared" si="117"/>
        <v>462.56171599999993</v>
      </c>
      <c r="J404" s="237">
        <f t="shared" si="117"/>
        <v>449.09671599999996</v>
      </c>
      <c r="K404" s="237">
        <f t="shared" si="117"/>
        <v>432.05671599999994</v>
      </c>
      <c r="L404" s="237">
        <f t="shared" si="117"/>
        <v>415.01671599999997</v>
      </c>
      <c r="M404" s="237">
        <f t="shared" si="117"/>
        <v>397.97671599999995</v>
      </c>
      <c r="N404" s="237">
        <f t="shared" si="117"/>
        <v>380.93671599999993</v>
      </c>
      <c r="O404" s="237">
        <f t="shared" si="117"/>
        <v>363.89671599999997</v>
      </c>
      <c r="P404" s="237">
        <f t="shared" si="117"/>
        <v>346.85671599999995</v>
      </c>
      <c r="Q404" s="237">
        <f t="shared" si="117"/>
        <v>329.81671599999993</v>
      </c>
      <c r="R404" s="237">
        <f t="shared" si="117"/>
        <v>312.77671599999996</v>
      </c>
      <c r="S404" s="237">
        <f t="shared" si="117"/>
        <v>295.73671599999994</v>
      </c>
      <c r="T404" s="237">
        <f t="shared" si="116"/>
        <v>278.69671599999998</v>
      </c>
      <c r="U404" s="237">
        <f t="shared" si="116"/>
        <v>261.65671599999996</v>
      </c>
      <c r="V404" s="237">
        <f t="shared" si="116"/>
        <v>244.61671599999994</v>
      </c>
      <c r="W404" s="237">
        <f t="shared" si="116"/>
        <v>227.57671599999998</v>
      </c>
      <c r="X404" s="237">
        <f t="shared" si="116"/>
        <v>210.53671599999996</v>
      </c>
      <c r="Y404" s="237">
        <f t="shared" si="116"/>
        <v>193.49671599999994</v>
      </c>
      <c r="Z404" s="379">
        <f t="shared" si="116"/>
        <v>176.45671599999997</v>
      </c>
      <c r="AA404" s="379">
        <f t="shared" si="116"/>
        <v>159.41671599999995</v>
      </c>
      <c r="AB404" s="379">
        <f t="shared" si="116"/>
        <v>142.37671599999999</v>
      </c>
      <c r="AC404" s="237">
        <f t="shared" si="116"/>
        <v>125.33671599999997</v>
      </c>
      <c r="AD404" s="238">
        <f t="shared" si="116"/>
        <v>108.29671599999995</v>
      </c>
      <c r="AE404" s="237">
        <f t="shared" si="116"/>
        <v>91.256715999999983</v>
      </c>
      <c r="AF404" s="256">
        <f t="shared" si="116"/>
        <v>3.9682840000000397</v>
      </c>
      <c r="AG404" s="114"/>
      <c r="AH404" s="114">
        <v>245</v>
      </c>
      <c r="AI404" s="46" t="s">
        <v>199</v>
      </c>
      <c r="AJ404" s="147" t="str">
        <f t="shared" si="105"/>
        <v>A2T-010ROW:PBI-FE-216401</v>
      </c>
      <c r="AK404" s="147" t="str">
        <f t="shared" si="106"/>
        <v>A2T-010ROW:PBI-MTCA-216400</v>
      </c>
      <c r="AL404" s="14" t="s">
        <v>587</v>
      </c>
      <c r="AM404" s="114" t="str">
        <f t="shared" si="107"/>
        <v>A2T-010ROW</v>
      </c>
      <c r="AN404" s="114" t="s">
        <v>805</v>
      </c>
      <c r="AO404" s="114"/>
      <c r="AP404" s="511">
        <v>14</v>
      </c>
      <c r="AQ404" s="511">
        <f>'Electronics naming convention'!$C$16+AP404-1</f>
        <v>2164</v>
      </c>
      <c r="AR404" s="46">
        <f t="shared" si="108"/>
        <v>1</v>
      </c>
      <c r="AS404" s="46" t="str">
        <f t="shared" si="109"/>
        <v>BLM</v>
      </c>
      <c r="AT404" s="200">
        <f t="shared" si="110"/>
        <v>48.96828400000004</v>
      </c>
      <c r="AU404" s="114" t="s">
        <v>174</v>
      </c>
      <c r="AV404" s="515">
        <v>1</v>
      </c>
      <c r="AW404" s="515">
        <v>1</v>
      </c>
      <c r="AX404" s="47">
        <v>7</v>
      </c>
      <c r="AY404" s="515"/>
      <c r="AZ404" s="14"/>
      <c r="BA404" s="114"/>
      <c r="BB404" s="46"/>
      <c r="BC404" s="114"/>
      <c r="BD404" s="114"/>
    </row>
    <row r="405" spans="2:56" ht="15" customHeight="1" x14ac:dyDescent="0.25">
      <c r="B405" s="404" t="s">
        <v>202</v>
      </c>
      <c r="C405" s="108">
        <v>559.23025399999995</v>
      </c>
      <c r="D405" s="237">
        <f t="shared" si="117"/>
        <v>559.23025399999995</v>
      </c>
      <c r="E405" s="238">
        <f t="shared" si="117"/>
        <v>540.7802539999999</v>
      </c>
      <c r="F405" s="237">
        <f t="shared" si="117"/>
        <v>521.61525399999994</v>
      </c>
      <c r="G405" s="237">
        <f t="shared" si="117"/>
        <v>499.84025399999996</v>
      </c>
      <c r="H405" s="237">
        <f t="shared" si="117"/>
        <v>482.80025399999994</v>
      </c>
      <c r="I405" s="237">
        <f t="shared" si="117"/>
        <v>465.76025399999992</v>
      </c>
      <c r="J405" s="237">
        <f t="shared" si="117"/>
        <v>452.29525399999994</v>
      </c>
      <c r="K405" s="237">
        <f t="shared" si="117"/>
        <v>435.25525399999992</v>
      </c>
      <c r="L405" s="237">
        <f t="shared" si="117"/>
        <v>418.21525399999996</v>
      </c>
      <c r="M405" s="237">
        <f t="shared" si="117"/>
        <v>401.17525399999994</v>
      </c>
      <c r="N405" s="237">
        <f t="shared" si="117"/>
        <v>384.13525399999992</v>
      </c>
      <c r="O405" s="237">
        <f t="shared" si="117"/>
        <v>367.09525399999995</v>
      </c>
      <c r="P405" s="237">
        <f t="shared" si="117"/>
        <v>350.05525399999993</v>
      </c>
      <c r="Q405" s="237">
        <f t="shared" si="117"/>
        <v>333.01525399999991</v>
      </c>
      <c r="R405" s="237">
        <f t="shared" si="117"/>
        <v>315.97525399999995</v>
      </c>
      <c r="S405" s="237">
        <f t="shared" si="117"/>
        <v>298.93525399999993</v>
      </c>
      <c r="T405" s="237">
        <f t="shared" si="116"/>
        <v>281.89525399999997</v>
      </c>
      <c r="U405" s="237">
        <f t="shared" si="116"/>
        <v>264.85525399999995</v>
      </c>
      <c r="V405" s="237">
        <f t="shared" si="116"/>
        <v>247.81525399999992</v>
      </c>
      <c r="W405" s="237">
        <f t="shared" si="116"/>
        <v>230.77525399999996</v>
      </c>
      <c r="X405" s="237">
        <f t="shared" si="116"/>
        <v>213.73525399999994</v>
      </c>
      <c r="Y405" s="237">
        <f t="shared" si="116"/>
        <v>196.69525399999992</v>
      </c>
      <c r="Z405" s="379">
        <f t="shared" si="116"/>
        <v>179.65525399999996</v>
      </c>
      <c r="AA405" s="379">
        <f t="shared" si="116"/>
        <v>162.61525399999994</v>
      </c>
      <c r="AB405" s="379">
        <f t="shared" si="116"/>
        <v>145.57525399999997</v>
      </c>
      <c r="AC405" s="237">
        <f t="shared" si="116"/>
        <v>128.53525399999995</v>
      </c>
      <c r="AD405" s="238">
        <f t="shared" si="116"/>
        <v>111.49525399999993</v>
      </c>
      <c r="AE405" s="237">
        <f t="shared" si="116"/>
        <v>94.455253999999968</v>
      </c>
      <c r="AF405" s="256">
        <f t="shared" si="116"/>
        <v>0.76974600000005466</v>
      </c>
      <c r="AG405" s="114"/>
      <c r="AH405" s="114">
        <v>246</v>
      </c>
      <c r="AI405" s="46" t="s">
        <v>202</v>
      </c>
      <c r="AJ405" s="147" t="str">
        <f t="shared" si="105"/>
        <v>A2T-010ROW:PBI-FE-216402</v>
      </c>
      <c r="AK405" s="147" t="str">
        <f t="shared" si="106"/>
        <v>A2T-010ROW:PBI-MTCA-216400</v>
      </c>
      <c r="AL405" s="14" t="s">
        <v>587</v>
      </c>
      <c r="AM405" s="114" t="str">
        <f t="shared" si="107"/>
        <v>A2T-010ROW</v>
      </c>
      <c r="AN405" s="114" t="s">
        <v>805</v>
      </c>
      <c r="AO405" s="114"/>
      <c r="AP405" s="511">
        <v>14</v>
      </c>
      <c r="AQ405" s="511">
        <f>'Electronics naming convention'!$C$16+AP405-1</f>
        <v>2164</v>
      </c>
      <c r="AR405" s="46">
        <f t="shared" si="108"/>
        <v>2</v>
      </c>
      <c r="AS405" s="46" t="str">
        <f t="shared" si="109"/>
        <v>BLM</v>
      </c>
      <c r="AT405" s="200">
        <f t="shared" si="110"/>
        <v>45.769746000000055</v>
      </c>
      <c r="AU405" s="114" t="s">
        <v>174</v>
      </c>
      <c r="AV405" s="515">
        <v>3</v>
      </c>
      <c r="AW405" s="515">
        <v>3</v>
      </c>
      <c r="AX405" s="47">
        <v>7</v>
      </c>
      <c r="AY405" s="515"/>
      <c r="AZ405" s="14"/>
      <c r="BA405" s="114"/>
      <c r="BB405" s="46"/>
      <c r="BC405" s="114"/>
      <c r="BD405" s="114"/>
    </row>
    <row r="406" spans="2:56" ht="15" customHeight="1" x14ac:dyDescent="0.25">
      <c r="B406" s="404" t="s">
        <v>203</v>
      </c>
      <c r="C406" s="108">
        <v>559.23025399999995</v>
      </c>
      <c r="D406" s="237">
        <f t="shared" si="117"/>
        <v>559.23025399999995</v>
      </c>
      <c r="E406" s="238">
        <f t="shared" si="117"/>
        <v>540.7802539999999</v>
      </c>
      <c r="F406" s="237">
        <f t="shared" si="117"/>
        <v>521.61525399999994</v>
      </c>
      <c r="G406" s="237">
        <f t="shared" si="117"/>
        <v>499.84025399999996</v>
      </c>
      <c r="H406" s="237">
        <f t="shared" si="117"/>
        <v>482.80025399999994</v>
      </c>
      <c r="I406" s="237">
        <f t="shared" si="117"/>
        <v>465.76025399999992</v>
      </c>
      <c r="J406" s="237">
        <f t="shared" si="117"/>
        <v>452.29525399999994</v>
      </c>
      <c r="K406" s="237">
        <f t="shared" si="117"/>
        <v>435.25525399999992</v>
      </c>
      <c r="L406" s="237">
        <f t="shared" si="117"/>
        <v>418.21525399999996</v>
      </c>
      <c r="M406" s="237">
        <f t="shared" si="117"/>
        <v>401.17525399999994</v>
      </c>
      <c r="N406" s="237">
        <f t="shared" si="117"/>
        <v>384.13525399999992</v>
      </c>
      <c r="O406" s="237">
        <f t="shared" si="117"/>
        <v>367.09525399999995</v>
      </c>
      <c r="P406" s="237">
        <f t="shared" si="117"/>
        <v>350.05525399999993</v>
      </c>
      <c r="Q406" s="237">
        <f t="shared" si="117"/>
        <v>333.01525399999991</v>
      </c>
      <c r="R406" s="237">
        <f t="shared" si="117"/>
        <v>315.97525399999995</v>
      </c>
      <c r="S406" s="237">
        <f t="shared" si="117"/>
        <v>298.93525399999993</v>
      </c>
      <c r="T406" s="237">
        <f t="shared" si="116"/>
        <v>281.89525399999997</v>
      </c>
      <c r="U406" s="237">
        <f t="shared" si="116"/>
        <v>264.85525399999995</v>
      </c>
      <c r="V406" s="237">
        <f t="shared" si="116"/>
        <v>247.81525399999992</v>
      </c>
      <c r="W406" s="237">
        <f t="shared" si="116"/>
        <v>230.77525399999996</v>
      </c>
      <c r="X406" s="237">
        <f t="shared" si="116"/>
        <v>213.73525399999994</v>
      </c>
      <c r="Y406" s="237">
        <f t="shared" si="116"/>
        <v>196.69525399999992</v>
      </c>
      <c r="Z406" s="379">
        <f t="shared" si="116"/>
        <v>179.65525399999996</v>
      </c>
      <c r="AA406" s="379">
        <f t="shared" si="116"/>
        <v>162.61525399999994</v>
      </c>
      <c r="AB406" s="379">
        <f t="shared" si="116"/>
        <v>145.57525399999997</v>
      </c>
      <c r="AC406" s="237">
        <f t="shared" si="116"/>
        <v>128.53525399999995</v>
      </c>
      <c r="AD406" s="238">
        <f t="shared" si="116"/>
        <v>111.49525399999993</v>
      </c>
      <c r="AE406" s="237">
        <f t="shared" si="116"/>
        <v>94.455253999999968</v>
      </c>
      <c r="AF406" s="256">
        <f t="shared" si="116"/>
        <v>0.76974600000005466</v>
      </c>
      <c r="AG406" s="114"/>
      <c r="AH406" s="114">
        <v>247</v>
      </c>
      <c r="AI406" s="46" t="s">
        <v>203</v>
      </c>
      <c r="AJ406" s="147" t="str">
        <f t="shared" si="105"/>
        <v>A2T-010ROW:PBI-FE-216401</v>
      </c>
      <c r="AK406" s="147" t="str">
        <f t="shared" si="106"/>
        <v>A2T-010ROW:PBI-MTCA-216400</v>
      </c>
      <c r="AL406" s="14" t="s">
        <v>587</v>
      </c>
      <c r="AM406" s="114" t="str">
        <f t="shared" si="107"/>
        <v>A2T-010ROW</v>
      </c>
      <c r="AN406" s="114" t="s">
        <v>805</v>
      </c>
      <c r="AO406" s="114"/>
      <c r="AP406" s="511">
        <v>14</v>
      </c>
      <c r="AQ406" s="511">
        <f>'Electronics naming convention'!$C$16+AP406-1</f>
        <v>2164</v>
      </c>
      <c r="AR406" s="46">
        <f t="shared" si="108"/>
        <v>1</v>
      </c>
      <c r="AS406" s="46" t="str">
        <f t="shared" si="109"/>
        <v>BLM</v>
      </c>
      <c r="AT406" s="200">
        <f t="shared" si="110"/>
        <v>45.769746000000055</v>
      </c>
      <c r="AU406" s="114" t="s">
        <v>174</v>
      </c>
      <c r="AV406" s="515">
        <v>2</v>
      </c>
      <c r="AW406" s="515">
        <v>2</v>
      </c>
      <c r="AX406" s="47">
        <v>1</v>
      </c>
      <c r="AY406" s="515"/>
      <c r="AZ406" s="14"/>
      <c r="BA406" s="114"/>
      <c r="BB406" s="46"/>
      <c r="BC406" s="114"/>
      <c r="BD406" s="114"/>
    </row>
    <row r="407" spans="2:56" ht="15" customHeight="1" x14ac:dyDescent="0.25">
      <c r="B407" s="404" t="s">
        <v>204</v>
      </c>
      <c r="C407" s="108">
        <v>559.23025399999995</v>
      </c>
      <c r="D407" s="237">
        <f t="shared" si="117"/>
        <v>559.23025399999995</v>
      </c>
      <c r="E407" s="238">
        <f t="shared" si="117"/>
        <v>540.7802539999999</v>
      </c>
      <c r="F407" s="237">
        <f t="shared" si="117"/>
        <v>521.61525399999994</v>
      </c>
      <c r="G407" s="237">
        <f t="shared" si="117"/>
        <v>499.84025399999996</v>
      </c>
      <c r="H407" s="237">
        <f t="shared" si="117"/>
        <v>482.80025399999994</v>
      </c>
      <c r="I407" s="237">
        <f t="shared" si="117"/>
        <v>465.76025399999992</v>
      </c>
      <c r="J407" s="237">
        <f t="shared" si="117"/>
        <v>452.29525399999994</v>
      </c>
      <c r="K407" s="237">
        <f t="shared" si="117"/>
        <v>435.25525399999992</v>
      </c>
      <c r="L407" s="237">
        <f t="shared" si="117"/>
        <v>418.21525399999996</v>
      </c>
      <c r="M407" s="237">
        <f t="shared" si="117"/>
        <v>401.17525399999994</v>
      </c>
      <c r="N407" s="237">
        <f t="shared" si="117"/>
        <v>384.13525399999992</v>
      </c>
      <c r="O407" s="237">
        <f t="shared" si="117"/>
        <v>367.09525399999995</v>
      </c>
      <c r="P407" s="237">
        <f t="shared" si="117"/>
        <v>350.05525399999993</v>
      </c>
      <c r="Q407" s="237">
        <f t="shared" si="117"/>
        <v>333.01525399999991</v>
      </c>
      <c r="R407" s="237">
        <f t="shared" si="117"/>
        <v>315.97525399999995</v>
      </c>
      <c r="S407" s="237">
        <f t="shared" si="117"/>
        <v>298.93525399999993</v>
      </c>
      <c r="T407" s="237">
        <f t="shared" si="116"/>
        <v>281.89525399999997</v>
      </c>
      <c r="U407" s="237">
        <f t="shared" si="116"/>
        <v>264.85525399999995</v>
      </c>
      <c r="V407" s="237">
        <f t="shared" si="116"/>
        <v>247.81525399999992</v>
      </c>
      <c r="W407" s="237">
        <f t="shared" si="116"/>
        <v>230.77525399999996</v>
      </c>
      <c r="X407" s="237">
        <f t="shared" si="116"/>
        <v>213.73525399999994</v>
      </c>
      <c r="Y407" s="237">
        <f t="shared" si="116"/>
        <v>196.69525399999992</v>
      </c>
      <c r="Z407" s="379">
        <f t="shared" si="116"/>
        <v>179.65525399999996</v>
      </c>
      <c r="AA407" s="379">
        <f t="shared" si="116"/>
        <v>162.61525399999994</v>
      </c>
      <c r="AB407" s="379">
        <f t="shared" si="116"/>
        <v>145.57525399999997</v>
      </c>
      <c r="AC407" s="237">
        <f t="shared" si="116"/>
        <v>128.53525399999995</v>
      </c>
      <c r="AD407" s="238">
        <f t="shared" si="116"/>
        <v>111.49525399999993</v>
      </c>
      <c r="AE407" s="237">
        <f t="shared" si="116"/>
        <v>94.455253999999968</v>
      </c>
      <c r="AF407" s="256">
        <f t="shared" si="116"/>
        <v>0.76974600000005466</v>
      </c>
      <c r="AG407" s="114"/>
      <c r="AH407" s="114">
        <v>248</v>
      </c>
      <c r="AI407" s="46" t="s">
        <v>204</v>
      </c>
      <c r="AJ407" s="147" t="str">
        <f t="shared" si="105"/>
        <v>A2T-010ROW:PBI-FE-216402</v>
      </c>
      <c r="AK407" s="147" t="str">
        <f t="shared" si="106"/>
        <v>A2T-010ROW:PBI-MTCA-216400</v>
      </c>
      <c r="AL407" s="14" t="s">
        <v>587</v>
      </c>
      <c r="AM407" s="114" t="str">
        <f t="shared" si="107"/>
        <v>A2T-010ROW</v>
      </c>
      <c r="AN407" s="114" t="s">
        <v>805</v>
      </c>
      <c r="AO407" s="114"/>
      <c r="AP407" s="511">
        <v>14</v>
      </c>
      <c r="AQ407" s="511">
        <f>'Electronics naming convention'!$C$16+AP407-1</f>
        <v>2164</v>
      </c>
      <c r="AR407" s="46">
        <f t="shared" si="108"/>
        <v>2</v>
      </c>
      <c r="AS407" s="46" t="str">
        <f t="shared" si="109"/>
        <v>BLM</v>
      </c>
      <c r="AT407" s="200">
        <f t="shared" si="110"/>
        <v>45.769746000000055</v>
      </c>
      <c r="AU407" s="114" t="s">
        <v>174</v>
      </c>
      <c r="AV407" s="515">
        <v>4</v>
      </c>
      <c r="AW407" s="515">
        <v>4</v>
      </c>
      <c r="AX407" s="47">
        <v>1</v>
      </c>
      <c r="AY407" s="515"/>
      <c r="AZ407" s="14"/>
      <c r="BA407" s="114"/>
      <c r="BB407" s="46"/>
      <c r="BC407" s="114"/>
      <c r="BD407" s="114"/>
    </row>
    <row r="408" spans="2:56" ht="15" customHeight="1" x14ac:dyDescent="0.25">
      <c r="B408" s="404" t="s">
        <v>205</v>
      </c>
      <c r="C408" s="108">
        <v>559.23025399999995</v>
      </c>
      <c r="D408" s="237">
        <f t="shared" si="117"/>
        <v>559.23025399999995</v>
      </c>
      <c r="E408" s="238">
        <f t="shared" si="117"/>
        <v>540.7802539999999</v>
      </c>
      <c r="F408" s="237">
        <f t="shared" si="117"/>
        <v>521.61525399999994</v>
      </c>
      <c r="G408" s="237">
        <f t="shared" si="117"/>
        <v>499.84025399999996</v>
      </c>
      <c r="H408" s="237">
        <f t="shared" si="117"/>
        <v>482.80025399999994</v>
      </c>
      <c r="I408" s="237">
        <f t="shared" si="117"/>
        <v>465.76025399999992</v>
      </c>
      <c r="J408" s="237">
        <f t="shared" si="117"/>
        <v>452.29525399999994</v>
      </c>
      <c r="K408" s="237">
        <f t="shared" si="117"/>
        <v>435.25525399999992</v>
      </c>
      <c r="L408" s="237">
        <f t="shared" si="117"/>
        <v>418.21525399999996</v>
      </c>
      <c r="M408" s="237">
        <f t="shared" si="117"/>
        <v>401.17525399999994</v>
      </c>
      <c r="N408" s="237">
        <f t="shared" si="117"/>
        <v>384.13525399999992</v>
      </c>
      <c r="O408" s="237">
        <f t="shared" si="117"/>
        <v>367.09525399999995</v>
      </c>
      <c r="P408" s="237">
        <f t="shared" si="117"/>
        <v>350.05525399999993</v>
      </c>
      <c r="Q408" s="237">
        <f t="shared" si="117"/>
        <v>333.01525399999991</v>
      </c>
      <c r="R408" s="237">
        <f t="shared" si="117"/>
        <v>315.97525399999995</v>
      </c>
      <c r="S408" s="237">
        <f t="shared" si="117"/>
        <v>298.93525399999993</v>
      </c>
      <c r="T408" s="237">
        <f t="shared" si="116"/>
        <v>281.89525399999997</v>
      </c>
      <c r="U408" s="237">
        <f t="shared" si="116"/>
        <v>264.85525399999995</v>
      </c>
      <c r="V408" s="237">
        <f t="shared" si="116"/>
        <v>247.81525399999992</v>
      </c>
      <c r="W408" s="237">
        <f t="shared" si="116"/>
        <v>230.77525399999996</v>
      </c>
      <c r="X408" s="237">
        <f t="shared" si="116"/>
        <v>213.73525399999994</v>
      </c>
      <c r="Y408" s="237">
        <f t="shared" si="116"/>
        <v>196.69525399999992</v>
      </c>
      <c r="Z408" s="379">
        <f t="shared" si="116"/>
        <v>179.65525399999996</v>
      </c>
      <c r="AA408" s="379">
        <f t="shared" si="116"/>
        <v>162.61525399999994</v>
      </c>
      <c r="AB408" s="379">
        <f t="shared" si="116"/>
        <v>145.57525399999997</v>
      </c>
      <c r="AC408" s="237">
        <f t="shared" si="116"/>
        <v>128.53525399999995</v>
      </c>
      <c r="AD408" s="238">
        <f t="shared" si="116"/>
        <v>111.49525399999993</v>
      </c>
      <c r="AE408" s="237">
        <f t="shared" si="116"/>
        <v>94.455253999999968</v>
      </c>
      <c r="AF408" s="256">
        <f t="shared" si="116"/>
        <v>0.76974600000005466</v>
      </c>
      <c r="AG408" s="114"/>
      <c r="AH408" s="114">
        <v>249</v>
      </c>
      <c r="AI408" s="46" t="s">
        <v>205</v>
      </c>
      <c r="AJ408" s="147" t="str">
        <f t="shared" si="105"/>
        <v>A2T-010ROW:PBI-FE-216401</v>
      </c>
      <c r="AK408" s="147" t="str">
        <f t="shared" si="106"/>
        <v>A2T-010ROW:PBI-MTCA-216400</v>
      </c>
      <c r="AL408" s="14" t="s">
        <v>587</v>
      </c>
      <c r="AM408" s="114" t="str">
        <f t="shared" si="107"/>
        <v>A2T-010ROW</v>
      </c>
      <c r="AN408" s="114" t="s">
        <v>805</v>
      </c>
      <c r="AO408" s="114"/>
      <c r="AP408" s="511">
        <v>14</v>
      </c>
      <c r="AQ408" s="511">
        <f>'Electronics naming convention'!$C$16+AP408-1</f>
        <v>2164</v>
      </c>
      <c r="AR408" s="46">
        <f t="shared" si="108"/>
        <v>1</v>
      </c>
      <c r="AS408" s="46" t="str">
        <f t="shared" si="109"/>
        <v>BLM</v>
      </c>
      <c r="AT408" s="200">
        <f t="shared" si="110"/>
        <v>45.769746000000055</v>
      </c>
      <c r="AU408" s="114" t="s">
        <v>174</v>
      </c>
      <c r="AV408" s="515">
        <v>2</v>
      </c>
      <c r="AW408" s="515"/>
      <c r="AX408" s="47">
        <v>2</v>
      </c>
      <c r="AY408" s="515"/>
      <c r="AZ408" s="14"/>
      <c r="BA408" s="114"/>
      <c r="BB408" s="46"/>
      <c r="BC408" s="114"/>
      <c r="BD408" s="114"/>
    </row>
    <row r="409" spans="2:56" ht="15" customHeight="1" x14ac:dyDescent="0.25">
      <c r="B409" s="404" t="s">
        <v>206</v>
      </c>
      <c r="C409" s="108">
        <v>566.13025400000004</v>
      </c>
      <c r="D409" s="237">
        <f t="shared" si="117"/>
        <v>566.13025400000004</v>
      </c>
      <c r="E409" s="238">
        <f t="shared" si="117"/>
        <v>547.68025399999999</v>
      </c>
      <c r="F409" s="237">
        <f t="shared" si="117"/>
        <v>528.51525400000003</v>
      </c>
      <c r="G409" s="237">
        <f t="shared" si="117"/>
        <v>506.74025400000005</v>
      </c>
      <c r="H409" s="237">
        <f t="shared" si="117"/>
        <v>489.70025400000003</v>
      </c>
      <c r="I409" s="237">
        <f t="shared" si="117"/>
        <v>472.66025400000001</v>
      </c>
      <c r="J409" s="237">
        <f t="shared" si="117"/>
        <v>459.19525400000003</v>
      </c>
      <c r="K409" s="237">
        <f t="shared" si="117"/>
        <v>442.15525400000001</v>
      </c>
      <c r="L409" s="237">
        <f t="shared" si="117"/>
        <v>425.11525400000005</v>
      </c>
      <c r="M409" s="237">
        <f t="shared" si="117"/>
        <v>408.07525400000003</v>
      </c>
      <c r="N409" s="237">
        <f t="shared" si="117"/>
        <v>391.03525400000001</v>
      </c>
      <c r="O409" s="237">
        <f t="shared" si="117"/>
        <v>373.99525400000005</v>
      </c>
      <c r="P409" s="237">
        <f t="shared" si="117"/>
        <v>356.95525400000002</v>
      </c>
      <c r="Q409" s="237">
        <f t="shared" si="117"/>
        <v>339.915254</v>
      </c>
      <c r="R409" s="237">
        <f t="shared" si="117"/>
        <v>322.87525400000004</v>
      </c>
      <c r="S409" s="237">
        <f t="shared" si="117"/>
        <v>305.83525400000002</v>
      </c>
      <c r="T409" s="237">
        <f t="shared" si="116"/>
        <v>288.79525400000006</v>
      </c>
      <c r="U409" s="237">
        <f t="shared" si="116"/>
        <v>271.75525400000004</v>
      </c>
      <c r="V409" s="237">
        <f t="shared" si="116"/>
        <v>254.71525400000002</v>
      </c>
      <c r="W409" s="237">
        <f t="shared" si="116"/>
        <v>237.67525400000005</v>
      </c>
      <c r="X409" s="237">
        <f t="shared" si="116"/>
        <v>220.63525400000003</v>
      </c>
      <c r="Y409" s="237">
        <f t="shared" si="116"/>
        <v>203.59525400000001</v>
      </c>
      <c r="Z409" s="379">
        <f t="shared" si="116"/>
        <v>186.55525400000005</v>
      </c>
      <c r="AA409" s="379">
        <f t="shared" si="116"/>
        <v>169.51525400000003</v>
      </c>
      <c r="AB409" s="379">
        <f t="shared" si="116"/>
        <v>152.47525400000006</v>
      </c>
      <c r="AC409" s="237">
        <f t="shared" si="116"/>
        <v>135.43525400000004</v>
      </c>
      <c r="AD409" s="238">
        <f t="shared" si="116"/>
        <v>118.39525400000002</v>
      </c>
      <c r="AE409" s="237">
        <f t="shared" si="116"/>
        <v>101.35525400000006</v>
      </c>
      <c r="AF409" s="256">
        <f t="shared" si="116"/>
        <v>6.1302540000000363</v>
      </c>
      <c r="AG409" s="114"/>
      <c r="AH409" s="114">
        <v>250</v>
      </c>
      <c r="AI409" s="46" t="s">
        <v>206</v>
      </c>
      <c r="AJ409" s="147" t="str">
        <f t="shared" si="105"/>
        <v>A2T-010ROW:PBI-FE-216402</v>
      </c>
      <c r="AK409" s="147" t="str">
        <f t="shared" si="106"/>
        <v>A2T-010ROW:PBI-MTCA-216400</v>
      </c>
      <c r="AL409" s="14" t="s">
        <v>587</v>
      </c>
      <c r="AM409" s="114" t="str">
        <f t="shared" si="107"/>
        <v>A2T-010ROW</v>
      </c>
      <c r="AN409" s="114" t="s">
        <v>805</v>
      </c>
      <c r="AO409" s="114"/>
      <c r="AP409" s="511">
        <v>14</v>
      </c>
      <c r="AQ409" s="511">
        <f>'Electronics naming convention'!$C$16+AP409-1</f>
        <v>2164</v>
      </c>
      <c r="AR409" s="46">
        <f t="shared" si="108"/>
        <v>2</v>
      </c>
      <c r="AS409" s="46" t="str">
        <f t="shared" si="109"/>
        <v>BLM</v>
      </c>
      <c r="AT409" s="200">
        <f t="shared" si="110"/>
        <v>51.130254000000036</v>
      </c>
      <c r="AU409" s="114" t="s">
        <v>174</v>
      </c>
      <c r="AV409" s="515">
        <v>4</v>
      </c>
      <c r="AW409" s="515"/>
      <c r="AX409" s="47">
        <v>2</v>
      </c>
      <c r="AY409" s="515"/>
      <c r="AZ409" s="14"/>
      <c r="BA409" s="114"/>
      <c r="BB409" s="46"/>
      <c r="BC409" s="114"/>
      <c r="BD409" s="114"/>
    </row>
    <row r="410" spans="2:56" ht="15" customHeight="1" x14ac:dyDescent="0.25">
      <c r="B410" s="404" t="s">
        <v>208</v>
      </c>
      <c r="C410" s="108">
        <v>566.13025400000004</v>
      </c>
      <c r="D410" s="237">
        <f t="shared" si="117"/>
        <v>566.13025400000004</v>
      </c>
      <c r="E410" s="238">
        <f t="shared" si="117"/>
        <v>547.68025399999999</v>
      </c>
      <c r="F410" s="237">
        <f t="shared" si="117"/>
        <v>528.51525400000003</v>
      </c>
      <c r="G410" s="237">
        <f t="shared" si="117"/>
        <v>506.74025400000005</v>
      </c>
      <c r="H410" s="237">
        <f t="shared" si="117"/>
        <v>489.70025400000003</v>
      </c>
      <c r="I410" s="237">
        <f t="shared" si="117"/>
        <v>472.66025400000001</v>
      </c>
      <c r="J410" s="237">
        <f t="shared" si="117"/>
        <v>459.19525400000003</v>
      </c>
      <c r="K410" s="237">
        <f t="shared" si="117"/>
        <v>442.15525400000001</v>
      </c>
      <c r="L410" s="237">
        <f t="shared" si="117"/>
        <v>425.11525400000005</v>
      </c>
      <c r="M410" s="237">
        <f t="shared" si="117"/>
        <v>408.07525400000003</v>
      </c>
      <c r="N410" s="237">
        <f t="shared" si="117"/>
        <v>391.03525400000001</v>
      </c>
      <c r="O410" s="237">
        <f t="shared" si="117"/>
        <v>373.99525400000005</v>
      </c>
      <c r="P410" s="237">
        <f t="shared" si="117"/>
        <v>356.95525400000002</v>
      </c>
      <c r="Q410" s="237">
        <f t="shared" si="117"/>
        <v>339.915254</v>
      </c>
      <c r="R410" s="237">
        <f t="shared" si="117"/>
        <v>322.87525400000004</v>
      </c>
      <c r="S410" s="237">
        <f t="shared" si="117"/>
        <v>305.83525400000002</v>
      </c>
      <c r="T410" s="237">
        <f t="shared" si="116"/>
        <v>288.79525400000006</v>
      </c>
      <c r="U410" s="237">
        <f t="shared" si="116"/>
        <v>271.75525400000004</v>
      </c>
      <c r="V410" s="237">
        <f t="shared" si="116"/>
        <v>254.71525400000002</v>
      </c>
      <c r="W410" s="237">
        <f t="shared" si="116"/>
        <v>237.67525400000005</v>
      </c>
      <c r="X410" s="237">
        <f t="shared" si="116"/>
        <v>220.63525400000003</v>
      </c>
      <c r="Y410" s="237">
        <f t="shared" si="116"/>
        <v>203.59525400000001</v>
      </c>
      <c r="Z410" s="379">
        <f t="shared" si="116"/>
        <v>186.55525400000005</v>
      </c>
      <c r="AA410" s="379">
        <f t="shared" si="116"/>
        <v>169.51525400000003</v>
      </c>
      <c r="AB410" s="379">
        <f t="shared" si="116"/>
        <v>152.47525400000006</v>
      </c>
      <c r="AC410" s="237">
        <f t="shared" si="116"/>
        <v>135.43525400000004</v>
      </c>
      <c r="AD410" s="238">
        <f t="shared" si="116"/>
        <v>118.39525400000002</v>
      </c>
      <c r="AE410" s="237">
        <f t="shared" si="116"/>
        <v>101.35525400000006</v>
      </c>
      <c r="AF410" s="256">
        <f t="shared" si="116"/>
        <v>6.1302540000000363</v>
      </c>
      <c r="AG410" s="114"/>
      <c r="AH410" s="114">
        <v>251</v>
      </c>
      <c r="AI410" s="46" t="s">
        <v>208</v>
      </c>
      <c r="AJ410" s="147" t="str">
        <f t="shared" si="105"/>
        <v>A2T-010ROW:PBI-FE-216401</v>
      </c>
      <c r="AK410" s="147" t="str">
        <f t="shared" si="106"/>
        <v>A2T-010ROW:PBI-MTCA-216400</v>
      </c>
      <c r="AL410" s="14" t="s">
        <v>587</v>
      </c>
      <c r="AM410" s="114" t="str">
        <f t="shared" si="107"/>
        <v>A2T-010ROW</v>
      </c>
      <c r="AN410" s="114" t="s">
        <v>805</v>
      </c>
      <c r="AO410" s="114"/>
      <c r="AP410" s="511">
        <v>14</v>
      </c>
      <c r="AQ410" s="511">
        <f>'Electronics naming convention'!$C$16+AP410-1</f>
        <v>2164</v>
      </c>
      <c r="AR410" s="46">
        <f t="shared" si="108"/>
        <v>1</v>
      </c>
      <c r="AS410" s="46" t="str">
        <f t="shared" si="109"/>
        <v>BLM</v>
      </c>
      <c r="AT410" s="200">
        <f t="shared" si="110"/>
        <v>51.130254000000036</v>
      </c>
      <c r="AU410" s="114" t="s">
        <v>174</v>
      </c>
      <c r="AV410" s="515">
        <v>2</v>
      </c>
      <c r="AW410" s="515"/>
      <c r="AX410" s="47">
        <v>3</v>
      </c>
      <c r="AY410" s="515"/>
      <c r="AZ410" s="14"/>
      <c r="BA410" s="114"/>
      <c r="BB410" s="46"/>
      <c r="BC410" s="114"/>
      <c r="BD410" s="114"/>
    </row>
    <row r="411" spans="2:56" ht="15" customHeight="1" x14ac:dyDescent="0.25">
      <c r="B411" s="404" t="s">
        <v>211</v>
      </c>
      <c r="C411" s="108">
        <v>572</v>
      </c>
      <c r="D411" s="237">
        <f t="shared" si="117"/>
        <v>572</v>
      </c>
      <c r="E411" s="238">
        <f t="shared" si="117"/>
        <v>553.54999999999995</v>
      </c>
      <c r="F411" s="237">
        <f t="shared" si="117"/>
        <v>534.38499999999999</v>
      </c>
      <c r="G411" s="237">
        <f t="shared" si="117"/>
        <v>512.61</v>
      </c>
      <c r="H411" s="237">
        <f t="shared" si="117"/>
        <v>495.57</v>
      </c>
      <c r="I411" s="237">
        <f t="shared" si="117"/>
        <v>478.53</v>
      </c>
      <c r="J411" s="237">
        <f t="shared" si="117"/>
        <v>465.065</v>
      </c>
      <c r="K411" s="237">
        <f t="shared" si="117"/>
        <v>448.02499999999998</v>
      </c>
      <c r="L411" s="237">
        <f t="shared" si="117"/>
        <v>430.98500000000001</v>
      </c>
      <c r="M411" s="237">
        <f t="shared" si="117"/>
        <v>413.94499999999999</v>
      </c>
      <c r="N411" s="237">
        <f t="shared" si="117"/>
        <v>396.90499999999997</v>
      </c>
      <c r="O411" s="237">
        <f t="shared" si="117"/>
        <v>379.86500000000001</v>
      </c>
      <c r="P411" s="237">
        <f t="shared" si="117"/>
        <v>362.82499999999999</v>
      </c>
      <c r="Q411" s="237">
        <f t="shared" si="117"/>
        <v>345.78499999999997</v>
      </c>
      <c r="R411" s="237">
        <f t="shared" si="117"/>
        <v>328.745</v>
      </c>
      <c r="S411" s="237">
        <f t="shared" si="117"/>
        <v>311.70499999999998</v>
      </c>
      <c r="T411" s="237">
        <f t="shared" si="116"/>
        <v>294.66500000000002</v>
      </c>
      <c r="U411" s="237">
        <f t="shared" si="116"/>
        <v>277.625</v>
      </c>
      <c r="V411" s="237">
        <f t="shared" si="116"/>
        <v>260.58499999999998</v>
      </c>
      <c r="W411" s="237">
        <f t="shared" si="116"/>
        <v>243.54500000000002</v>
      </c>
      <c r="X411" s="237">
        <f t="shared" si="116"/>
        <v>226.505</v>
      </c>
      <c r="Y411" s="237">
        <f t="shared" si="116"/>
        <v>209.46499999999997</v>
      </c>
      <c r="Z411" s="379">
        <f t="shared" si="116"/>
        <v>192.42500000000001</v>
      </c>
      <c r="AA411" s="379">
        <f t="shared" si="116"/>
        <v>175.38499999999999</v>
      </c>
      <c r="AB411" s="379">
        <f t="shared" si="116"/>
        <v>158.34500000000003</v>
      </c>
      <c r="AC411" s="237">
        <f t="shared" si="116"/>
        <v>141.30500000000001</v>
      </c>
      <c r="AD411" s="238">
        <f t="shared" si="116"/>
        <v>124.26499999999999</v>
      </c>
      <c r="AE411" s="237">
        <f t="shared" si="116"/>
        <v>107.22500000000002</v>
      </c>
      <c r="AF411" s="256">
        <f t="shared" si="116"/>
        <v>12</v>
      </c>
      <c r="AG411" s="114"/>
      <c r="AH411" s="114">
        <v>252</v>
      </c>
      <c r="AI411" s="46" t="s">
        <v>211</v>
      </c>
      <c r="AJ411" s="147" t="str">
        <f t="shared" si="105"/>
        <v>A2T-010ROW:PBI-FE-216402</v>
      </c>
      <c r="AK411" s="147" t="str">
        <f t="shared" si="106"/>
        <v>A2T-010ROW:PBI-MTCA-216400</v>
      </c>
      <c r="AL411" s="14" t="s">
        <v>587</v>
      </c>
      <c r="AM411" s="114" t="str">
        <f t="shared" si="107"/>
        <v>A2T-010ROW</v>
      </c>
      <c r="AN411" s="114" t="s">
        <v>805</v>
      </c>
      <c r="AO411" s="114"/>
      <c r="AP411" s="511">
        <v>14</v>
      </c>
      <c r="AQ411" s="511">
        <f>'Electronics naming convention'!$C$16+AP411-1</f>
        <v>2164</v>
      </c>
      <c r="AR411" s="46">
        <f t="shared" si="108"/>
        <v>2</v>
      </c>
      <c r="AS411" s="46" t="str">
        <f t="shared" si="109"/>
        <v>BLM</v>
      </c>
      <c r="AT411" s="200">
        <f t="shared" si="110"/>
        <v>57</v>
      </c>
      <c r="AU411" s="114" t="s">
        <v>174</v>
      </c>
      <c r="AV411" s="515">
        <v>4</v>
      </c>
      <c r="AW411" s="515"/>
      <c r="AX411" s="47">
        <v>3</v>
      </c>
      <c r="AY411" s="515"/>
      <c r="AZ411" s="14"/>
      <c r="BA411" s="114"/>
      <c r="BB411" s="46"/>
      <c r="BC411" s="114"/>
      <c r="BD411" s="114"/>
    </row>
    <row r="412" spans="2:56" ht="15" customHeight="1" x14ac:dyDescent="0.25">
      <c r="B412" s="404" t="s">
        <v>214</v>
      </c>
      <c r="C412" s="108">
        <v>572</v>
      </c>
      <c r="D412" s="237">
        <f t="shared" si="117"/>
        <v>572</v>
      </c>
      <c r="E412" s="238">
        <f t="shared" si="117"/>
        <v>553.54999999999995</v>
      </c>
      <c r="F412" s="237">
        <f t="shared" si="117"/>
        <v>534.38499999999999</v>
      </c>
      <c r="G412" s="237">
        <f t="shared" si="117"/>
        <v>512.61</v>
      </c>
      <c r="H412" s="237">
        <f t="shared" si="117"/>
        <v>495.57</v>
      </c>
      <c r="I412" s="237">
        <f t="shared" si="117"/>
        <v>478.53</v>
      </c>
      <c r="J412" s="237">
        <f t="shared" si="117"/>
        <v>465.065</v>
      </c>
      <c r="K412" s="237">
        <f t="shared" si="117"/>
        <v>448.02499999999998</v>
      </c>
      <c r="L412" s="237">
        <f t="shared" si="117"/>
        <v>430.98500000000001</v>
      </c>
      <c r="M412" s="237">
        <f t="shared" si="117"/>
        <v>413.94499999999999</v>
      </c>
      <c r="N412" s="237">
        <f t="shared" si="117"/>
        <v>396.90499999999997</v>
      </c>
      <c r="O412" s="237">
        <f t="shared" si="117"/>
        <v>379.86500000000001</v>
      </c>
      <c r="P412" s="237">
        <f t="shared" si="117"/>
        <v>362.82499999999999</v>
      </c>
      <c r="Q412" s="237">
        <f t="shared" si="117"/>
        <v>345.78499999999997</v>
      </c>
      <c r="R412" s="237">
        <f t="shared" si="117"/>
        <v>328.745</v>
      </c>
      <c r="S412" s="237">
        <f t="shared" si="117"/>
        <v>311.70499999999998</v>
      </c>
      <c r="T412" s="237">
        <f t="shared" si="116"/>
        <v>294.66500000000002</v>
      </c>
      <c r="U412" s="237">
        <f t="shared" si="116"/>
        <v>277.625</v>
      </c>
      <c r="V412" s="237">
        <f t="shared" si="116"/>
        <v>260.58499999999998</v>
      </c>
      <c r="W412" s="237">
        <f t="shared" si="116"/>
        <v>243.54500000000002</v>
      </c>
      <c r="X412" s="237">
        <f t="shared" si="116"/>
        <v>226.505</v>
      </c>
      <c r="Y412" s="237">
        <f t="shared" si="116"/>
        <v>209.46499999999997</v>
      </c>
      <c r="Z412" s="379">
        <f t="shared" si="116"/>
        <v>192.42500000000001</v>
      </c>
      <c r="AA412" s="379">
        <f t="shared" si="116"/>
        <v>175.38499999999999</v>
      </c>
      <c r="AB412" s="379">
        <f t="shared" si="116"/>
        <v>158.34500000000003</v>
      </c>
      <c r="AC412" s="237">
        <f t="shared" si="116"/>
        <v>141.30500000000001</v>
      </c>
      <c r="AD412" s="238">
        <f t="shared" si="116"/>
        <v>124.26499999999999</v>
      </c>
      <c r="AE412" s="237">
        <f t="shared" si="116"/>
        <v>107.22500000000002</v>
      </c>
      <c r="AF412" s="256">
        <f t="shared" si="116"/>
        <v>12</v>
      </c>
      <c r="AG412" s="114"/>
      <c r="AH412" s="114">
        <v>253</v>
      </c>
      <c r="AI412" s="46" t="s">
        <v>214</v>
      </c>
      <c r="AJ412" s="147" t="str">
        <f t="shared" si="105"/>
        <v>A2T-010ROW:PBI-FE-216401</v>
      </c>
      <c r="AK412" s="147" t="str">
        <f t="shared" si="106"/>
        <v>A2T-010ROW:PBI-MTCA-216400</v>
      </c>
      <c r="AL412" s="14" t="s">
        <v>587</v>
      </c>
      <c r="AM412" s="114" t="str">
        <f t="shared" si="107"/>
        <v>A2T-010ROW</v>
      </c>
      <c r="AN412" s="114" t="s">
        <v>805</v>
      </c>
      <c r="AO412" s="114"/>
      <c r="AP412" s="511">
        <v>14</v>
      </c>
      <c r="AQ412" s="511">
        <f>'Electronics naming convention'!$C$16+AP412-1</f>
        <v>2164</v>
      </c>
      <c r="AR412" s="46">
        <f t="shared" si="108"/>
        <v>1</v>
      </c>
      <c r="AS412" s="46" t="str">
        <f t="shared" si="109"/>
        <v>BLM</v>
      </c>
      <c r="AT412" s="200">
        <f t="shared" si="110"/>
        <v>57</v>
      </c>
      <c r="AU412" s="114" t="s">
        <v>174</v>
      </c>
      <c r="AV412" s="515">
        <v>2</v>
      </c>
      <c r="AW412" s="515"/>
      <c r="AX412" s="47">
        <v>4</v>
      </c>
      <c r="AY412" s="515"/>
      <c r="AZ412" s="14"/>
      <c r="BA412" s="114"/>
      <c r="BB412" s="46"/>
      <c r="BC412" s="114"/>
      <c r="BD412" s="114"/>
    </row>
    <row r="413" spans="2:56" ht="15" customHeight="1" x14ac:dyDescent="0.25">
      <c r="B413" s="404" t="s">
        <v>218</v>
      </c>
      <c r="C413" s="108">
        <v>572</v>
      </c>
      <c r="D413" s="237">
        <f t="shared" si="117"/>
        <v>572</v>
      </c>
      <c r="E413" s="238">
        <f t="shared" si="117"/>
        <v>553.54999999999995</v>
      </c>
      <c r="F413" s="237">
        <f t="shared" si="117"/>
        <v>534.38499999999999</v>
      </c>
      <c r="G413" s="237">
        <f t="shared" si="117"/>
        <v>512.61</v>
      </c>
      <c r="H413" s="237">
        <f t="shared" si="117"/>
        <v>495.57</v>
      </c>
      <c r="I413" s="237">
        <f t="shared" si="117"/>
        <v>478.53</v>
      </c>
      <c r="J413" s="237">
        <f t="shared" si="117"/>
        <v>465.065</v>
      </c>
      <c r="K413" s="237">
        <f t="shared" si="117"/>
        <v>448.02499999999998</v>
      </c>
      <c r="L413" s="237">
        <f t="shared" si="117"/>
        <v>430.98500000000001</v>
      </c>
      <c r="M413" s="237">
        <f t="shared" si="117"/>
        <v>413.94499999999999</v>
      </c>
      <c r="N413" s="237">
        <f t="shared" si="117"/>
        <v>396.90499999999997</v>
      </c>
      <c r="O413" s="237">
        <f t="shared" si="117"/>
        <v>379.86500000000001</v>
      </c>
      <c r="P413" s="237">
        <f t="shared" si="117"/>
        <v>362.82499999999999</v>
      </c>
      <c r="Q413" s="237">
        <f t="shared" si="117"/>
        <v>345.78499999999997</v>
      </c>
      <c r="R413" s="237">
        <f t="shared" si="117"/>
        <v>328.745</v>
      </c>
      <c r="S413" s="237">
        <f t="shared" si="117"/>
        <v>311.70499999999998</v>
      </c>
      <c r="T413" s="237">
        <f t="shared" si="116"/>
        <v>294.66500000000002</v>
      </c>
      <c r="U413" s="237">
        <f t="shared" si="116"/>
        <v>277.625</v>
      </c>
      <c r="V413" s="237">
        <f t="shared" si="116"/>
        <v>260.58499999999998</v>
      </c>
      <c r="W413" s="237">
        <f t="shared" si="116"/>
        <v>243.54500000000002</v>
      </c>
      <c r="X413" s="237">
        <f t="shared" si="116"/>
        <v>226.505</v>
      </c>
      <c r="Y413" s="237">
        <f t="shared" si="116"/>
        <v>209.46499999999997</v>
      </c>
      <c r="Z413" s="379">
        <f t="shared" si="116"/>
        <v>192.42500000000001</v>
      </c>
      <c r="AA413" s="379">
        <f t="shared" si="116"/>
        <v>175.38499999999999</v>
      </c>
      <c r="AB413" s="379">
        <f t="shared" si="116"/>
        <v>158.34500000000003</v>
      </c>
      <c r="AC413" s="237">
        <f t="shared" si="116"/>
        <v>141.30500000000001</v>
      </c>
      <c r="AD413" s="238">
        <f t="shared" si="116"/>
        <v>124.26499999999999</v>
      </c>
      <c r="AE413" s="237">
        <f t="shared" si="116"/>
        <v>107.22500000000002</v>
      </c>
      <c r="AF413" s="256">
        <f t="shared" si="116"/>
        <v>12</v>
      </c>
      <c r="AG413" s="114"/>
      <c r="AH413" s="114">
        <v>254</v>
      </c>
      <c r="AI413" s="46" t="s">
        <v>218</v>
      </c>
      <c r="AJ413" s="147" t="str">
        <f t="shared" si="105"/>
        <v>A2T-010ROW:PBI-FE-216402</v>
      </c>
      <c r="AK413" s="147" t="str">
        <f t="shared" si="106"/>
        <v>A2T-010ROW:PBI-MTCA-216400</v>
      </c>
      <c r="AL413" s="14" t="s">
        <v>587</v>
      </c>
      <c r="AM413" s="114" t="str">
        <f t="shared" si="107"/>
        <v>A2T-010ROW</v>
      </c>
      <c r="AN413" s="114" t="s">
        <v>805</v>
      </c>
      <c r="AO413" s="114"/>
      <c r="AP413" s="511">
        <v>14</v>
      </c>
      <c r="AQ413" s="511">
        <f>'Electronics naming convention'!$C$16+AP413-1</f>
        <v>2164</v>
      </c>
      <c r="AR413" s="46">
        <f t="shared" si="108"/>
        <v>2</v>
      </c>
      <c r="AS413" s="46" t="str">
        <f t="shared" si="109"/>
        <v>BLM</v>
      </c>
      <c r="AT413" s="200">
        <f t="shared" si="110"/>
        <v>57</v>
      </c>
      <c r="AU413" s="114" t="s">
        <v>174</v>
      </c>
      <c r="AV413" s="515">
        <v>4</v>
      </c>
      <c r="AW413" s="515"/>
      <c r="AX413" s="47">
        <v>4</v>
      </c>
      <c r="AY413" s="515"/>
      <c r="AZ413" s="14"/>
      <c r="BA413" s="114"/>
      <c r="BB413" s="46"/>
      <c r="BC413" s="114"/>
      <c r="BD413" s="114"/>
    </row>
    <row r="414" spans="2:56" ht="15" customHeight="1" x14ac:dyDescent="0.25">
      <c r="B414" s="404" t="s">
        <v>219</v>
      </c>
      <c r="C414" s="108">
        <v>572</v>
      </c>
      <c r="D414" s="237">
        <f t="shared" si="117"/>
        <v>572</v>
      </c>
      <c r="E414" s="238">
        <f t="shared" si="117"/>
        <v>553.54999999999995</v>
      </c>
      <c r="F414" s="237">
        <f t="shared" si="117"/>
        <v>534.38499999999999</v>
      </c>
      <c r="G414" s="237">
        <f t="shared" si="117"/>
        <v>512.61</v>
      </c>
      <c r="H414" s="237">
        <f t="shared" si="117"/>
        <v>495.57</v>
      </c>
      <c r="I414" s="237">
        <f t="shared" si="117"/>
        <v>478.53</v>
      </c>
      <c r="J414" s="237">
        <f t="shared" si="117"/>
        <v>465.065</v>
      </c>
      <c r="K414" s="237">
        <f t="shared" si="117"/>
        <v>448.02499999999998</v>
      </c>
      <c r="L414" s="237">
        <f t="shared" si="117"/>
        <v>430.98500000000001</v>
      </c>
      <c r="M414" s="237">
        <f t="shared" si="117"/>
        <v>413.94499999999999</v>
      </c>
      <c r="N414" s="237">
        <f t="shared" si="117"/>
        <v>396.90499999999997</v>
      </c>
      <c r="O414" s="237">
        <f t="shared" si="117"/>
        <v>379.86500000000001</v>
      </c>
      <c r="P414" s="237">
        <f t="shared" si="117"/>
        <v>362.82499999999999</v>
      </c>
      <c r="Q414" s="237">
        <f t="shared" si="117"/>
        <v>345.78499999999997</v>
      </c>
      <c r="R414" s="237">
        <f t="shared" si="117"/>
        <v>328.745</v>
      </c>
      <c r="S414" s="237">
        <f t="shared" si="117"/>
        <v>311.70499999999998</v>
      </c>
      <c r="T414" s="237">
        <f t="shared" si="116"/>
        <v>294.66500000000002</v>
      </c>
      <c r="U414" s="237">
        <f t="shared" si="116"/>
        <v>277.625</v>
      </c>
      <c r="V414" s="237">
        <f t="shared" si="116"/>
        <v>260.58499999999998</v>
      </c>
      <c r="W414" s="237">
        <f t="shared" si="116"/>
        <v>243.54500000000002</v>
      </c>
      <c r="X414" s="237">
        <f t="shared" si="116"/>
        <v>226.505</v>
      </c>
      <c r="Y414" s="237">
        <f t="shared" si="116"/>
        <v>209.46499999999997</v>
      </c>
      <c r="Z414" s="379">
        <f t="shared" si="116"/>
        <v>192.42500000000001</v>
      </c>
      <c r="AA414" s="379">
        <f t="shared" si="116"/>
        <v>175.38499999999999</v>
      </c>
      <c r="AB414" s="379">
        <f t="shared" si="116"/>
        <v>158.34500000000003</v>
      </c>
      <c r="AC414" s="237">
        <f t="shared" si="116"/>
        <v>141.30500000000001</v>
      </c>
      <c r="AD414" s="238">
        <f t="shared" si="116"/>
        <v>124.26499999999999</v>
      </c>
      <c r="AE414" s="237">
        <f t="shared" si="116"/>
        <v>107.22500000000002</v>
      </c>
      <c r="AF414" s="256">
        <f t="shared" si="116"/>
        <v>12</v>
      </c>
      <c r="AG414" s="114"/>
      <c r="AH414" s="114">
        <v>255</v>
      </c>
      <c r="AI414" s="46" t="s">
        <v>219</v>
      </c>
      <c r="AJ414" s="147" t="str">
        <f t="shared" si="105"/>
        <v>A2T-010ROW:PBI-FE-216401</v>
      </c>
      <c r="AK414" s="147" t="str">
        <f t="shared" si="106"/>
        <v>A2T-010ROW:PBI-MTCA-216400</v>
      </c>
      <c r="AL414" s="14" t="s">
        <v>587</v>
      </c>
      <c r="AM414" s="114" t="str">
        <f t="shared" si="107"/>
        <v>A2T-010ROW</v>
      </c>
      <c r="AN414" s="114" t="s">
        <v>805</v>
      </c>
      <c r="AO414" s="114"/>
      <c r="AP414" s="511">
        <v>14</v>
      </c>
      <c r="AQ414" s="511">
        <f>'Electronics naming convention'!$C$16+AP414-1</f>
        <v>2164</v>
      </c>
      <c r="AR414" s="46">
        <f t="shared" si="108"/>
        <v>1</v>
      </c>
      <c r="AS414" s="46" t="str">
        <f t="shared" si="109"/>
        <v>BLM</v>
      </c>
      <c r="AT414" s="200">
        <f t="shared" si="110"/>
        <v>57</v>
      </c>
      <c r="AU414" s="114" t="s">
        <v>174</v>
      </c>
      <c r="AV414" s="515">
        <v>2</v>
      </c>
      <c r="AW414" s="515"/>
      <c r="AX414" s="47">
        <v>5</v>
      </c>
      <c r="AY414" s="515"/>
      <c r="AZ414" s="14"/>
      <c r="BA414" s="114"/>
      <c r="BB414" s="46"/>
      <c r="BC414" s="114"/>
      <c r="BD414" s="114"/>
    </row>
    <row r="415" spans="2:56" ht="15" customHeight="1" x14ac:dyDescent="0.25">
      <c r="B415" s="404" t="s">
        <v>220</v>
      </c>
      <c r="C415" s="108">
        <v>572</v>
      </c>
      <c r="D415" s="237">
        <f t="shared" si="117"/>
        <v>572</v>
      </c>
      <c r="E415" s="238">
        <f t="shared" si="117"/>
        <v>553.54999999999995</v>
      </c>
      <c r="F415" s="237">
        <f t="shared" si="117"/>
        <v>534.38499999999999</v>
      </c>
      <c r="G415" s="237">
        <f t="shared" si="117"/>
        <v>512.61</v>
      </c>
      <c r="H415" s="237">
        <f t="shared" si="117"/>
        <v>495.57</v>
      </c>
      <c r="I415" s="237">
        <f t="shared" si="117"/>
        <v>478.53</v>
      </c>
      <c r="J415" s="237">
        <f t="shared" si="117"/>
        <v>465.065</v>
      </c>
      <c r="K415" s="237">
        <f t="shared" si="117"/>
        <v>448.02499999999998</v>
      </c>
      <c r="L415" s="237">
        <f t="shared" si="117"/>
        <v>430.98500000000001</v>
      </c>
      <c r="M415" s="237">
        <f t="shared" si="117"/>
        <v>413.94499999999999</v>
      </c>
      <c r="N415" s="237">
        <f t="shared" si="117"/>
        <v>396.90499999999997</v>
      </c>
      <c r="O415" s="237">
        <f t="shared" si="117"/>
        <v>379.86500000000001</v>
      </c>
      <c r="P415" s="237">
        <f t="shared" si="117"/>
        <v>362.82499999999999</v>
      </c>
      <c r="Q415" s="237">
        <f t="shared" si="117"/>
        <v>345.78499999999997</v>
      </c>
      <c r="R415" s="237">
        <f t="shared" si="117"/>
        <v>328.745</v>
      </c>
      <c r="S415" s="237">
        <f t="shared" si="117"/>
        <v>311.70499999999998</v>
      </c>
      <c r="T415" s="237">
        <f t="shared" si="116"/>
        <v>294.66500000000002</v>
      </c>
      <c r="U415" s="237">
        <f t="shared" si="116"/>
        <v>277.625</v>
      </c>
      <c r="V415" s="237">
        <f t="shared" si="116"/>
        <v>260.58499999999998</v>
      </c>
      <c r="W415" s="237">
        <f t="shared" si="116"/>
        <v>243.54500000000002</v>
      </c>
      <c r="X415" s="237">
        <f t="shared" si="116"/>
        <v>226.505</v>
      </c>
      <c r="Y415" s="237">
        <f t="shared" si="116"/>
        <v>209.46499999999997</v>
      </c>
      <c r="Z415" s="379">
        <f t="shared" si="116"/>
        <v>192.42500000000001</v>
      </c>
      <c r="AA415" s="379">
        <f t="shared" si="116"/>
        <v>175.38499999999999</v>
      </c>
      <c r="AB415" s="379">
        <f t="shared" si="116"/>
        <v>158.34500000000003</v>
      </c>
      <c r="AC415" s="237">
        <f t="shared" si="116"/>
        <v>141.30500000000001</v>
      </c>
      <c r="AD415" s="238">
        <f t="shared" si="116"/>
        <v>124.26499999999999</v>
      </c>
      <c r="AE415" s="237">
        <f t="shared" si="116"/>
        <v>107.22500000000002</v>
      </c>
      <c r="AF415" s="256">
        <f t="shared" si="116"/>
        <v>12</v>
      </c>
      <c r="AG415" s="114"/>
      <c r="AH415" s="114">
        <v>256</v>
      </c>
      <c r="AI415" s="46" t="s">
        <v>220</v>
      </c>
      <c r="AJ415" s="147" t="str">
        <f t="shared" si="105"/>
        <v>A2T-010ROW:PBI-FE-216402</v>
      </c>
      <c r="AK415" s="147" t="str">
        <f t="shared" si="106"/>
        <v>A2T-010ROW:PBI-MTCA-216400</v>
      </c>
      <c r="AL415" s="14" t="s">
        <v>587</v>
      </c>
      <c r="AM415" s="114" t="str">
        <f t="shared" si="107"/>
        <v>A2T-010ROW</v>
      </c>
      <c r="AN415" s="114" t="s">
        <v>805</v>
      </c>
      <c r="AO415" s="114"/>
      <c r="AP415" s="511">
        <v>14</v>
      </c>
      <c r="AQ415" s="511">
        <f>'Electronics naming convention'!$C$16+AP415-1</f>
        <v>2164</v>
      </c>
      <c r="AR415" s="46">
        <f t="shared" si="108"/>
        <v>2</v>
      </c>
      <c r="AS415" s="46" t="str">
        <f t="shared" si="109"/>
        <v>BLM</v>
      </c>
      <c r="AT415" s="200">
        <f t="shared" si="110"/>
        <v>57</v>
      </c>
      <c r="AU415" s="114" t="s">
        <v>174</v>
      </c>
      <c r="AV415" s="515">
        <v>4</v>
      </c>
      <c r="AW415" s="515"/>
      <c r="AX415" s="47">
        <v>5</v>
      </c>
      <c r="AY415" s="515"/>
      <c r="AZ415" s="14"/>
      <c r="BA415" s="114"/>
      <c r="BB415" s="46"/>
      <c r="BC415" s="114"/>
      <c r="BD415" s="114"/>
    </row>
    <row r="416" spans="2:56" ht="15" customHeight="1" x14ac:dyDescent="0.25">
      <c r="B416" s="404" t="s">
        <v>221</v>
      </c>
      <c r="C416" s="108">
        <v>578.37125400000002</v>
      </c>
      <c r="D416" s="237">
        <f t="shared" si="117"/>
        <v>578.37125400000002</v>
      </c>
      <c r="E416" s="238">
        <f t="shared" si="117"/>
        <v>559.92125399999998</v>
      </c>
      <c r="F416" s="237">
        <f t="shared" si="117"/>
        <v>540.75625400000001</v>
      </c>
      <c r="G416" s="237">
        <f t="shared" si="117"/>
        <v>518.98125400000004</v>
      </c>
      <c r="H416" s="237">
        <f t="shared" si="117"/>
        <v>501.94125400000001</v>
      </c>
      <c r="I416" s="237">
        <f t="shared" si="117"/>
        <v>484.90125399999999</v>
      </c>
      <c r="J416" s="237">
        <f t="shared" si="117"/>
        <v>471.43625400000002</v>
      </c>
      <c r="K416" s="237">
        <f t="shared" si="117"/>
        <v>454.396254</v>
      </c>
      <c r="L416" s="237">
        <f t="shared" si="117"/>
        <v>437.35625400000004</v>
      </c>
      <c r="M416" s="237">
        <f t="shared" si="117"/>
        <v>420.31625400000001</v>
      </c>
      <c r="N416" s="237">
        <f t="shared" si="117"/>
        <v>403.27625399999999</v>
      </c>
      <c r="O416" s="237">
        <f t="shared" si="117"/>
        <v>386.23625400000003</v>
      </c>
      <c r="P416" s="237">
        <f t="shared" si="117"/>
        <v>369.19625400000001</v>
      </c>
      <c r="Q416" s="237">
        <f t="shared" si="117"/>
        <v>352.15625399999999</v>
      </c>
      <c r="R416" s="237">
        <f t="shared" si="117"/>
        <v>335.11625400000003</v>
      </c>
      <c r="S416" s="237">
        <f t="shared" ref="S416:AF425" si="118">ABS($C416-S$159)</f>
        <v>318.07625400000001</v>
      </c>
      <c r="T416" s="237">
        <f t="shared" si="118"/>
        <v>301.03625400000004</v>
      </c>
      <c r="U416" s="237">
        <f t="shared" si="118"/>
        <v>283.99625400000002</v>
      </c>
      <c r="V416" s="237">
        <f t="shared" si="118"/>
        <v>266.956254</v>
      </c>
      <c r="W416" s="237">
        <f t="shared" si="118"/>
        <v>249.91625400000004</v>
      </c>
      <c r="X416" s="237">
        <f t="shared" si="118"/>
        <v>232.87625400000002</v>
      </c>
      <c r="Y416" s="237">
        <f t="shared" si="118"/>
        <v>215.836254</v>
      </c>
      <c r="Z416" s="379">
        <f t="shared" si="118"/>
        <v>198.79625400000003</v>
      </c>
      <c r="AA416" s="379">
        <f t="shared" si="118"/>
        <v>181.75625400000001</v>
      </c>
      <c r="AB416" s="379">
        <f t="shared" si="118"/>
        <v>164.71625400000005</v>
      </c>
      <c r="AC416" s="237">
        <f t="shared" si="118"/>
        <v>147.67625400000003</v>
      </c>
      <c r="AD416" s="238">
        <f t="shared" si="118"/>
        <v>130.63625400000001</v>
      </c>
      <c r="AE416" s="237">
        <f t="shared" si="118"/>
        <v>113.59625400000004</v>
      </c>
      <c r="AF416" s="256">
        <f t="shared" si="118"/>
        <v>18.371254000000022</v>
      </c>
      <c r="AG416" s="114"/>
      <c r="AH416" s="114">
        <v>257</v>
      </c>
      <c r="AI416" s="46" t="s">
        <v>221</v>
      </c>
      <c r="AJ416" s="147" t="str">
        <f t="shared" ref="AJ416:AJ425" si="119">CONCATENATE(AM416,":PBI-FE-",TEXT(AQ416,"00"),TEXT(AR416,"00"))</f>
        <v>A2T-010ROW:PBI-FE-216401</v>
      </c>
      <c r="AK416" s="147" t="str">
        <f t="shared" ref="AK416:AK425" si="120">CONCATENATE(AM416,":",$AI$3,"-",TEXT(AQ416,"00"),"00")</f>
        <v>A2T-010ROW:PBI-MTCA-216400</v>
      </c>
      <c r="AL416" s="14" t="s">
        <v>587</v>
      </c>
      <c r="AM416" s="114" t="str">
        <f t="shared" ref="AM416:AM425" si="121">LEFT(AL416,FIND(":",AL416)-1)</f>
        <v>A2T-010ROW</v>
      </c>
      <c r="AN416" s="114" t="s">
        <v>805</v>
      </c>
      <c r="AO416" s="114"/>
      <c r="AP416" s="511">
        <v>14</v>
      </c>
      <c r="AQ416" s="511">
        <f>'Electronics naming convention'!$C$16+AP416-1</f>
        <v>2164</v>
      </c>
      <c r="AR416" s="46">
        <f t="shared" ref="AR416:AR425" si="122">CEILING(AV416/2,1)</f>
        <v>1</v>
      </c>
      <c r="AS416" s="46" t="str">
        <f t="shared" ref="AS416:AS425" si="123">MID(AI416,FIND("PBI",AI416)+4,FIND("-",AI416,FIND(":",AI416)+5)-FIND("-",AI416,FIND(":",AI416))-1)</f>
        <v>BLM</v>
      </c>
      <c r="AT416" s="200">
        <f t="shared" ref="AT416:AT425" si="124">VLOOKUP(AI416,$B$19:$AF$546,HLOOKUP(AU416,$D$15:$AF$16,2,FALSE)+2,FALSE)+IF(AU416="FEB",$AT$3,$AT$2)</f>
        <v>63.371254000000022</v>
      </c>
      <c r="AU416" s="114" t="s">
        <v>174</v>
      </c>
      <c r="AV416" s="515">
        <v>2</v>
      </c>
      <c r="AW416" s="515"/>
      <c r="AX416" s="47">
        <v>6</v>
      </c>
      <c r="AY416" s="515"/>
      <c r="AZ416" s="14"/>
      <c r="BA416" s="114"/>
      <c r="BB416" s="46"/>
      <c r="BC416" s="114"/>
      <c r="BD416" s="114"/>
    </row>
    <row r="417" spans="2:56" ht="15" customHeight="1" x14ac:dyDescent="0.25">
      <c r="B417" s="404" t="s">
        <v>222</v>
      </c>
      <c r="C417" s="108">
        <v>578.37125400000002</v>
      </c>
      <c r="D417" s="237">
        <f t="shared" ref="D417:R425" si="125">ABS($C417-D$159)</f>
        <v>578.37125400000002</v>
      </c>
      <c r="E417" s="238">
        <f t="shared" si="125"/>
        <v>559.92125399999998</v>
      </c>
      <c r="F417" s="237">
        <f t="shared" si="125"/>
        <v>540.75625400000001</v>
      </c>
      <c r="G417" s="237">
        <f t="shared" si="125"/>
        <v>518.98125400000004</v>
      </c>
      <c r="H417" s="237">
        <f t="shared" si="125"/>
        <v>501.94125400000001</v>
      </c>
      <c r="I417" s="237">
        <f t="shared" si="125"/>
        <v>484.90125399999999</v>
      </c>
      <c r="J417" s="237">
        <f t="shared" si="125"/>
        <v>471.43625400000002</v>
      </c>
      <c r="K417" s="237">
        <f t="shared" si="125"/>
        <v>454.396254</v>
      </c>
      <c r="L417" s="237">
        <f t="shared" si="125"/>
        <v>437.35625400000004</v>
      </c>
      <c r="M417" s="237">
        <f t="shared" si="125"/>
        <v>420.31625400000001</v>
      </c>
      <c r="N417" s="237">
        <f t="shared" si="125"/>
        <v>403.27625399999999</v>
      </c>
      <c r="O417" s="237">
        <f t="shared" si="125"/>
        <v>386.23625400000003</v>
      </c>
      <c r="P417" s="237">
        <f t="shared" si="125"/>
        <v>369.19625400000001</v>
      </c>
      <c r="Q417" s="237">
        <f t="shared" si="125"/>
        <v>352.15625399999999</v>
      </c>
      <c r="R417" s="237">
        <f t="shared" si="125"/>
        <v>335.11625400000003</v>
      </c>
      <c r="S417" s="237">
        <f t="shared" si="118"/>
        <v>318.07625400000001</v>
      </c>
      <c r="T417" s="237">
        <f t="shared" si="118"/>
        <v>301.03625400000004</v>
      </c>
      <c r="U417" s="237">
        <f t="shared" si="118"/>
        <v>283.99625400000002</v>
      </c>
      <c r="V417" s="237">
        <f t="shared" si="118"/>
        <v>266.956254</v>
      </c>
      <c r="W417" s="237">
        <f t="shared" si="118"/>
        <v>249.91625400000004</v>
      </c>
      <c r="X417" s="237">
        <f t="shared" si="118"/>
        <v>232.87625400000002</v>
      </c>
      <c r="Y417" s="237">
        <f t="shared" si="118"/>
        <v>215.836254</v>
      </c>
      <c r="Z417" s="379">
        <f t="shared" si="118"/>
        <v>198.79625400000003</v>
      </c>
      <c r="AA417" s="379">
        <f t="shared" si="118"/>
        <v>181.75625400000001</v>
      </c>
      <c r="AB417" s="379">
        <f t="shared" si="118"/>
        <v>164.71625400000005</v>
      </c>
      <c r="AC417" s="237">
        <f t="shared" si="118"/>
        <v>147.67625400000003</v>
      </c>
      <c r="AD417" s="238">
        <f t="shared" si="118"/>
        <v>130.63625400000001</v>
      </c>
      <c r="AE417" s="237">
        <f t="shared" si="118"/>
        <v>113.59625400000004</v>
      </c>
      <c r="AF417" s="256">
        <f t="shared" si="118"/>
        <v>18.371254000000022</v>
      </c>
      <c r="AG417" s="114"/>
      <c r="AH417" s="114">
        <v>258</v>
      </c>
      <c r="AI417" s="46" t="s">
        <v>222</v>
      </c>
      <c r="AJ417" s="147" t="str">
        <f t="shared" si="119"/>
        <v>A2T-010ROW:PBI-FE-216402</v>
      </c>
      <c r="AK417" s="147" t="str">
        <f t="shared" si="120"/>
        <v>A2T-010ROW:PBI-MTCA-216400</v>
      </c>
      <c r="AL417" s="14" t="s">
        <v>587</v>
      </c>
      <c r="AM417" s="114" t="str">
        <f t="shared" si="121"/>
        <v>A2T-010ROW</v>
      </c>
      <c r="AN417" s="114" t="s">
        <v>805</v>
      </c>
      <c r="AO417" s="114"/>
      <c r="AP417" s="511">
        <v>14</v>
      </c>
      <c r="AQ417" s="511">
        <f>'Electronics naming convention'!$C$16+AP417-1</f>
        <v>2164</v>
      </c>
      <c r="AR417" s="46">
        <f t="shared" si="122"/>
        <v>2</v>
      </c>
      <c r="AS417" s="46" t="str">
        <f t="shared" si="123"/>
        <v>BLM</v>
      </c>
      <c r="AT417" s="200">
        <f t="shared" si="124"/>
        <v>63.371254000000022</v>
      </c>
      <c r="AU417" s="114" t="s">
        <v>174</v>
      </c>
      <c r="AV417" s="515">
        <v>4</v>
      </c>
      <c r="AW417" s="515"/>
      <c r="AX417" s="47">
        <v>6</v>
      </c>
      <c r="AY417" s="515"/>
      <c r="AZ417" s="14"/>
      <c r="BA417" s="114"/>
      <c r="BB417" s="46"/>
      <c r="BC417" s="114"/>
      <c r="BD417" s="114"/>
    </row>
    <row r="418" spans="2:56" ht="15" customHeight="1" x14ac:dyDescent="0.25">
      <c r="B418" s="404" t="s">
        <v>223</v>
      </c>
      <c r="C418" s="108">
        <v>578.37125400000002</v>
      </c>
      <c r="D418" s="237">
        <f t="shared" si="125"/>
        <v>578.37125400000002</v>
      </c>
      <c r="E418" s="238">
        <f t="shared" si="125"/>
        <v>559.92125399999998</v>
      </c>
      <c r="F418" s="237">
        <f t="shared" si="125"/>
        <v>540.75625400000001</v>
      </c>
      <c r="G418" s="237">
        <f t="shared" si="125"/>
        <v>518.98125400000004</v>
      </c>
      <c r="H418" s="237">
        <f t="shared" si="125"/>
        <v>501.94125400000001</v>
      </c>
      <c r="I418" s="237">
        <f t="shared" si="125"/>
        <v>484.90125399999999</v>
      </c>
      <c r="J418" s="237">
        <f t="shared" si="125"/>
        <v>471.43625400000002</v>
      </c>
      <c r="K418" s="237">
        <f t="shared" si="125"/>
        <v>454.396254</v>
      </c>
      <c r="L418" s="237">
        <f t="shared" si="125"/>
        <v>437.35625400000004</v>
      </c>
      <c r="M418" s="237">
        <f t="shared" si="125"/>
        <v>420.31625400000001</v>
      </c>
      <c r="N418" s="237">
        <f t="shared" si="125"/>
        <v>403.27625399999999</v>
      </c>
      <c r="O418" s="237">
        <f t="shared" si="125"/>
        <v>386.23625400000003</v>
      </c>
      <c r="P418" s="237">
        <f t="shared" si="125"/>
        <v>369.19625400000001</v>
      </c>
      <c r="Q418" s="237">
        <f t="shared" si="125"/>
        <v>352.15625399999999</v>
      </c>
      <c r="R418" s="237">
        <f t="shared" si="125"/>
        <v>335.11625400000003</v>
      </c>
      <c r="S418" s="237">
        <f t="shared" si="118"/>
        <v>318.07625400000001</v>
      </c>
      <c r="T418" s="237">
        <f t="shared" si="118"/>
        <v>301.03625400000004</v>
      </c>
      <c r="U418" s="237">
        <f t="shared" si="118"/>
        <v>283.99625400000002</v>
      </c>
      <c r="V418" s="237">
        <f t="shared" si="118"/>
        <v>266.956254</v>
      </c>
      <c r="W418" s="237">
        <f t="shared" si="118"/>
        <v>249.91625400000004</v>
      </c>
      <c r="X418" s="237">
        <f t="shared" si="118"/>
        <v>232.87625400000002</v>
      </c>
      <c r="Y418" s="237">
        <f t="shared" si="118"/>
        <v>215.836254</v>
      </c>
      <c r="Z418" s="379">
        <f t="shared" si="118"/>
        <v>198.79625400000003</v>
      </c>
      <c r="AA418" s="379">
        <f t="shared" si="118"/>
        <v>181.75625400000001</v>
      </c>
      <c r="AB418" s="379">
        <f t="shared" si="118"/>
        <v>164.71625400000005</v>
      </c>
      <c r="AC418" s="237">
        <f t="shared" si="118"/>
        <v>147.67625400000003</v>
      </c>
      <c r="AD418" s="238">
        <f t="shared" si="118"/>
        <v>130.63625400000001</v>
      </c>
      <c r="AE418" s="237">
        <f t="shared" si="118"/>
        <v>113.59625400000004</v>
      </c>
      <c r="AF418" s="256">
        <f t="shared" si="118"/>
        <v>18.371254000000022</v>
      </c>
      <c r="AG418" s="114"/>
      <c r="AH418" s="114">
        <v>259</v>
      </c>
      <c r="AI418" s="46" t="s">
        <v>223</v>
      </c>
      <c r="AJ418" s="147" t="str">
        <f t="shared" si="119"/>
        <v>A2T-010ROW:PBI-FE-216401</v>
      </c>
      <c r="AK418" s="147" t="str">
        <f t="shared" si="120"/>
        <v>A2T-010ROW:PBI-MTCA-216400</v>
      </c>
      <c r="AL418" s="14" t="s">
        <v>587</v>
      </c>
      <c r="AM418" s="114" t="str">
        <f t="shared" si="121"/>
        <v>A2T-010ROW</v>
      </c>
      <c r="AN418" s="114" t="s">
        <v>805</v>
      </c>
      <c r="AO418" s="114"/>
      <c r="AP418" s="511">
        <v>14</v>
      </c>
      <c r="AQ418" s="511">
        <f>'Electronics naming convention'!$C$16+AP418-1</f>
        <v>2164</v>
      </c>
      <c r="AR418" s="46">
        <f t="shared" si="122"/>
        <v>1</v>
      </c>
      <c r="AS418" s="46" t="str">
        <f t="shared" si="123"/>
        <v>BLM</v>
      </c>
      <c r="AT418" s="200">
        <f t="shared" si="124"/>
        <v>63.371254000000022</v>
      </c>
      <c r="AU418" s="114" t="s">
        <v>174</v>
      </c>
      <c r="AV418" s="515">
        <v>2</v>
      </c>
      <c r="AW418" s="515"/>
      <c r="AX418" s="47">
        <v>7</v>
      </c>
      <c r="AY418" s="515"/>
      <c r="AZ418" s="14"/>
      <c r="BA418" s="114"/>
      <c r="BB418" s="46"/>
      <c r="BC418" s="114"/>
      <c r="BD418" s="114"/>
    </row>
    <row r="419" spans="2:56" ht="15" customHeight="1" thickBot="1" x14ac:dyDescent="0.3">
      <c r="B419" s="404" t="s">
        <v>224</v>
      </c>
      <c r="C419" s="108">
        <v>602.38825399999996</v>
      </c>
      <c r="D419" s="237">
        <f t="shared" si="125"/>
        <v>602.38825399999996</v>
      </c>
      <c r="E419" s="238">
        <f t="shared" si="125"/>
        <v>583.93825399999992</v>
      </c>
      <c r="F419" s="237">
        <f t="shared" si="125"/>
        <v>564.77325399999995</v>
      </c>
      <c r="G419" s="237">
        <f t="shared" si="125"/>
        <v>542.99825399999997</v>
      </c>
      <c r="H419" s="237">
        <f t="shared" si="125"/>
        <v>525.9582539999999</v>
      </c>
      <c r="I419" s="237">
        <f t="shared" si="125"/>
        <v>508.91825399999993</v>
      </c>
      <c r="J419" s="237">
        <f t="shared" si="125"/>
        <v>495.45325399999996</v>
      </c>
      <c r="K419" s="237">
        <f t="shared" si="125"/>
        <v>478.41325399999994</v>
      </c>
      <c r="L419" s="237">
        <f t="shared" si="125"/>
        <v>461.37325399999997</v>
      </c>
      <c r="M419" s="237">
        <f t="shared" si="125"/>
        <v>444.33325399999995</v>
      </c>
      <c r="N419" s="237">
        <f t="shared" si="125"/>
        <v>427.29325399999993</v>
      </c>
      <c r="O419" s="237">
        <f t="shared" si="125"/>
        <v>410.25325399999997</v>
      </c>
      <c r="P419" s="237">
        <f t="shared" si="125"/>
        <v>393.21325399999995</v>
      </c>
      <c r="Q419" s="237">
        <f t="shared" si="125"/>
        <v>376.17325399999993</v>
      </c>
      <c r="R419" s="237">
        <f t="shared" si="125"/>
        <v>359.13325399999997</v>
      </c>
      <c r="S419" s="237">
        <f t="shared" si="118"/>
        <v>342.09325399999994</v>
      </c>
      <c r="T419" s="237">
        <f t="shared" si="118"/>
        <v>325.05325399999998</v>
      </c>
      <c r="U419" s="237">
        <f t="shared" si="118"/>
        <v>308.01325399999996</v>
      </c>
      <c r="V419" s="237">
        <f t="shared" si="118"/>
        <v>290.97325399999994</v>
      </c>
      <c r="W419" s="237">
        <f t="shared" si="118"/>
        <v>273.93325399999998</v>
      </c>
      <c r="X419" s="237">
        <f t="shared" si="118"/>
        <v>256.89325399999996</v>
      </c>
      <c r="Y419" s="237">
        <f t="shared" si="118"/>
        <v>239.85325399999994</v>
      </c>
      <c r="Z419" s="379">
        <f t="shared" si="118"/>
        <v>222.81325399999997</v>
      </c>
      <c r="AA419" s="379">
        <f t="shared" si="118"/>
        <v>205.77325399999995</v>
      </c>
      <c r="AB419" s="379">
        <f t="shared" si="118"/>
        <v>188.73325399999999</v>
      </c>
      <c r="AC419" s="237">
        <f t="shared" si="118"/>
        <v>171.69325399999997</v>
      </c>
      <c r="AD419" s="238">
        <f t="shared" si="118"/>
        <v>154.65325399999995</v>
      </c>
      <c r="AE419" s="237">
        <f t="shared" si="118"/>
        <v>137.61325399999998</v>
      </c>
      <c r="AF419" s="255">
        <f t="shared" si="118"/>
        <v>42.388253999999961</v>
      </c>
      <c r="AG419" s="114"/>
      <c r="AH419" s="114">
        <v>260</v>
      </c>
      <c r="AI419" s="164" t="s">
        <v>224</v>
      </c>
      <c r="AJ419" s="173" t="str">
        <f t="shared" si="119"/>
        <v>A2T-010ROW:PBI-FE-216402</v>
      </c>
      <c r="AK419" s="173" t="str">
        <f t="shared" si="120"/>
        <v>A2T-010ROW:PBI-MTCA-216400</v>
      </c>
      <c r="AL419" s="14" t="s">
        <v>587</v>
      </c>
      <c r="AM419" s="114" t="str">
        <f t="shared" si="121"/>
        <v>A2T-010ROW</v>
      </c>
      <c r="AN419" s="114" t="s">
        <v>805</v>
      </c>
      <c r="AO419" s="114"/>
      <c r="AP419" s="81">
        <v>14</v>
      </c>
      <c r="AQ419" s="81">
        <f>'Electronics naming convention'!$C$16+AP419-1</f>
        <v>2164</v>
      </c>
      <c r="AR419" s="46">
        <f t="shared" si="122"/>
        <v>2</v>
      </c>
      <c r="AS419" s="164" t="str">
        <f t="shared" si="123"/>
        <v>BLM</v>
      </c>
      <c r="AT419" s="201">
        <f t="shared" si="124"/>
        <v>87.388253999999961</v>
      </c>
      <c r="AU419" s="135" t="s">
        <v>174</v>
      </c>
      <c r="AV419" s="515">
        <v>4</v>
      </c>
      <c r="AW419" s="515"/>
      <c r="AX419" s="47">
        <v>7</v>
      </c>
      <c r="AY419" s="515"/>
      <c r="AZ419" s="14"/>
      <c r="BA419" s="114"/>
      <c r="BB419" s="46"/>
      <c r="BC419" s="114"/>
      <c r="BD419" s="114"/>
    </row>
    <row r="420" spans="2:56" ht="15" customHeight="1" x14ac:dyDescent="0.25">
      <c r="B420" s="100" t="s">
        <v>234</v>
      </c>
      <c r="C420" s="108">
        <v>506.78006700000003</v>
      </c>
      <c r="D420" s="209">
        <f t="shared" si="125"/>
        <v>506.78006700000003</v>
      </c>
      <c r="E420" s="379">
        <f t="shared" si="125"/>
        <v>488.33006700000004</v>
      </c>
      <c r="F420" s="209">
        <f t="shared" si="125"/>
        <v>469.16506700000002</v>
      </c>
      <c r="G420" s="209">
        <f t="shared" si="125"/>
        <v>447.39006700000004</v>
      </c>
      <c r="H420" s="209">
        <f t="shared" si="125"/>
        <v>430.35006700000002</v>
      </c>
      <c r="I420" s="209">
        <f t="shared" si="125"/>
        <v>413.310067</v>
      </c>
      <c r="J420" s="209">
        <f t="shared" si="125"/>
        <v>399.84506700000003</v>
      </c>
      <c r="K420" s="209">
        <f t="shared" si="125"/>
        <v>382.80506700000001</v>
      </c>
      <c r="L420" s="209">
        <f t="shared" si="125"/>
        <v>365.76506700000004</v>
      </c>
      <c r="M420" s="209">
        <f t="shared" si="125"/>
        <v>348.72506700000002</v>
      </c>
      <c r="N420" s="209">
        <f t="shared" si="125"/>
        <v>331.685067</v>
      </c>
      <c r="O420" s="209">
        <f t="shared" si="125"/>
        <v>314.64506700000004</v>
      </c>
      <c r="P420" s="209">
        <f t="shared" si="125"/>
        <v>297.60506700000002</v>
      </c>
      <c r="Q420" s="209">
        <f t="shared" si="125"/>
        <v>280.565067</v>
      </c>
      <c r="R420" s="209">
        <f t="shared" si="125"/>
        <v>263.52506700000004</v>
      </c>
      <c r="S420" s="209">
        <f t="shared" si="118"/>
        <v>246.48506700000002</v>
      </c>
      <c r="T420" s="209">
        <f t="shared" si="118"/>
        <v>229.44506700000005</v>
      </c>
      <c r="U420" s="209">
        <f t="shared" si="118"/>
        <v>212.40506700000003</v>
      </c>
      <c r="V420" s="209">
        <f t="shared" si="118"/>
        <v>195.36506700000001</v>
      </c>
      <c r="W420" s="209">
        <f t="shared" si="118"/>
        <v>178.32506700000005</v>
      </c>
      <c r="X420" s="209">
        <f t="shared" si="118"/>
        <v>161.28506700000003</v>
      </c>
      <c r="Y420" s="209">
        <f t="shared" si="118"/>
        <v>144.24506700000001</v>
      </c>
      <c r="Z420" s="379">
        <f t="shared" si="118"/>
        <v>127.20506700000004</v>
      </c>
      <c r="AA420" s="379">
        <f t="shared" si="118"/>
        <v>110.16506700000002</v>
      </c>
      <c r="AB420" s="379">
        <f t="shared" si="118"/>
        <v>93.125067000000058</v>
      </c>
      <c r="AC420" s="209">
        <f t="shared" si="118"/>
        <v>76.085067000000038</v>
      </c>
      <c r="AD420" s="209">
        <f t="shared" si="118"/>
        <v>59.045067000000017</v>
      </c>
      <c r="AE420" s="254">
        <f t="shared" si="118"/>
        <v>42.005067000000054</v>
      </c>
      <c r="AF420" s="209">
        <f t="shared" si="118"/>
        <v>53.219932999999969</v>
      </c>
      <c r="AG420" s="114"/>
      <c r="AH420" s="114">
        <v>261</v>
      </c>
      <c r="AI420" s="177" t="s">
        <v>234</v>
      </c>
      <c r="AJ420" s="176" t="str">
        <f t="shared" si="119"/>
        <v>HEBT-030ROW:PBI-FE-216301</v>
      </c>
      <c r="AK420" s="176" t="str">
        <f t="shared" si="120"/>
        <v>HEBT-030ROW:PBI-MTCA-216300</v>
      </c>
      <c r="AL420" s="67" t="s">
        <v>1564</v>
      </c>
      <c r="AM420" s="114" t="str">
        <f t="shared" si="121"/>
        <v>HEBT-030ROW</v>
      </c>
      <c r="AN420" s="114" t="s">
        <v>1315</v>
      </c>
      <c r="AO420" s="114"/>
      <c r="AP420" s="149">
        <v>13</v>
      </c>
      <c r="AQ420" s="149">
        <f>'Electronics naming convention'!$C$16+AP420-1</f>
        <v>2163</v>
      </c>
      <c r="AR420" s="46">
        <f t="shared" si="122"/>
        <v>1</v>
      </c>
      <c r="AS420" s="177" t="str">
        <f t="shared" si="123"/>
        <v>BLM</v>
      </c>
      <c r="AT420" s="206">
        <f t="shared" si="124"/>
        <v>87.005067000000054</v>
      </c>
      <c r="AU420" s="132" t="s">
        <v>173</v>
      </c>
      <c r="AV420" s="515">
        <v>2</v>
      </c>
      <c r="AW420" s="178"/>
      <c r="AX420" s="47">
        <v>7</v>
      </c>
      <c r="AY420" s="178"/>
      <c r="AZ420" s="14"/>
      <c r="BA420" s="114"/>
      <c r="BB420" s="46"/>
      <c r="BC420" s="114"/>
      <c r="BD420" s="114"/>
    </row>
    <row r="421" spans="2:56" ht="15" customHeight="1" thickBot="1" x14ac:dyDescent="0.3">
      <c r="B421" s="100" t="s">
        <v>235</v>
      </c>
      <c r="C421" s="108">
        <v>507.91896700000007</v>
      </c>
      <c r="D421" s="209">
        <f t="shared" si="125"/>
        <v>507.91896700000007</v>
      </c>
      <c r="E421" s="379">
        <f t="shared" si="125"/>
        <v>489.46896700000008</v>
      </c>
      <c r="F421" s="209">
        <f t="shared" si="125"/>
        <v>470.30396700000006</v>
      </c>
      <c r="G421" s="209">
        <f t="shared" si="125"/>
        <v>448.52896700000008</v>
      </c>
      <c r="H421" s="209">
        <f t="shared" si="125"/>
        <v>431.48896700000006</v>
      </c>
      <c r="I421" s="209">
        <f t="shared" si="125"/>
        <v>414.44896700000004</v>
      </c>
      <c r="J421" s="209">
        <f t="shared" si="125"/>
        <v>400.98396700000006</v>
      </c>
      <c r="K421" s="209">
        <f t="shared" si="125"/>
        <v>383.94396700000004</v>
      </c>
      <c r="L421" s="209">
        <f t="shared" si="125"/>
        <v>366.90396700000008</v>
      </c>
      <c r="M421" s="209">
        <f t="shared" si="125"/>
        <v>349.86396700000006</v>
      </c>
      <c r="N421" s="209">
        <f t="shared" si="125"/>
        <v>332.82396700000004</v>
      </c>
      <c r="O421" s="209">
        <f t="shared" si="125"/>
        <v>315.78396700000008</v>
      </c>
      <c r="P421" s="209">
        <f t="shared" si="125"/>
        <v>298.74396700000005</v>
      </c>
      <c r="Q421" s="209">
        <f t="shared" si="125"/>
        <v>281.70396700000003</v>
      </c>
      <c r="R421" s="209">
        <f t="shared" si="125"/>
        <v>264.66396700000007</v>
      </c>
      <c r="S421" s="209">
        <f t="shared" si="118"/>
        <v>247.62396700000005</v>
      </c>
      <c r="T421" s="209">
        <f t="shared" si="118"/>
        <v>230.58396700000009</v>
      </c>
      <c r="U421" s="209">
        <f t="shared" si="118"/>
        <v>213.54396700000007</v>
      </c>
      <c r="V421" s="209">
        <f t="shared" si="118"/>
        <v>196.50396700000005</v>
      </c>
      <c r="W421" s="209">
        <f t="shared" si="118"/>
        <v>179.46396700000008</v>
      </c>
      <c r="X421" s="209">
        <f t="shared" si="118"/>
        <v>162.42396700000006</v>
      </c>
      <c r="Y421" s="209">
        <f t="shared" si="118"/>
        <v>145.38396700000004</v>
      </c>
      <c r="Z421" s="379">
        <f t="shared" si="118"/>
        <v>128.34396700000008</v>
      </c>
      <c r="AA421" s="379">
        <f t="shared" si="118"/>
        <v>111.30396700000006</v>
      </c>
      <c r="AB421" s="379">
        <f t="shared" si="118"/>
        <v>94.263967000000093</v>
      </c>
      <c r="AC421" s="209">
        <f t="shared" si="118"/>
        <v>77.223967000000073</v>
      </c>
      <c r="AD421" s="209">
        <f t="shared" si="118"/>
        <v>60.183967000000052</v>
      </c>
      <c r="AE421" s="255">
        <f t="shared" si="118"/>
        <v>43.143967000000089</v>
      </c>
      <c r="AF421" s="209">
        <f t="shared" si="118"/>
        <v>52.081032999999934</v>
      </c>
      <c r="AG421" s="114"/>
      <c r="AH421" s="114">
        <v>262</v>
      </c>
      <c r="AI421" s="180" t="s">
        <v>235</v>
      </c>
      <c r="AJ421" s="179" t="str">
        <f t="shared" si="119"/>
        <v>HEBT-030ROW:PBI-FE-216302</v>
      </c>
      <c r="AK421" s="179" t="str">
        <f t="shared" si="120"/>
        <v>HEBT-030ROW:PBI-MTCA-216300</v>
      </c>
      <c r="AL421" s="67" t="s">
        <v>1564</v>
      </c>
      <c r="AM421" s="114" t="str">
        <f t="shared" si="121"/>
        <v>HEBT-030ROW</v>
      </c>
      <c r="AN421" s="114" t="s">
        <v>1315</v>
      </c>
      <c r="AO421" s="114"/>
      <c r="AP421" s="150">
        <v>13</v>
      </c>
      <c r="AQ421" s="150">
        <f>'Electronics naming convention'!$C$16+AP421-1</f>
        <v>2163</v>
      </c>
      <c r="AR421" s="46">
        <f t="shared" si="122"/>
        <v>2</v>
      </c>
      <c r="AS421" s="180" t="str">
        <f t="shared" si="123"/>
        <v>BLM</v>
      </c>
      <c r="AT421" s="208">
        <f t="shared" si="124"/>
        <v>88.143967000000089</v>
      </c>
      <c r="AU421" s="164" t="s">
        <v>173</v>
      </c>
      <c r="AV421" s="515">
        <v>4</v>
      </c>
      <c r="AW421" s="178"/>
      <c r="AX421" s="47">
        <v>7</v>
      </c>
      <c r="AY421" s="178"/>
      <c r="AZ421" s="14"/>
      <c r="BA421" s="114"/>
      <c r="BB421" s="46"/>
      <c r="BC421" s="114"/>
      <c r="BD421" s="114"/>
    </row>
    <row r="422" spans="2:56" ht="15" customHeight="1" x14ac:dyDescent="0.25">
      <c r="B422" s="100" t="s">
        <v>236</v>
      </c>
      <c r="C422" s="108">
        <v>513.90576700000008</v>
      </c>
      <c r="D422" s="209">
        <f t="shared" si="125"/>
        <v>513.90576700000008</v>
      </c>
      <c r="E422" s="379">
        <f t="shared" si="125"/>
        <v>495.45576700000009</v>
      </c>
      <c r="F422" s="209">
        <f t="shared" si="125"/>
        <v>476.29076700000007</v>
      </c>
      <c r="G422" s="209">
        <f t="shared" si="125"/>
        <v>454.5157670000001</v>
      </c>
      <c r="H422" s="209">
        <f t="shared" si="125"/>
        <v>437.47576700000008</v>
      </c>
      <c r="I422" s="209">
        <f t="shared" si="125"/>
        <v>420.43576700000006</v>
      </c>
      <c r="J422" s="209">
        <f t="shared" si="125"/>
        <v>406.97076700000008</v>
      </c>
      <c r="K422" s="209">
        <f t="shared" si="125"/>
        <v>389.93076700000006</v>
      </c>
      <c r="L422" s="209">
        <f t="shared" si="125"/>
        <v>372.8907670000001</v>
      </c>
      <c r="M422" s="209">
        <f t="shared" si="125"/>
        <v>355.85076700000008</v>
      </c>
      <c r="N422" s="209">
        <f t="shared" si="125"/>
        <v>338.81076700000006</v>
      </c>
      <c r="O422" s="209">
        <f t="shared" si="125"/>
        <v>321.77076700000009</v>
      </c>
      <c r="P422" s="209">
        <f t="shared" si="125"/>
        <v>304.73076700000007</v>
      </c>
      <c r="Q422" s="209">
        <f t="shared" si="125"/>
        <v>287.69076700000005</v>
      </c>
      <c r="R422" s="209">
        <f t="shared" si="125"/>
        <v>270.65076700000009</v>
      </c>
      <c r="S422" s="209">
        <f t="shared" si="118"/>
        <v>253.61076700000007</v>
      </c>
      <c r="T422" s="209">
        <f t="shared" si="118"/>
        <v>236.5707670000001</v>
      </c>
      <c r="U422" s="209">
        <f t="shared" si="118"/>
        <v>219.53076700000008</v>
      </c>
      <c r="V422" s="209">
        <f t="shared" si="118"/>
        <v>202.49076700000006</v>
      </c>
      <c r="W422" s="209">
        <f t="shared" si="118"/>
        <v>185.4507670000001</v>
      </c>
      <c r="X422" s="209">
        <f t="shared" si="118"/>
        <v>168.41076700000008</v>
      </c>
      <c r="Y422" s="209">
        <f t="shared" si="118"/>
        <v>151.37076700000006</v>
      </c>
      <c r="Z422" s="379">
        <f t="shared" si="118"/>
        <v>134.33076700000009</v>
      </c>
      <c r="AA422" s="379">
        <f t="shared" si="118"/>
        <v>117.29076700000007</v>
      </c>
      <c r="AB422" s="379">
        <f t="shared" si="118"/>
        <v>100.25076700000011</v>
      </c>
      <c r="AC422" s="209">
        <f t="shared" si="118"/>
        <v>83.210767000000089</v>
      </c>
      <c r="AD422" s="209">
        <f t="shared" si="118"/>
        <v>66.170767000000069</v>
      </c>
      <c r="AE422" s="209">
        <f t="shared" si="118"/>
        <v>49.130767000000105</v>
      </c>
      <c r="AF422" s="254">
        <f t="shared" si="118"/>
        <v>46.094232999999917</v>
      </c>
      <c r="AG422" s="114"/>
      <c r="AH422" s="114">
        <v>263</v>
      </c>
      <c r="AI422" s="79" t="s">
        <v>236</v>
      </c>
      <c r="AJ422" s="151" t="str">
        <f t="shared" si="119"/>
        <v>A2T-010ROW:PBI-FE-216501</v>
      </c>
      <c r="AK422" s="151" t="str">
        <f t="shared" si="120"/>
        <v>A2T-010ROW:PBI-MTCA-216500</v>
      </c>
      <c r="AL422" s="67" t="s">
        <v>588</v>
      </c>
      <c r="AM422" s="114" t="str">
        <f t="shared" si="121"/>
        <v>A2T-010ROW</v>
      </c>
      <c r="AN422" s="114" t="s">
        <v>805</v>
      </c>
      <c r="AO422" s="114"/>
      <c r="AP422" s="67">
        <v>15</v>
      </c>
      <c r="AQ422" s="67">
        <f>'Electronics naming convention'!$C$16+AP422-1</f>
        <v>2165</v>
      </c>
      <c r="AR422" s="46">
        <f t="shared" si="122"/>
        <v>1</v>
      </c>
      <c r="AS422" s="79" t="str">
        <f t="shared" si="123"/>
        <v>BLM</v>
      </c>
      <c r="AT422" s="207">
        <f t="shared" si="124"/>
        <v>91.094232999999917</v>
      </c>
      <c r="AU422" s="114" t="s">
        <v>174</v>
      </c>
      <c r="AV422" s="178">
        <v>1</v>
      </c>
      <c r="AW422" s="178">
        <v>1</v>
      </c>
      <c r="AX422" s="47">
        <v>1</v>
      </c>
      <c r="AY422" s="178"/>
      <c r="AZ422" s="14"/>
      <c r="BA422" s="114"/>
      <c r="BB422" s="46"/>
      <c r="BC422" s="114"/>
      <c r="BD422" s="114"/>
    </row>
    <row r="423" spans="2:56" ht="15" customHeight="1" x14ac:dyDescent="0.25">
      <c r="B423" s="100" t="s">
        <v>237</v>
      </c>
      <c r="C423" s="108">
        <v>515.04466700000012</v>
      </c>
      <c r="D423" s="209">
        <f t="shared" si="125"/>
        <v>515.04466700000012</v>
      </c>
      <c r="E423" s="379">
        <f t="shared" si="125"/>
        <v>496.59466700000013</v>
      </c>
      <c r="F423" s="209">
        <f t="shared" si="125"/>
        <v>477.42966700000011</v>
      </c>
      <c r="G423" s="209">
        <f t="shared" si="125"/>
        <v>455.65466700000013</v>
      </c>
      <c r="H423" s="209">
        <f t="shared" si="125"/>
        <v>438.61466700000011</v>
      </c>
      <c r="I423" s="209">
        <f t="shared" si="125"/>
        <v>421.57466700000009</v>
      </c>
      <c r="J423" s="209">
        <f t="shared" si="125"/>
        <v>408.10966700000012</v>
      </c>
      <c r="K423" s="209">
        <f t="shared" si="125"/>
        <v>391.06966700000009</v>
      </c>
      <c r="L423" s="209">
        <f t="shared" si="125"/>
        <v>374.02966700000013</v>
      </c>
      <c r="M423" s="209">
        <f t="shared" si="125"/>
        <v>356.98966700000011</v>
      </c>
      <c r="N423" s="209">
        <f t="shared" si="125"/>
        <v>339.94966700000009</v>
      </c>
      <c r="O423" s="209">
        <f t="shared" si="125"/>
        <v>322.90966700000013</v>
      </c>
      <c r="P423" s="209">
        <f t="shared" si="125"/>
        <v>305.86966700000011</v>
      </c>
      <c r="Q423" s="209">
        <f t="shared" si="125"/>
        <v>288.82966700000009</v>
      </c>
      <c r="R423" s="209">
        <f t="shared" si="125"/>
        <v>271.78966700000012</v>
      </c>
      <c r="S423" s="209">
        <f t="shared" si="118"/>
        <v>254.7496670000001</v>
      </c>
      <c r="T423" s="209">
        <f t="shared" si="118"/>
        <v>237.70966700000014</v>
      </c>
      <c r="U423" s="209">
        <f t="shared" si="118"/>
        <v>220.66966700000012</v>
      </c>
      <c r="V423" s="209">
        <f t="shared" si="118"/>
        <v>203.6296670000001</v>
      </c>
      <c r="W423" s="209">
        <f t="shared" si="118"/>
        <v>186.58966700000013</v>
      </c>
      <c r="X423" s="209">
        <f t="shared" si="118"/>
        <v>169.54966700000011</v>
      </c>
      <c r="Y423" s="209">
        <f t="shared" si="118"/>
        <v>152.50966700000009</v>
      </c>
      <c r="Z423" s="379">
        <f t="shared" si="118"/>
        <v>135.46966700000013</v>
      </c>
      <c r="AA423" s="379">
        <f t="shared" si="118"/>
        <v>118.42966700000011</v>
      </c>
      <c r="AB423" s="379">
        <f t="shared" si="118"/>
        <v>101.38966700000014</v>
      </c>
      <c r="AC423" s="209">
        <f t="shared" si="118"/>
        <v>84.349667000000125</v>
      </c>
      <c r="AD423" s="209">
        <f t="shared" si="118"/>
        <v>67.309667000000104</v>
      </c>
      <c r="AE423" s="209">
        <f t="shared" si="118"/>
        <v>50.26966700000014</v>
      </c>
      <c r="AF423" s="256">
        <f t="shared" si="118"/>
        <v>44.955332999999882</v>
      </c>
      <c r="AG423" s="114"/>
      <c r="AH423" s="114">
        <v>264</v>
      </c>
      <c r="AI423" s="79" t="s">
        <v>237</v>
      </c>
      <c r="AJ423" s="151" t="str">
        <f t="shared" si="119"/>
        <v>A2T-010ROW:PBI-FE-216502</v>
      </c>
      <c r="AK423" s="151" t="str">
        <f t="shared" si="120"/>
        <v>A2T-010ROW:PBI-MTCA-216500</v>
      </c>
      <c r="AL423" s="67" t="s">
        <v>588</v>
      </c>
      <c r="AM423" s="114" t="str">
        <f t="shared" si="121"/>
        <v>A2T-010ROW</v>
      </c>
      <c r="AN423" s="114" t="s">
        <v>805</v>
      </c>
      <c r="AO423" s="114"/>
      <c r="AP423" s="67">
        <v>15</v>
      </c>
      <c r="AQ423" s="67">
        <f>'Electronics naming convention'!$C$16+AP423-1</f>
        <v>2165</v>
      </c>
      <c r="AR423" s="46">
        <f t="shared" si="122"/>
        <v>2</v>
      </c>
      <c r="AS423" s="79" t="str">
        <f t="shared" si="123"/>
        <v>BLM</v>
      </c>
      <c r="AT423" s="207">
        <f t="shared" si="124"/>
        <v>89.955332999999882</v>
      </c>
      <c r="AU423" s="114" t="s">
        <v>174</v>
      </c>
      <c r="AV423" s="178">
        <v>3</v>
      </c>
      <c r="AW423" s="178">
        <v>3</v>
      </c>
      <c r="AX423" s="47">
        <v>1</v>
      </c>
      <c r="AY423" s="178"/>
      <c r="AZ423" s="14"/>
      <c r="BA423" s="114"/>
      <c r="BB423" s="46"/>
      <c r="BC423" s="114"/>
      <c r="BD423" s="114"/>
    </row>
    <row r="424" spans="2:56" ht="15" customHeight="1" x14ac:dyDescent="0.25">
      <c r="B424" s="100" t="s">
        <v>238</v>
      </c>
      <c r="C424" s="108">
        <v>521.03146700000002</v>
      </c>
      <c r="D424" s="209">
        <f t="shared" si="125"/>
        <v>521.03146700000002</v>
      </c>
      <c r="E424" s="379">
        <f t="shared" si="125"/>
        <v>502.58146700000003</v>
      </c>
      <c r="F424" s="209">
        <f t="shared" si="125"/>
        <v>483.41646700000001</v>
      </c>
      <c r="G424" s="209">
        <f t="shared" si="125"/>
        <v>461.64146700000003</v>
      </c>
      <c r="H424" s="209">
        <f t="shared" si="125"/>
        <v>444.60146700000001</v>
      </c>
      <c r="I424" s="209">
        <f t="shared" si="125"/>
        <v>427.56146699999999</v>
      </c>
      <c r="J424" s="209">
        <f t="shared" si="125"/>
        <v>414.09646700000002</v>
      </c>
      <c r="K424" s="209">
        <f t="shared" si="125"/>
        <v>397.056467</v>
      </c>
      <c r="L424" s="209">
        <f t="shared" si="125"/>
        <v>380.01646700000003</v>
      </c>
      <c r="M424" s="209">
        <f t="shared" si="125"/>
        <v>362.97646700000001</v>
      </c>
      <c r="N424" s="209">
        <f t="shared" si="125"/>
        <v>345.93646699999999</v>
      </c>
      <c r="O424" s="209">
        <f t="shared" si="125"/>
        <v>328.89646700000003</v>
      </c>
      <c r="P424" s="209">
        <f t="shared" si="125"/>
        <v>311.85646700000001</v>
      </c>
      <c r="Q424" s="209">
        <f t="shared" si="125"/>
        <v>294.81646699999999</v>
      </c>
      <c r="R424" s="209">
        <f t="shared" si="125"/>
        <v>277.77646700000003</v>
      </c>
      <c r="S424" s="209">
        <f t="shared" si="118"/>
        <v>260.736467</v>
      </c>
      <c r="T424" s="209">
        <f t="shared" si="118"/>
        <v>243.69646700000004</v>
      </c>
      <c r="U424" s="209">
        <f t="shared" si="118"/>
        <v>226.65646700000002</v>
      </c>
      <c r="V424" s="209">
        <f t="shared" si="118"/>
        <v>209.616467</v>
      </c>
      <c r="W424" s="209">
        <f t="shared" si="118"/>
        <v>192.57646700000004</v>
      </c>
      <c r="X424" s="209">
        <f t="shared" si="118"/>
        <v>175.53646700000002</v>
      </c>
      <c r="Y424" s="209">
        <f t="shared" si="118"/>
        <v>158.496467</v>
      </c>
      <c r="Z424" s="379">
        <f t="shared" si="118"/>
        <v>141.45646700000003</v>
      </c>
      <c r="AA424" s="379">
        <f t="shared" si="118"/>
        <v>124.41646700000001</v>
      </c>
      <c r="AB424" s="379">
        <f t="shared" si="118"/>
        <v>107.37646700000005</v>
      </c>
      <c r="AC424" s="209">
        <f t="shared" si="118"/>
        <v>90.336467000000027</v>
      </c>
      <c r="AD424" s="209">
        <f t="shared" si="118"/>
        <v>73.296467000000007</v>
      </c>
      <c r="AE424" s="209">
        <f t="shared" si="118"/>
        <v>56.256467000000043</v>
      </c>
      <c r="AF424" s="256">
        <f t="shared" si="118"/>
        <v>38.968532999999979</v>
      </c>
      <c r="AG424" s="114"/>
      <c r="AH424" s="114">
        <v>265</v>
      </c>
      <c r="AI424" s="79" t="s">
        <v>238</v>
      </c>
      <c r="AJ424" s="151" t="str">
        <f t="shared" si="119"/>
        <v>A2T-010ROW:PBI-FE-216501</v>
      </c>
      <c r="AK424" s="151" t="str">
        <f t="shared" si="120"/>
        <v>A2T-010ROW:PBI-MTCA-216500</v>
      </c>
      <c r="AL424" s="67" t="s">
        <v>588</v>
      </c>
      <c r="AM424" s="114" t="str">
        <f t="shared" si="121"/>
        <v>A2T-010ROW</v>
      </c>
      <c r="AN424" s="114" t="s">
        <v>805</v>
      </c>
      <c r="AO424" s="114"/>
      <c r="AP424" s="67">
        <v>15</v>
      </c>
      <c r="AQ424" s="67">
        <f>'Electronics naming convention'!$C$16+AP424-1</f>
        <v>2165</v>
      </c>
      <c r="AR424" s="46">
        <f t="shared" si="122"/>
        <v>1</v>
      </c>
      <c r="AS424" s="79" t="str">
        <f t="shared" si="123"/>
        <v>BLM</v>
      </c>
      <c r="AT424" s="207">
        <f t="shared" si="124"/>
        <v>83.968532999999979</v>
      </c>
      <c r="AU424" s="114" t="s">
        <v>174</v>
      </c>
      <c r="AV424" s="178">
        <v>1</v>
      </c>
      <c r="AW424" s="178"/>
      <c r="AX424" s="47">
        <v>2</v>
      </c>
      <c r="AY424" s="178"/>
      <c r="AZ424" s="102"/>
      <c r="BA424" s="101"/>
      <c r="BB424" s="103"/>
      <c r="BC424" s="101"/>
      <c r="BD424" s="114"/>
    </row>
    <row r="425" spans="2:56" ht="15" customHeight="1" thickBot="1" x14ac:dyDescent="0.3">
      <c r="B425" s="100" t="s">
        <v>239</v>
      </c>
      <c r="C425" s="108">
        <v>522.17036700000006</v>
      </c>
      <c r="D425" s="209">
        <f t="shared" si="125"/>
        <v>522.17036700000006</v>
      </c>
      <c r="E425" s="379">
        <f t="shared" si="125"/>
        <v>503.72036700000007</v>
      </c>
      <c r="F425" s="209">
        <f t="shared" si="125"/>
        <v>484.55536700000005</v>
      </c>
      <c r="G425" s="209">
        <f t="shared" si="125"/>
        <v>462.78036700000007</v>
      </c>
      <c r="H425" s="209">
        <f t="shared" si="125"/>
        <v>445.74036700000005</v>
      </c>
      <c r="I425" s="209">
        <f t="shared" si="125"/>
        <v>428.70036700000003</v>
      </c>
      <c r="J425" s="209">
        <f t="shared" si="125"/>
        <v>415.23536700000005</v>
      </c>
      <c r="K425" s="209">
        <f t="shared" si="125"/>
        <v>398.19536700000003</v>
      </c>
      <c r="L425" s="209">
        <f t="shared" si="125"/>
        <v>381.15536700000007</v>
      </c>
      <c r="M425" s="209">
        <f t="shared" si="125"/>
        <v>364.11536700000005</v>
      </c>
      <c r="N425" s="209">
        <f t="shared" si="125"/>
        <v>347.07536700000003</v>
      </c>
      <c r="O425" s="209">
        <f t="shared" si="125"/>
        <v>330.03536700000006</v>
      </c>
      <c r="P425" s="209">
        <f t="shared" si="125"/>
        <v>312.99536700000004</v>
      </c>
      <c r="Q425" s="209">
        <f t="shared" si="125"/>
        <v>295.95536700000002</v>
      </c>
      <c r="R425" s="209">
        <f t="shared" si="125"/>
        <v>278.91536700000006</v>
      </c>
      <c r="S425" s="209">
        <f t="shared" si="118"/>
        <v>261.87536700000004</v>
      </c>
      <c r="T425" s="209">
        <f t="shared" si="118"/>
        <v>244.83536700000008</v>
      </c>
      <c r="U425" s="209">
        <f t="shared" si="118"/>
        <v>227.79536700000006</v>
      </c>
      <c r="V425" s="209">
        <f t="shared" si="118"/>
        <v>210.75536700000004</v>
      </c>
      <c r="W425" s="209">
        <f t="shared" si="118"/>
        <v>193.71536700000007</v>
      </c>
      <c r="X425" s="209">
        <f t="shared" si="118"/>
        <v>176.67536700000005</v>
      </c>
      <c r="Y425" s="209">
        <f t="shared" si="118"/>
        <v>159.63536700000003</v>
      </c>
      <c r="Z425" s="379">
        <f t="shared" si="118"/>
        <v>142.59536700000007</v>
      </c>
      <c r="AA425" s="379">
        <f t="shared" si="118"/>
        <v>125.55536700000005</v>
      </c>
      <c r="AB425" s="379">
        <f t="shared" si="118"/>
        <v>108.51536700000008</v>
      </c>
      <c r="AC425" s="209">
        <f t="shared" si="118"/>
        <v>91.475367000000062</v>
      </c>
      <c r="AD425" s="209">
        <f t="shared" si="118"/>
        <v>74.435367000000042</v>
      </c>
      <c r="AE425" s="209">
        <f t="shared" si="118"/>
        <v>57.395367000000078</v>
      </c>
      <c r="AF425" s="255">
        <f t="shared" si="118"/>
        <v>37.829632999999944</v>
      </c>
      <c r="AG425" s="114"/>
      <c r="AH425" s="114">
        <v>266</v>
      </c>
      <c r="AI425" s="180" t="s">
        <v>239</v>
      </c>
      <c r="AJ425" s="179" t="str">
        <f t="shared" si="119"/>
        <v>A2T-010ROW:PBI-FE-216502</v>
      </c>
      <c r="AK425" s="179" t="str">
        <f t="shared" si="120"/>
        <v>A2T-010ROW:PBI-MTCA-216500</v>
      </c>
      <c r="AL425" s="150" t="s">
        <v>588</v>
      </c>
      <c r="AM425" s="114" t="str">
        <f t="shared" si="121"/>
        <v>A2T-010ROW</v>
      </c>
      <c r="AN425" s="114" t="s">
        <v>805</v>
      </c>
      <c r="AO425" s="114"/>
      <c r="AP425" s="150">
        <v>15</v>
      </c>
      <c r="AQ425" s="150">
        <f>'Electronics naming convention'!$C$16+AP425-1</f>
        <v>2165</v>
      </c>
      <c r="AR425" s="46">
        <f t="shared" si="122"/>
        <v>2</v>
      </c>
      <c r="AS425" s="180" t="str">
        <f t="shared" si="123"/>
        <v>BLM</v>
      </c>
      <c r="AT425" s="208">
        <f t="shared" si="124"/>
        <v>82.829632999999944</v>
      </c>
      <c r="AU425" s="135" t="s">
        <v>174</v>
      </c>
      <c r="AV425" s="178">
        <v>3</v>
      </c>
      <c r="AW425" s="178"/>
      <c r="AX425" s="47">
        <v>2</v>
      </c>
      <c r="AY425" s="178"/>
      <c r="AZ425" s="102"/>
      <c r="BA425" s="101"/>
      <c r="BB425" s="103"/>
      <c r="BC425" s="101"/>
      <c r="BD425" s="114"/>
    </row>
    <row r="426" spans="2:56" ht="15" customHeight="1" x14ac:dyDescent="0.25">
      <c r="B426" s="100"/>
      <c r="C426" s="108"/>
      <c r="D426" s="125"/>
      <c r="E426" s="393"/>
      <c r="F426" s="125"/>
      <c r="G426" s="125"/>
      <c r="H426" s="125"/>
      <c r="I426" s="125"/>
      <c r="J426" s="125"/>
      <c r="K426" s="125"/>
      <c r="L426" s="125"/>
      <c r="M426" s="125"/>
      <c r="N426" s="125"/>
      <c r="O426" s="125"/>
      <c r="P426" s="125"/>
      <c r="Q426" s="125"/>
      <c r="R426" s="125"/>
      <c r="S426" s="125"/>
      <c r="T426" s="125"/>
      <c r="U426" s="125"/>
      <c r="V426" s="125"/>
      <c r="W426" s="125"/>
      <c r="X426" s="125"/>
      <c r="Y426" s="125"/>
      <c r="Z426" s="387"/>
      <c r="AA426" s="387"/>
      <c r="AB426" s="387"/>
      <c r="AC426" s="125"/>
      <c r="AD426" s="125"/>
      <c r="AE426" s="125"/>
      <c r="AF426" s="377"/>
      <c r="AG426" s="67"/>
      <c r="AH426" s="67" t="s">
        <v>676</v>
      </c>
      <c r="AI426" s="215">
        <f>SUM(IF(FREQUENCY(MATCH(AI160:AI425,AI160:AI425,0),MATCH(AI160:AI425,AI160:AI425,0))&gt;0,1))</f>
        <v>266</v>
      </c>
      <c r="AJ426" s="215">
        <f>SUM(IF(FREQUENCY(MATCH(AJ160:AJ425,AJ160:AJ425,0),MATCH(AJ160:AJ425,AJ160:AJ425,0))&gt;0,1))</f>
        <v>30</v>
      </c>
      <c r="AK426" s="215">
        <f>SUM(IF(FREQUENCY(MATCH(AK160:AK425,AK160:AK425,0),MATCH(AK160:AK425,AK160:AK425,0))&gt;0,1))</f>
        <v>15</v>
      </c>
      <c r="AL426" s="215">
        <f>SUM(IF(FREQUENCY(MATCH(AL160:AL425,AL160:AL425,0),MATCH(AL160:AL425,AL160:AL425,0))&gt;0,1))</f>
        <v>15</v>
      </c>
      <c r="AM426" s="215">
        <f>SUM(IF(FREQUENCY(MATCH(AM160:AM425,AM160:AM425,0),MATCH(AM160:AM425,AM160:AM425,0))&gt;0,1))</f>
        <v>14</v>
      </c>
      <c r="AN426" s="67"/>
      <c r="AO426" s="67"/>
      <c r="AP426" s="99"/>
      <c r="AQ426" s="156"/>
      <c r="AR426" s="46"/>
      <c r="AT426" s="207"/>
      <c r="AU426" s="114"/>
      <c r="AW426" s="178"/>
      <c r="AX426" s="178"/>
      <c r="AY426" s="178"/>
      <c r="AZ426" s="102"/>
      <c r="BA426" s="101"/>
      <c r="BB426" s="103"/>
      <c r="BC426" s="101"/>
      <c r="BD426" s="114"/>
    </row>
    <row r="427" spans="2:56" ht="15" customHeight="1" x14ac:dyDescent="0.25">
      <c r="B427" s="100"/>
      <c r="C427" s="108"/>
      <c r="D427" s="125"/>
      <c r="E427" s="393"/>
      <c r="F427" s="125"/>
      <c r="G427" s="125"/>
      <c r="H427" s="125"/>
      <c r="I427" s="125"/>
      <c r="J427" s="125"/>
      <c r="K427" s="125"/>
      <c r="L427" s="125"/>
      <c r="M427" s="125"/>
      <c r="N427" s="125"/>
      <c r="O427" s="125"/>
      <c r="P427" s="125"/>
      <c r="Q427" s="125"/>
      <c r="R427" s="125"/>
      <c r="S427" s="125"/>
      <c r="T427" s="125"/>
      <c r="U427" s="125"/>
      <c r="V427" s="125"/>
      <c r="W427" s="125"/>
      <c r="X427" s="125"/>
      <c r="Y427" s="125"/>
      <c r="Z427" s="387"/>
      <c r="AA427" s="387"/>
      <c r="AB427" s="387"/>
      <c r="AC427" s="125"/>
      <c r="AD427" s="125"/>
      <c r="AE427" s="125"/>
      <c r="AF427" s="377"/>
      <c r="AG427" s="67"/>
      <c r="AH427" s="67"/>
      <c r="AI427" s="215"/>
      <c r="AJ427" s="422"/>
      <c r="AK427" s="422"/>
      <c r="AL427" s="215"/>
      <c r="AM427" s="215"/>
      <c r="AN427" s="67"/>
      <c r="AO427" s="67"/>
      <c r="AP427" s="99"/>
      <c r="AQ427" s="156"/>
      <c r="AR427" s="46"/>
      <c r="AT427" s="207"/>
      <c r="AU427" s="114"/>
      <c r="AW427" s="178"/>
      <c r="AX427" s="178"/>
      <c r="AY427" s="178"/>
      <c r="AZ427" s="102"/>
      <c r="BA427" s="101"/>
      <c r="BB427" s="103"/>
      <c r="BC427" s="101"/>
      <c r="BD427" s="114"/>
    </row>
    <row r="428" spans="2:56" ht="15" customHeight="1" x14ac:dyDescent="0.25">
      <c r="B428" s="100"/>
      <c r="C428" s="108"/>
      <c r="D428" s="125"/>
      <c r="E428" s="393"/>
      <c r="F428" s="125"/>
      <c r="G428" s="125"/>
      <c r="H428" s="125"/>
      <c r="I428" s="125"/>
      <c r="J428" s="125"/>
      <c r="K428" s="125"/>
      <c r="L428" s="125"/>
      <c r="M428" s="125"/>
      <c r="N428" s="125"/>
      <c r="O428" s="125"/>
      <c r="P428" s="125"/>
      <c r="Q428" s="125"/>
      <c r="R428" s="125"/>
      <c r="S428" s="125"/>
      <c r="T428" s="125"/>
      <c r="U428" s="125"/>
      <c r="V428" s="125"/>
      <c r="W428" s="125"/>
      <c r="X428" s="125"/>
      <c r="Y428" s="125"/>
      <c r="Z428" s="387"/>
      <c r="AA428" s="387"/>
      <c r="AB428" s="387"/>
      <c r="AC428" s="125"/>
      <c r="AD428" s="125"/>
      <c r="AE428" s="125"/>
      <c r="AF428" s="377"/>
      <c r="AG428" s="67"/>
      <c r="AH428" s="67"/>
      <c r="AI428" s="215"/>
      <c r="AJ428" s="422"/>
      <c r="AK428" s="422"/>
      <c r="AL428" s="215"/>
      <c r="AM428" s="215"/>
      <c r="AN428" s="67"/>
      <c r="AO428" s="67"/>
      <c r="AP428" s="99"/>
      <c r="AQ428" s="156"/>
      <c r="AR428" s="46"/>
      <c r="AT428" s="207"/>
      <c r="AU428" s="114"/>
      <c r="AW428" s="178"/>
      <c r="AX428" s="178"/>
      <c r="AY428" s="178"/>
      <c r="AZ428" s="102"/>
      <c r="BA428" s="101"/>
      <c r="BB428" s="103"/>
      <c r="BC428" s="101"/>
      <c r="BD428" s="114"/>
    </row>
    <row r="429" spans="2:56" ht="15" customHeight="1" thickBot="1" x14ac:dyDescent="0.3">
      <c r="B429" s="32" t="s">
        <v>567</v>
      </c>
      <c r="D429" s="119"/>
      <c r="E429" s="394"/>
      <c r="F429" s="119"/>
      <c r="G429" s="119"/>
      <c r="H429" s="119"/>
      <c r="I429" s="119"/>
      <c r="J429" s="119"/>
      <c r="K429" s="119"/>
      <c r="L429" s="119"/>
      <c r="M429" s="119"/>
      <c r="N429" s="119"/>
      <c r="O429" s="119"/>
      <c r="P429" s="119"/>
      <c r="Q429" s="119"/>
      <c r="R429" s="119"/>
      <c r="S429" s="119"/>
      <c r="T429" s="119"/>
      <c r="U429" s="119"/>
      <c r="V429" s="119"/>
      <c r="W429" s="119"/>
      <c r="X429" s="119"/>
      <c r="Y429" s="119"/>
      <c r="Z429" s="378"/>
      <c r="AA429" s="378"/>
      <c r="AB429" s="378"/>
      <c r="AC429" s="119"/>
      <c r="AD429" s="120"/>
      <c r="AE429" s="119"/>
      <c r="AF429" s="55"/>
      <c r="AG429" s="114"/>
      <c r="AH429" s="114"/>
      <c r="AI429" s="153" t="s">
        <v>623</v>
      </c>
      <c r="AJ429" s="154" t="s">
        <v>616</v>
      </c>
      <c r="AK429" s="154" t="s">
        <v>627</v>
      </c>
      <c r="AL429" s="154" t="s">
        <v>176</v>
      </c>
      <c r="AM429" s="153" t="s">
        <v>610</v>
      </c>
      <c r="AN429" s="114"/>
      <c r="AO429" s="114"/>
      <c r="AP429" s="154" t="s">
        <v>629</v>
      </c>
      <c r="AQ429" s="155" t="s">
        <v>628</v>
      </c>
      <c r="AR429" s="154"/>
      <c r="AS429" s="153"/>
      <c r="AT429" s="190" t="s">
        <v>622</v>
      </c>
      <c r="AU429" s="154" t="s">
        <v>175</v>
      </c>
      <c r="AW429" s="515"/>
      <c r="AX429" s="515"/>
      <c r="AY429" s="515"/>
      <c r="AZ429" s="114"/>
      <c r="BA429" s="114"/>
      <c r="BB429" s="114"/>
      <c r="BC429" s="114"/>
      <c r="BD429" s="114"/>
    </row>
    <row r="430" spans="2:56" ht="15" customHeight="1" x14ac:dyDescent="0.25">
      <c r="B430" s="13" t="s">
        <v>435</v>
      </c>
      <c r="C430" s="212">
        <v>8</v>
      </c>
      <c r="D430" s="236">
        <f t="shared" ref="D430:S445" si="126">ABS($C430-D$159)</f>
        <v>8</v>
      </c>
      <c r="E430" s="238">
        <f t="shared" si="126"/>
        <v>10.45</v>
      </c>
      <c r="F430" s="237">
        <f t="shared" si="126"/>
        <v>29.615000000000002</v>
      </c>
      <c r="G430" s="237">
        <f t="shared" si="126"/>
        <v>51.39</v>
      </c>
      <c r="H430" s="237">
        <f t="shared" si="126"/>
        <v>68.430000000000007</v>
      </c>
      <c r="I430" s="237">
        <f t="shared" si="126"/>
        <v>85.47</v>
      </c>
      <c r="J430" s="237">
        <f t="shared" si="126"/>
        <v>98.935000000000002</v>
      </c>
      <c r="K430" s="237">
        <f t="shared" si="126"/>
        <v>115.97499999999999</v>
      </c>
      <c r="L430" s="237">
        <f t="shared" si="126"/>
        <v>133.01499999999999</v>
      </c>
      <c r="M430" s="237">
        <f t="shared" si="126"/>
        <v>150.05500000000001</v>
      </c>
      <c r="N430" s="237">
        <f t="shared" si="126"/>
        <v>167.095</v>
      </c>
      <c r="O430" s="237">
        <f t="shared" si="126"/>
        <v>184.13499999999999</v>
      </c>
      <c r="P430" s="237">
        <f t="shared" si="126"/>
        <v>201.17500000000001</v>
      </c>
      <c r="Q430" s="237">
        <f t="shared" si="126"/>
        <v>218.215</v>
      </c>
      <c r="R430" s="237">
        <f t="shared" si="126"/>
        <v>235.255</v>
      </c>
      <c r="S430" s="237">
        <f t="shared" si="126"/>
        <v>252.29500000000002</v>
      </c>
      <c r="T430" s="237">
        <f t="shared" ref="T430:AF445" si="127">ABS($C430-T$159)</f>
        <v>269.33499999999998</v>
      </c>
      <c r="U430" s="237">
        <f t="shared" si="127"/>
        <v>286.375</v>
      </c>
      <c r="V430" s="237">
        <f t="shared" si="127"/>
        <v>303.41500000000002</v>
      </c>
      <c r="W430" s="237">
        <f t="shared" si="127"/>
        <v>320.45499999999998</v>
      </c>
      <c r="X430" s="237">
        <f t="shared" si="127"/>
        <v>337.495</v>
      </c>
      <c r="Y430" s="237">
        <f t="shared" si="127"/>
        <v>354.53500000000003</v>
      </c>
      <c r="Z430" s="379">
        <f t="shared" si="127"/>
        <v>371.57499999999999</v>
      </c>
      <c r="AA430" s="379">
        <f t="shared" si="127"/>
        <v>388.61500000000001</v>
      </c>
      <c r="AB430" s="379">
        <f t="shared" si="127"/>
        <v>405.65499999999997</v>
      </c>
      <c r="AC430" s="237">
        <f t="shared" si="127"/>
        <v>422.69499999999999</v>
      </c>
      <c r="AD430" s="237">
        <f t="shared" si="127"/>
        <v>439.73500000000001</v>
      </c>
      <c r="AE430" s="237">
        <f t="shared" si="127"/>
        <v>456.77499999999998</v>
      </c>
      <c r="AF430" s="209">
        <f t="shared" si="127"/>
        <v>552</v>
      </c>
      <c r="AG430" s="284"/>
      <c r="AH430" s="284"/>
      <c r="AI430" s="14" t="s">
        <v>435</v>
      </c>
      <c r="AJ430" s="151" t="str">
        <f t="shared" ref="AJ430:AJ464" si="128">CONCATENATE(AM430,":PBI-FE-",TEXT(AQ430,"00"),TEXT(AR430,"00"))</f>
        <v>FEB-050ROW:PBI-FE-218101</v>
      </c>
      <c r="AK430" s="151" t="str">
        <f t="shared" ref="AK430:AK464" si="129">CONCATENATE(AM430,":",$AI$3,"-",TEXT(AQ430,"00"),"00")</f>
        <v>FEB-050ROW:PBI-MTCA-218100</v>
      </c>
      <c r="AL430" s="14" t="s">
        <v>522</v>
      </c>
      <c r="AM430" s="114" t="str">
        <f t="shared" ref="AM430:AM464" si="130">LEFT(AL430,FIND(":",AL430)-1)</f>
        <v>FEB-050ROW</v>
      </c>
      <c r="AN430" s="284"/>
      <c r="AO430" s="284"/>
      <c r="AP430" s="511">
        <v>1</v>
      </c>
      <c r="AQ430" s="511">
        <f>'Electronics naming convention'!$C$17+AP430-1</f>
        <v>2181</v>
      </c>
      <c r="AR430" s="114">
        <v>1</v>
      </c>
      <c r="AS430" s="112" t="str">
        <f t="shared" ref="AS430:AS464" si="131">MID(AI430,FIND("PBI",AI430)+4,FIND("-",AI430,FIND(":",AI430)+5)-FIND("-",AI430,FIND(":",AI430))-1)</f>
        <v>BLM</v>
      </c>
      <c r="AT430" s="191">
        <f t="shared" ref="AT430:AT464" si="132">VLOOKUP(AI430,$B$19:$AF$546,HLOOKUP(AU430,$D$15:$AF$16,2,FALSE)+2,FALSE)+IF(AU430="FEB",$AT$3,$AT$2)</f>
        <v>33</v>
      </c>
      <c r="AU430" s="114" t="s">
        <v>150</v>
      </c>
      <c r="AW430" s="515"/>
      <c r="AX430" s="515"/>
      <c r="AY430" s="515"/>
      <c r="AZ430" s="114"/>
      <c r="BA430" s="14"/>
      <c r="BB430" s="109"/>
      <c r="BC430" s="109"/>
      <c r="BD430" s="109"/>
    </row>
    <row r="431" spans="2:56" ht="15" customHeight="1" x14ac:dyDescent="0.25">
      <c r="B431" s="13" t="s">
        <v>436</v>
      </c>
      <c r="C431" s="212">
        <v>9</v>
      </c>
      <c r="D431" s="252">
        <f t="shared" si="126"/>
        <v>9</v>
      </c>
      <c r="E431" s="238">
        <f t="shared" si="126"/>
        <v>9.4499999999999993</v>
      </c>
      <c r="F431" s="237">
        <f t="shared" si="126"/>
        <v>28.615000000000002</v>
      </c>
      <c r="G431" s="237">
        <f t="shared" si="126"/>
        <v>50.39</v>
      </c>
      <c r="H431" s="237">
        <f t="shared" si="126"/>
        <v>67.430000000000007</v>
      </c>
      <c r="I431" s="237">
        <f t="shared" si="126"/>
        <v>84.47</v>
      </c>
      <c r="J431" s="237">
        <f t="shared" si="126"/>
        <v>97.935000000000002</v>
      </c>
      <c r="K431" s="237">
        <f t="shared" si="126"/>
        <v>114.97499999999999</v>
      </c>
      <c r="L431" s="237">
        <f t="shared" si="126"/>
        <v>132.01499999999999</v>
      </c>
      <c r="M431" s="237">
        <f t="shared" si="126"/>
        <v>149.05500000000001</v>
      </c>
      <c r="N431" s="237">
        <f t="shared" si="126"/>
        <v>166.095</v>
      </c>
      <c r="O431" s="237">
        <f t="shared" si="126"/>
        <v>183.13499999999999</v>
      </c>
      <c r="P431" s="237">
        <f t="shared" si="126"/>
        <v>200.17500000000001</v>
      </c>
      <c r="Q431" s="237">
        <f t="shared" si="126"/>
        <v>217.215</v>
      </c>
      <c r="R431" s="237">
        <f t="shared" si="126"/>
        <v>234.255</v>
      </c>
      <c r="S431" s="237">
        <f t="shared" si="126"/>
        <v>251.29500000000002</v>
      </c>
      <c r="T431" s="237">
        <f t="shared" si="127"/>
        <v>268.33499999999998</v>
      </c>
      <c r="U431" s="237">
        <f t="shared" si="127"/>
        <v>285.375</v>
      </c>
      <c r="V431" s="237">
        <f t="shared" si="127"/>
        <v>302.41500000000002</v>
      </c>
      <c r="W431" s="237">
        <f t="shared" si="127"/>
        <v>319.45499999999998</v>
      </c>
      <c r="X431" s="237">
        <f t="shared" si="127"/>
        <v>336.495</v>
      </c>
      <c r="Y431" s="237">
        <f t="shared" si="127"/>
        <v>353.53500000000003</v>
      </c>
      <c r="Z431" s="379">
        <f t="shared" si="127"/>
        <v>370.57499999999999</v>
      </c>
      <c r="AA431" s="379">
        <f t="shared" si="127"/>
        <v>387.61500000000001</v>
      </c>
      <c r="AB431" s="379">
        <f t="shared" si="127"/>
        <v>404.65499999999997</v>
      </c>
      <c r="AC431" s="237">
        <f t="shared" si="127"/>
        <v>421.69499999999999</v>
      </c>
      <c r="AD431" s="237">
        <f t="shared" si="127"/>
        <v>438.73500000000001</v>
      </c>
      <c r="AE431" s="237">
        <f t="shared" si="127"/>
        <v>455.77499999999998</v>
      </c>
      <c r="AF431" s="209">
        <f t="shared" si="127"/>
        <v>551</v>
      </c>
      <c r="AG431" s="284"/>
      <c r="AH431" s="284"/>
      <c r="AI431" s="14" t="s">
        <v>436</v>
      </c>
      <c r="AJ431" s="151" t="str">
        <f t="shared" si="128"/>
        <v>FEB-050ROW:PBI-FE-218101</v>
      </c>
      <c r="AK431" s="151" t="str">
        <f t="shared" si="129"/>
        <v>FEB-050ROW:PBI-MTCA-218100</v>
      </c>
      <c r="AL431" s="14" t="s">
        <v>522</v>
      </c>
      <c r="AM431" s="114" t="str">
        <f t="shared" si="130"/>
        <v>FEB-050ROW</v>
      </c>
      <c r="AN431" s="284"/>
      <c r="AO431" s="284"/>
      <c r="AP431" s="511">
        <v>1</v>
      </c>
      <c r="AQ431" s="511">
        <f>'Electronics naming convention'!$C$17+AP431-1</f>
        <v>2181</v>
      </c>
      <c r="AR431" s="114">
        <v>1</v>
      </c>
      <c r="AS431" s="112" t="str">
        <f t="shared" si="131"/>
        <v>BLM</v>
      </c>
      <c r="AT431" s="191">
        <f t="shared" si="132"/>
        <v>34</v>
      </c>
      <c r="AU431" s="114" t="s">
        <v>150</v>
      </c>
      <c r="AW431" s="515"/>
      <c r="AX431" s="515"/>
      <c r="AY431" s="515"/>
      <c r="AZ431" s="109"/>
      <c r="BA431" s="110"/>
      <c r="BB431" s="215"/>
      <c r="BC431" s="109"/>
      <c r="BD431" s="109"/>
    </row>
    <row r="432" spans="2:56" ht="15" customHeight="1" x14ac:dyDescent="0.25">
      <c r="B432" s="13" t="s">
        <v>437</v>
      </c>
      <c r="C432" s="212">
        <v>9</v>
      </c>
      <c r="D432" s="252">
        <f t="shared" si="126"/>
        <v>9</v>
      </c>
      <c r="E432" s="238">
        <f t="shared" si="126"/>
        <v>9.4499999999999993</v>
      </c>
      <c r="F432" s="237">
        <f t="shared" si="126"/>
        <v>28.615000000000002</v>
      </c>
      <c r="G432" s="237">
        <f t="shared" si="126"/>
        <v>50.39</v>
      </c>
      <c r="H432" s="237">
        <f t="shared" si="126"/>
        <v>67.430000000000007</v>
      </c>
      <c r="I432" s="237">
        <f t="shared" si="126"/>
        <v>84.47</v>
      </c>
      <c r="J432" s="237">
        <f t="shared" si="126"/>
        <v>97.935000000000002</v>
      </c>
      <c r="K432" s="237">
        <f t="shared" si="126"/>
        <v>114.97499999999999</v>
      </c>
      <c r="L432" s="237">
        <f t="shared" si="126"/>
        <v>132.01499999999999</v>
      </c>
      <c r="M432" s="237">
        <f t="shared" si="126"/>
        <v>149.05500000000001</v>
      </c>
      <c r="N432" s="237">
        <f t="shared" si="126"/>
        <v>166.095</v>
      </c>
      <c r="O432" s="237">
        <f t="shared" si="126"/>
        <v>183.13499999999999</v>
      </c>
      <c r="P432" s="237">
        <f t="shared" si="126"/>
        <v>200.17500000000001</v>
      </c>
      <c r="Q432" s="237">
        <f t="shared" si="126"/>
        <v>217.215</v>
      </c>
      <c r="R432" s="237">
        <f t="shared" si="126"/>
        <v>234.255</v>
      </c>
      <c r="S432" s="237">
        <f t="shared" si="126"/>
        <v>251.29500000000002</v>
      </c>
      <c r="T432" s="237">
        <f t="shared" si="127"/>
        <v>268.33499999999998</v>
      </c>
      <c r="U432" s="237">
        <f t="shared" si="127"/>
        <v>285.375</v>
      </c>
      <c r="V432" s="237">
        <f t="shared" si="127"/>
        <v>302.41500000000002</v>
      </c>
      <c r="W432" s="237">
        <f t="shared" si="127"/>
        <v>319.45499999999998</v>
      </c>
      <c r="X432" s="237">
        <f t="shared" si="127"/>
        <v>336.495</v>
      </c>
      <c r="Y432" s="237">
        <f t="shared" si="127"/>
        <v>353.53500000000003</v>
      </c>
      <c r="Z432" s="379">
        <f t="shared" si="127"/>
        <v>370.57499999999999</v>
      </c>
      <c r="AA432" s="379">
        <f t="shared" si="127"/>
        <v>387.61500000000001</v>
      </c>
      <c r="AB432" s="379">
        <f t="shared" si="127"/>
        <v>404.65499999999997</v>
      </c>
      <c r="AC432" s="237">
        <f t="shared" si="127"/>
        <v>421.69499999999999</v>
      </c>
      <c r="AD432" s="237">
        <f t="shared" si="127"/>
        <v>438.73500000000001</v>
      </c>
      <c r="AE432" s="237">
        <f t="shared" si="127"/>
        <v>455.77499999999998</v>
      </c>
      <c r="AF432" s="209">
        <f t="shared" si="127"/>
        <v>551</v>
      </c>
      <c r="AG432" s="284"/>
      <c r="AH432" s="284"/>
      <c r="AI432" s="14" t="s">
        <v>437</v>
      </c>
      <c r="AJ432" s="151" t="str">
        <f t="shared" si="128"/>
        <v>FEB-050ROW:PBI-FE-218101</v>
      </c>
      <c r="AK432" s="151" t="str">
        <f t="shared" si="129"/>
        <v>FEB-050ROW:PBI-MTCA-218100</v>
      </c>
      <c r="AL432" s="14" t="s">
        <v>522</v>
      </c>
      <c r="AM432" s="114" t="str">
        <f t="shared" si="130"/>
        <v>FEB-050ROW</v>
      </c>
      <c r="AN432" s="284"/>
      <c r="AO432" s="284"/>
      <c r="AP432" s="511">
        <v>1</v>
      </c>
      <c r="AQ432" s="511">
        <f>'Electronics naming convention'!$C$17+AP432-1</f>
        <v>2181</v>
      </c>
      <c r="AR432" s="114">
        <v>1</v>
      </c>
      <c r="AS432" s="112" t="str">
        <f t="shared" si="131"/>
        <v>BLM</v>
      </c>
      <c r="AT432" s="191">
        <f t="shared" si="132"/>
        <v>34</v>
      </c>
      <c r="AU432" s="114" t="s">
        <v>150</v>
      </c>
      <c r="AW432" s="515"/>
      <c r="AX432" s="515"/>
      <c r="AY432" s="515"/>
      <c r="AZ432" s="109"/>
      <c r="BA432" s="110"/>
      <c r="BB432" s="215"/>
      <c r="BC432" s="109"/>
      <c r="BD432" s="109"/>
    </row>
    <row r="433" spans="2:56" ht="15" customHeight="1" x14ac:dyDescent="0.25">
      <c r="B433" s="13" t="s">
        <v>438</v>
      </c>
      <c r="C433" s="212">
        <v>10</v>
      </c>
      <c r="D433" s="252">
        <f t="shared" si="126"/>
        <v>10</v>
      </c>
      <c r="E433" s="238">
        <f t="shared" si="126"/>
        <v>8.4499999999999993</v>
      </c>
      <c r="F433" s="237">
        <f t="shared" si="126"/>
        <v>27.615000000000002</v>
      </c>
      <c r="G433" s="237">
        <f t="shared" si="126"/>
        <v>49.39</v>
      </c>
      <c r="H433" s="237">
        <f t="shared" si="126"/>
        <v>66.430000000000007</v>
      </c>
      <c r="I433" s="237">
        <f t="shared" si="126"/>
        <v>83.47</v>
      </c>
      <c r="J433" s="237">
        <f t="shared" si="126"/>
        <v>96.935000000000002</v>
      </c>
      <c r="K433" s="237">
        <f t="shared" si="126"/>
        <v>113.97499999999999</v>
      </c>
      <c r="L433" s="237">
        <f t="shared" si="126"/>
        <v>131.01499999999999</v>
      </c>
      <c r="M433" s="237">
        <f t="shared" si="126"/>
        <v>148.05500000000001</v>
      </c>
      <c r="N433" s="237">
        <f t="shared" si="126"/>
        <v>165.095</v>
      </c>
      <c r="O433" s="237">
        <f t="shared" si="126"/>
        <v>182.13499999999999</v>
      </c>
      <c r="P433" s="237">
        <f t="shared" si="126"/>
        <v>199.17500000000001</v>
      </c>
      <c r="Q433" s="237">
        <f t="shared" si="126"/>
        <v>216.215</v>
      </c>
      <c r="R433" s="237">
        <f t="shared" si="126"/>
        <v>233.255</v>
      </c>
      <c r="S433" s="237">
        <f t="shared" si="126"/>
        <v>250.29500000000002</v>
      </c>
      <c r="T433" s="237">
        <f t="shared" si="127"/>
        <v>267.33499999999998</v>
      </c>
      <c r="U433" s="237">
        <f t="shared" si="127"/>
        <v>284.375</v>
      </c>
      <c r="V433" s="237">
        <f t="shared" si="127"/>
        <v>301.41500000000002</v>
      </c>
      <c r="W433" s="237">
        <f t="shared" si="127"/>
        <v>318.45499999999998</v>
      </c>
      <c r="X433" s="237">
        <f t="shared" si="127"/>
        <v>335.495</v>
      </c>
      <c r="Y433" s="237">
        <f t="shared" si="127"/>
        <v>352.53500000000003</v>
      </c>
      <c r="Z433" s="379">
        <f t="shared" si="127"/>
        <v>369.57499999999999</v>
      </c>
      <c r="AA433" s="379">
        <f t="shared" si="127"/>
        <v>386.61500000000001</v>
      </c>
      <c r="AB433" s="379">
        <f t="shared" si="127"/>
        <v>403.65499999999997</v>
      </c>
      <c r="AC433" s="237">
        <f t="shared" si="127"/>
        <v>420.69499999999999</v>
      </c>
      <c r="AD433" s="237">
        <f t="shared" si="127"/>
        <v>437.73500000000001</v>
      </c>
      <c r="AE433" s="237">
        <f t="shared" si="127"/>
        <v>454.77499999999998</v>
      </c>
      <c r="AF433" s="209">
        <f t="shared" si="127"/>
        <v>550</v>
      </c>
      <c r="AG433" s="284"/>
      <c r="AH433" s="284"/>
      <c r="AI433" s="14" t="s">
        <v>438</v>
      </c>
      <c r="AJ433" s="151" t="str">
        <f t="shared" si="128"/>
        <v>FEB-050ROW:PBI-FE-218101</v>
      </c>
      <c r="AK433" s="151" t="str">
        <f t="shared" si="129"/>
        <v>FEB-050ROW:PBI-MTCA-218100</v>
      </c>
      <c r="AL433" s="14" t="s">
        <v>522</v>
      </c>
      <c r="AM433" s="114" t="str">
        <f t="shared" si="130"/>
        <v>FEB-050ROW</v>
      </c>
      <c r="AN433" s="284"/>
      <c r="AO433" s="284"/>
      <c r="AP433" s="511">
        <v>1</v>
      </c>
      <c r="AQ433" s="511">
        <f>'Electronics naming convention'!$C$17+AP433-1</f>
        <v>2181</v>
      </c>
      <c r="AR433" s="114">
        <v>1</v>
      </c>
      <c r="AS433" s="112" t="str">
        <f t="shared" si="131"/>
        <v>BLM</v>
      </c>
      <c r="AT433" s="191">
        <f t="shared" si="132"/>
        <v>35</v>
      </c>
      <c r="AU433" s="114" t="s">
        <v>150</v>
      </c>
      <c r="AW433" s="515"/>
      <c r="AX433" s="515"/>
      <c r="AY433" s="515"/>
      <c r="AZ433" s="109"/>
      <c r="BA433" s="110"/>
      <c r="BB433" s="215"/>
      <c r="BC433" s="109"/>
      <c r="BD433" s="109"/>
    </row>
    <row r="434" spans="2:56" ht="15" customHeight="1" x14ac:dyDescent="0.25">
      <c r="B434" s="13" t="s">
        <v>439</v>
      </c>
      <c r="C434" s="212">
        <v>11</v>
      </c>
      <c r="D434" s="252">
        <f t="shared" si="126"/>
        <v>11</v>
      </c>
      <c r="E434" s="238">
        <f t="shared" si="126"/>
        <v>7.4499999999999993</v>
      </c>
      <c r="F434" s="237">
        <f t="shared" si="126"/>
        <v>26.615000000000002</v>
      </c>
      <c r="G434" s="237">
        <f t="shared" si="126"/>
        <v>48.39</v>
      </c>
      <c r="H434" s="237">
        <f t="shared" si="126"/>
        <v>65.430000000000007</v>
      </c>
      <c r="I434" s="237">
        <f t="shared" si="126"/>
        <v>82.47</v>
      </c>
      <c r="J434" s="237">
        <f t="shared" si="126"/>
        <v>95.935000000000002</v>
      </c>
      <c r="K434" s="237">
        <f t="shared" si="126"/>
        <v>112.97499999999999</v>
      </c>
      <c r="L434" s="237">
        <f t="shared" si="126"/>
        <v>130.01499999999999</v>
      </c>
      <c r="M434" s="237">
        <f t="shared" si="126"/>
        <v>147.05500000000001</v>
      </c>
      <c r="N434" s="237">
        <f t="shared" si="126"/>
        <v>164.095</v>
      </c>
      <c r="O434" s="237">
        <f t="shared" si="126"/>
        <v>181.13499999999999</v>
      </c>
      <c r="P434" s="237">
        <f t="shared" si="126"/>
        <v>198.17500000000001</v>
      </c>
      <c r="Q434" s="237">
        <f t="shared" si="126"/>
        <v>215.215</v>
      </c>
      <c r="R434" s="237">
        <f t="shared" si="126"/>
        <v>232.255</v>
      </c>
      <c r="S434" s="237">
        <f t="shared" si="126"/>
        <v>249.29500000000002</v>
      </c>
      <c r="T434" s="237">
        <f t="shared" si="127"/>
        <v>266.33499999999998</v>
      </c>
      <c r="U434" s="237">
        <f t="shared" si="127"/>
        <v>283.375</v>
      </c>
      <c r="V434" s="237">
        <f t="shared" si="127"/>
        <v>300.41500000000002</v>
      </c>
      <c r="W434" s="237">
        <f t="shared" si="127"/>
        <v>317.45499999999998</v>
      </c>
      <c r="X434" s="237">
        <f t="shared" si="127"/>
        <v>334.495</v>
      </c>
      <c r="Y434" s="237">
        <f t="shared" si="127"/>
        <v>351.53500000000003</v>
      </c>
      <c r="Z434" s="379">
        <f t="shared" si="127"/>
        <v>368.57499999999999</v>
      </c>
      <c r="AA434" s="379">
        <f t="shared" si="127"/>
        <v>385.61500000000001</v>
      </c>
      <c r="AB434" s="379">
        <f t="shared" si="127"/>
        <v>402.65499999999997</v>
      </c>
      <c r="AC434" s="237">
        <f t="shared" si="127"/>
        <v>419.69499999999999</v>
      </c>
      <c r="AD434" s="237">
        <f t="shared" si="127"/>
        <v>436.73500000000001</v>
      </c>
      <c r="AE434" s="237">
        <f t="shared" si="127"/>
        <v>453.77499999999998</v>
      </c>
      <c r="AF434" s="209">
        <f t="shared" si="127"/>
        <v>549</v>
      </c>
      <c r="AG434" s="284"/>
      <c r="AH434" s="284"/>
      <c r="AI434" s="14" t="s">
        <v>439</v>
      </c>
      <c r="AJ434" s="151" t="str">
        <f t="shared" si="128"/>
        <v>FEB-050ROW:PBI-FE-218101</v>
      </c>
      <c r="AK434" s="151" t="str">
        <f t="shared" si="129"/>
        <v>FEB-050ROW:PBI-MTCA-218100</v>
      </c>
      <c r="AL434" s="14" t="s">
        <v>522</v>
      </c>
      <c r="AM434" s="114" t="str">
        <f t="shared" si="130"/>
        <v>FEB-050ROW</v>
      </c>
      <c r="AN434" s="284"/>
      <c r="AO434" s="284"/>
      <c r="AP434" s="511">
        <v>1</v>
      </c>
      <c r="AQ434" s="511">
        <f>'Electronics naming convention'!$C$17+AP434-1</f>
        <v>2181</v>
      </c>
      <c r="AR434" s="114">
        <v>1</v>
      </c>
      <c r="AS434" s="112" t="str">
        <f t="shared" si="131"/>
        <v>BLM</v>
      </c>
      <c r="AT434" s="191">
        <f t="shared" si="132"/>
        <v>36</v>
      </c>
      <c r="AU434" s="114" t="s">
        <v>150</v>
      </c>
      <c r="AW434" s="515"/>
      <c r="AX434" s="515"/>
      <c r="AY434" s="515"/>
      <c r="AZ434" s="109"/>
      <c r="BA434" s="110"/>
      <c r="BB434" s="215"/>
      <c r="BC434" s="109"/>
      <c r="BD434" s="109"/>
    </row>
    <row r="435" spans="2:56" ht="15" customHeight="1" x14ac:dyDescent="0.25">
      <c r="B435" s="68" t="s">
        <v>440</v>
      </c>
      <c r="C435" s="212">
        <v>11</v>
      </c>
      <c r="D435" s="252">
        <f t="shared" si="126"/>
        <v>11</v>
      </c>
      <c r="E435" s="238">
        <f t="shared" si="126"/>
        <v>7.4499999999999993</v>
      </c>
      <c r="F435" s="237">
        <f t="shared" si="126"/>
        <v>26.615000000000002</v>
      </c>
      <c r="G435" s="237">
        <f t="shared" si="126"/>
        <v>48.39</v>
      </c>
      <c r="H435" s="237">
        <f t="shared" si="126"/>
        <v>65.430000000000007</v>
      </c>
      <c r="I435" s="237">
        <f t="shared" si="126"/>
        <v>82.47</v>
      </c>
      <c r="J435" s="237">
        <f t="shared" si="126"/>
        <v>95.935000000000002</v>
      </c>
      <c r="K435" s="237">
        <f t="shared" si="126"/>
        <v>112.97499999999999</v>
      </c>
      <c r="L435" s="237">
        <f t="shared" si="126"/>
        <v>130.01499999999999</v>
      </c>
      <c r="M435" s="237">
        <f t="shared" si="126"/>
        <v>147.05500000000001</v>
      </c>
      <c r="N435" s="237">
        <f t="shared" si="126"/>
        <v>164.095</v>
      </c>
      <c r="O435" s="237">
        <f t="shared" si="126"/>
        <v>181.13499999999999</v>
      </c>
      <c r="P435" s="237">
        <f t="shared" si="126"/>
        <v>198.17500000000001</v>
      </c>
      <c r="Q435" s="237">
        <f t="shared" si="126"/>
        <v>215.215</v>
      </c>
      <c r="R435" s="237">
        <f t="shared" si="126"/>
        <v>232.255</v>
      </c>
      <c r="S435" s="237">
        <f t="shared" si="126"/>
        <v>249.29500000000002</v>
      </c>
      <c r="T435" s="237">
        <f t="shared" si="127"/>
        <v>266.33499999999998</v>
      </c>
      <c r="U435" s="237">
        <f t="shared" si="127"/>
        <v>283.375</v>
      </c>
      <c r="V435" s="237">
        <f t="shared" si="127"/>
        <v>300.41500000000002</v>
      </c>
      <c r="W435" s="237">
        <f t="shared" si="127"/>
        <v>317.45499999999998</v>
      </c>
      <c r="X435" s="237">
        <f t="shared" si="127"/>
        <v>334.495</v>
      </c>
      <c r="Y435" s="237">
        <f t="shared" si="127"/>
        <v>351.53500000000003</v>
      </c>
      <c r="Z435" s="379">
        <f t="shared" si="127"/>
        <v>368.57499999999999</v>
      </c>
      <c r="AA435" s="379">
        <f t="shared" si="127"/>
        <v>385.61500000000001</v>
      </c>
      <c r="AB435" s="379">
        <f t="shared" si="127"/>
        <v>402.65499999999997</v>
      </c>
      <c r="AC435" s="237">
        <f t="shared" si="127"/>
        <v>419.69499999999999</v>
      </c>
      <c r="AD435" s="238">
        <f t="shared" si="127"/>
        <v>436.73500000000001</v>
      </c>
      <c r="AE435" s="237">
        <f t="shared" si="127"/>
        <v>453.77499999999998</v>
      </c>
      <c r="AF435" s="209">
        <f t="shared" si="127"/>
        <v>549</v>
      </c>
      <c r="AG435" s="114"/>
      <c r="AH435" s="114"/>
      <c r="AI435" s="69" t="s">
        <v>440</v>
      </c>
      <c r="AJ435" s="151" t="str">
        <f t="shared" si="128"/>
        <v>FEB-050ROW:PBI-FE-218101</v>
      </c>
      <c r="AK435" s="151" t="str">
        <f t="shared" si="129"/>
        <v>FEB-050ROW:PBI-MTCA-218100</v>
      </c>
      <c r="AL435" s="14" t="s">
        <v>522</v>
      </c>
      <c r="AM435" s="114" t="str">
        <f t="shared" si="130"/>
        <v>FEB-050ROW</v>
      </c>
      <c r="AN435" s="114"/>
      <c r="AO435" s="114"/>
      <c r="AP435" s="511">
        <v>1</v>
      </c>
      <c r="AQ435" s="511">
        <f>'Electronics naming convention'!$C$17+AP435-1</f>
        <v>2181</v>
      </c>
      <c r="AR435" s="114">
        <v>1</v>
      </c>
      <c r="AS435" s="112" t="str">
        <f t="shared" si="131"/>
        <v>BLM</v>
      </c>
      <c r="AT435" s="191">
        <f t="shared" si="132"/>
        <v>36</v>
      </c>
      <c r="AU435" s="114" t="s">
        <v>150</v>
      </c>
      <c r="AW435" s="515"/>
      <c r="AX435" s="515"/>
      <c r="AY435" s="515"/>
      <c r="AZ435" s="109"/>
      <c r="BA435" s="110"/>
      <c r="BB435" s="215"/>
      <c r="BC435" s="109"/>
      <c r="BD435" s="109"/>
    </row>
    <row r="436" spans="2:56" ht="15" customHeight="1" x14ac:dyDescent="0.25">
      <c r="B436" s="68" t="s">
        <v>441</v>
      </c>
      <c r="C436" s="212">
        <v>14</v>
      </c>
      <c r="D436" s="252">
        <f t="shared" si="126"/>
        <v>14</v>
      </c>
      <c r="E436" s="238">
        <f t="shared" si="126"/>
        <v>4.4499999999999993</v>
      </c>
      <c r="F436" s="237">
        <f t="shared" si="126"/>
        <v>23.615000000000002</v>
      </c>
      <c r="G436" s="237">
        <f t="shared" si="126"/>
        <v>45.39</v>
      </c>
      <c r="H436" s="237">
        <f t="shared" si="126"/>
        <v>62.430000000000007</v>
      </c>
      <c r="I436" s="237">
        <f t="shared" si="126"/>
        <v>79.47</v>
      </c>
      <c r="J436" s="237">
        <f t="shared" si="126"/>
        <v>92.935000000000002</v>
      </c>
      <c r="K436" s="237">
        <f t="shared" si="126"/>
        <v>109.97499999999999</v>
      </c>
      <c r="L436" s="237">
        <f t="shared" si="126"/>
        <v>127.01499999999999</v>
      </c>
      <c r="M436" s="237">
        <f t="shared" si="126"/>
        <v>144.05500000000001</v>
      </c>
      <c r="N436" s="237">
        <f t="shared" si="126"/>
        <v>161.095</v>
      </c>
      <c r="O436" s="237">
        <f t="shared" si="126"/>
        <v>178.13499999999999</v>
      </c>
      <c r="P436" s="237">
        <f t="shared" si="126"/>
        <v>195.17500000000001</v>
      </c>
      <c r="Q436" s="237">
        <f t="shared" si="126"/>
        <v>212.215</v>
      </c>
      <c r="R436" s="237">
        <f t="shared" si="126"/>
        <v>229.255</v>
      </c>
      <c r="S436" s="237">
        <f t="shared" si="126"/>
        <v>246.29500000000002</v>
      </c>
      <c r="T436" s="237">
        <f t="shared" si="127"/>
        <v>263.33499999999998</v>
      </c>
      <c r="U436" s="237">
        <f t="shared" si="127"/>
        <v>280.375</v>
      </c>
      <c r="V436" s="237">
        <f t="shared" si="127"/>
        <v>297.41500000000002</v>
      </c>
      <c r="W436" s="237">
        <f t="shared" si="127"/>
        <v>314.45499999999998</v>
      </c>
      <c r="X436" s="237">
        <f t="shared" si="127"/>
        <v>331.495</v>
      </c>
      <c r="Y436" s="237">
        <f t="shared" si="127"/>
        <v>348.53500000000003</v>
      </c>
      <c r="Z436" s="379">
        <f t="shared" si="127"/>
        <v>365.57499999999999</v>
      </c>
      <c r="AA436" s="379">
        <f t="shared" si="127"/>
        <v>382.61500000000001</v>
      </c>
      <c r="AB436" s="379">
        <f t="shared" si="127"/>
        <v>399.65499999999997</v>
      </c>
      <c r="AC436" s="237">
        <f t="shared" si="127"/>
        <v>416.69499999999999</v>
      </c>
      <c r="AD436" s="238">
        <f t="shared" si="127"/>
        <v>433.73500000000001</v>
      </c>
      <c r="AE436" s="237">
        <f t="shared" si="127"/>
        <v>450.77499999999998</v>
      </c>
      <c r="AF436" s="209">
        <f t="shared" si="127"/>
        <v>546</v>
      </c>
      <c r="AG436" s="114"/>
      <c r="AH436" s="114"/>
      <c r="AI436" s="69" t="s">
        <v>441</v>
      </c>
      <c r="AJ436" s="151" t="str">
        <f t="shared" si="128"/>
        <v>FEB-050ROW:PBI-FE-218101</v>
      </c>
      <c r="AK436" s="151" t="str">
        <f t="shared" si="129"/>
        <v>FEB-050ROW:PBI-MTCA-218100</v>
      </c>
      <c r="AL436" s="14" t="s">
        <v>522</v>
      </c>
      <c r="AM436" s="114" t="str">
        <f t="shared" si="130"/>
        <v>FEB-050ROW</v>
      </c>
      <c r="AN436" s="114"/>
      <c r="AO436" s="114"/>
      <c r="AP436" s="511">
        <v>1</v>
      </c>
      <c r="AQ436" s="511">
        <f>'Electronics naming convention'!$C$17+AP436-1</f>
        <v>2181</v>
      </c>
      <c r="AR436" s="114">
        <v>1</v>
      </c>
      <c r="AS436" s="112" t="str">
        <f t="shared" si="131"/>
        <v>BLM</v>
      </c>
      <c r="AT436" s="191">
        <f t="shared" si="132"/>
        <v>39</v>
      </c>
      <c r="AU436" s="114" t="s">
        <v>150</v>
      </c>
      <c r="AW436" s="515"/>
      <c r="AX436" s="515"/>
      <c r="AY436" s="515"/>
      <c r="AZ436" s="109"/>
      <c r="BA436" s="110"/>
      <c r="BB436" s="215"/>
      <c r="BC436" s="109"/>
      <c r="BD436" s="109"/>
    </row>
    <row r="437" spans="2:56" ht="15" customHeight="1" x14ac:dyDescent="0.25">
      <c r="B437" s="68" t="s">
        <v>442</v>
      </c>
      <c r="C437" s="212">
        <v>18</v>
      </c>
      <c r="D437" s="252">
        <f t="shared" si="126"/>
        <v>18</v>
      </c>
      <c r="E437" s="238">
        <f t="shared" si="126"/>
        <v>0.44999999999999929</v>
      </c>
      <c r="F437" s="237">
        <f t="shared" si="126"/>
        <v>19.615000000000002</v>
      </c>
      <c r="G437" s="237">
        <f t="shared" si="126"/>
        <v>41.39</v>
      </c>
      <c r="H437" s="237">
        <f t="shared" si="126"/>
        <v>58.430000000000007</v>
      </c>
      <c r="I437" s="237">
        <f t="shared" si="126"/>
        <v>75.47</v>
      </c>
      <c r="J437" s="237">
        <f t="shared" si="126"/>
        <v>88.935000000000002</v>
      </c>
      <c r="K437" s="237">
        <f t="shared" si="126"/>
        <v>105.97499999999999</v>
      </c>
      <c r="L437" s="237">
        <f t="shared" si="126"/>
        <v>123.01499999999999</v>
      </c>
      <c r="M437" s="237">
        <f t="shared" si="126"/>
        <v>140.05500000000001</v>
      </c>
      <c r="N437" s="237">
        <f t="shared" si="126"/>
        <v>157.095</v>
      </c>
      <c r="O437" s="237">
        <f t="shared" si="126"/>
        <v>174.13499999999999</v>
      </c>
      <c r="P437" s="237">
        <f t="shared" si="126"/>
        <v>191.17500000000001</v>
      </c>
      <c r="Q437" s="237">
        <f t="shared" si="126"/>
        <v>208.215</v>
      </c>
      <c r="R437" s="237">
        <f t="shared" si="126"/>
        <v>225.255</v>
      </c>
      <c r="S437" s="237">
        <f t="shared" si="126"/>
        <v>242.29500000000002</v>
      </c>
      <c r="T437" s="237">
        <f t="shared" si="127"/>
        <v>259.33499999999998</v>
      </c>
      <c r="U437" s="237">
        <f t="shared" si="127"/>
        <v>276.375</v>
      </c>
      <c r="V437" s="237">
        <f t="shared" si="127"/>
        <v>293.41500000000002</v>
      </c>
      <c r="W437" s="237">
        <f t="shared" si="127"/>
        <v>310.45499999999998</v>
      </c>
      <c r="X437" s="237">
        <f t="shared" si="127"/>
        <v>327.495</v>
      </c>
      <c r="Y437" s="237">
        <f t="shared" si="127"/>
        <v>344.53500000000003</v>
      </c>
      <c r="Z437" s="379">
        <f t="shared" si="127"/>
        <v>361.57499999999999</v>
      </c>
      <c r="AA437" s="379">
        <f t="shared" si="127"/>
        <v>378.61500000000001</v>
      </c>
      <c r="AB437" s="379">
        <f t="shared" si="127"/>
        <v>395.65499999999997</v>
      </c>
      <c r="AC437" s="237">
        <f t="shared" si="127"/>
        <v>412.69499999999999</v>
      </c>
      <c r="AD437" s="238">
        <f t="shared" si="127"/>
        <v>429.73500000000001</v>
      </c>
      <c r="AE437" s="237">
        <f t="shared" si="127"/>
        <v>446.77499999999998</v>
      </c>
      <c r="AF437" s="209">
        <f t="shared" si="127"/>
        <v>542</v>
      </c>
      <c r="AG437" s="114"/>
      <c r="AH437" s="114"/>
      <c r="AI437" s="69" t="s">
        <v>442</v>
      </c>
      <c r="AJ437" s="151" t="str">
        <f t="shared" si="128"/>
        <v>FEB-050ROW:PBI-FE-218101</v>
      </c>
      <c r="AK437" s="151" t="str">
        <f t="shared" si="129"/>
        <v>FEB-050ROW:PBI-MTCA-218100</v>
      </c>
      <c r="AL437" s="14" t="s">
        <v>522</v>
      </c>
      <c r="AM437" s="114" t="str">
        <f t="shared" si="130"/>
        <v>FEB-050ROW</v>
      </c>
      <c r="AN437" s="114"/>
      <c r="AO437" s="114"/>
      <c r="AP437" s="511">
        <v>1</v>
      </c>
      <c r="AQ437" s="511">
        <f>'Electronics naming convention'!$C$17+AP437-1</f>
        <v>2181</v>
      </c>
      <c r="AR437" s="114">
        <v>1</v>
      </c>
      <c r="AS437" s="112" t="str">
        <f t="shared" si="131"/>
        <v>BLM</v>
      </c>
      <c r="AT437" s="191">
        <f t="shared" si="132"/>
        <v>43</v>
      </c>
      <c r="AU437" s="114" t="s">
        <v>150</v>
      </c>
      <c r="AW437" s="515"/>
      <c r="AX437" s="515"/>
      <c r="AY437" s="515"/>
      <c r="AZ437" s="109"/>
      <c r="BA437" s="110"/>
      <c r="BB437" s="215"/>
      <c r="BC437" s="109"/>
      <c r="BD437" s="109"/>
    </row>
    <row r="438" spans="2:56" ht="15" customHeight="1" x14ac:dyDescent="0.25">
      <c r="B438" s="68" t="s">
        <v>443</v>
      </c>
      <c r="C438" s="212">
        <v>22</v>
      </c>
      <c r="D438" s="252">
        <f t="shared" si="126"/>
        <v>22</v>
      </c>
      <c r="E438" s="238">
        <f t="shared" si="126"/>
        <v>3.5500000000000007</v>
      </c>
      <c r="F438" s="237">
        <f t="shared" si="126"/>
        <v>15.615000000000002</v>
      </c>
      <c r="G438" s="237">
        <f t="shared" si="126"/>
        <v>37.39</v>
      </c>
      <c r="H438" s="237">
        <f t="shared" si="126"/>
        <v>54.430000000000007</v>
      </c>
      <c r="I438" s="237">
        <f t="shared" si="126"/>
        <v>71.47</v>
      </c>
      <c r="J438" s="237">
        <f t="shared" si="126"/>
        <v>84.935000000000002</v>
      </c>
      <c r="K438" s="237">
        <f t="shared" si="126"/>
        <v>101.97499999999999</v>
      </c>
      <c r="L438" s="237">
        <f t="shared" si="126"/>
        <v>119.01499999999999</v>
      </c>
      <c r="M438" s="237">
        <f t="shared" si="126"/>
        <v>136.05500000000001</v>
      </c>
      <c r="N438" s="237">
        <f t="shared" si="126"/>
        <v>153.095</v>
      </c>
      <c r="O438" s="237">
        <f t="shared" si="126"/>
        <v>170.13499999999999</v>
      </c>
      <c r="P438" s="237">
        <f t="shared" si="126"/>
        <v>187.17500000000001</v>
      </c>
      <c r="Q438" s="237">
        <f t="shared" si="126"/>
        <v>204.215</v>
      </c>
      <c r="R438" s="237">
        <f t="shared" si="126"/>
        <v>221.255</v>
      </c>
      <c r="S438" s="237">
        <f t="shared" si="126"/>
        <v>238.29500000000002</v>
      </c>
      <c r="T438" s="237">
        <f t="shared" si="127"/>
        <v>255.33499999999998</v>
      </c>
      <c r="U438" s="237">
        <f t="shared" si="127"/>
        <v>272.375</v>
      </c>
      <c r="V438" s="237">
        <f t="shared" si="127"/>
        <v>289.41500000000002</v>
      </c>
      <c r="W438" s="237">
        <f t="shared" si="127"/>
        <v>306.45499999999998</v>
      </c>
      <c r="X438" s="237">
        <f t="shared" si="127"/>
        <v>323.495</v>
      </c>
      <c r="Y438" s="237">
        <f t="shared" si="127"/>
        <v>340.53500000000003</v>
      </c>
      <c r="Z438" s="379">
        <f t="shared" si="127"/>
        <v>357.57499999999999</v>
      </c>
      <c r="AA438" s="379">
        <f t="shared" si="127"/>
        <v>374.61500000000001</v>
      </c>
      <c r="AB438" s="379">
        <f t="shared" si="127"/>
        <v>391.65499999999997</v>
      </c>
      <c r="AC438" s="237">
        <f t="shared" si="127"/>
        <v>408.69499999999999</v>
      </c>
      <c r="AD438" s="238">
        <f t="shared" si="127"/>
        <v>425.73500000000001</v>
      </c>
      <c r="AE438" s="237">
        <f t="shared" si="127"/>
        <v>442.77499999999998</v>
      </c>
      <c r="AF438" s="209">
        <f t="shared" si="127"/>
        <v>538</v>
      </c>
      <c r="AG438" s="114"/>
      <c r="AH438" s="114"/>
      <c r="AI438" s="69" t="s">
        <v>443</v>
      </c>
      <c r="AJ438" s="151" t="str">
        <f t="shared" si="128"/>
        <v>FEB-050ROW:PBI-FE-218101</v>
      </c>
      <c r="AK438" s="151" t="str">
        <f t="shared" si="129"/>
        <v>FEB-050ROW:PBI-MTCA-218100</v>
      </c>
      <c r="AL438" s="14" t="s">
        <v>522</v>
      </c>
      <c r="AM438" s="114" t="str">
        <f t="shared" si="130"/>
        <v>FEB-050ROW</v>
      </c>
      <c r="AN438" s="114"/>
      <c r="AO438" s="114"/>
      <c r="AP438" s="511">
        <v>1</v>
      </c>
      <c r="AQ438" s="511">
        <f>'Electronics naming convention'!$C$17+AP438-1</f>
        <v>2181</v>
      </c>
      <c r="AR438" s="114">
        <v>1</v>
      </c>
      <c r="AS438" s="112" t="str">
        <f t="shared" si="131"/>
        <v>BLM</v>
      </c>
      <c r="AT438" s="191">
        <f t="shared" si="132"/>
        <v>47</v>
      </c>
      <c r="AU438" s="114" t="s">
        <v>150</v>
      </c>
      <c r="AW438" s="515"/>
      <c r="AX438" s="515"/>
      <c r="AY438" s="515"/>
      <c r="AZ438" s="109"/>
      <c r="BA438" s="110"/>
      <c r="BB438" s="215"/>
      <c r="BC438" s="109"/>
      <c r="BD438" s="109"/>
    </row>
    <row r="439" spans="2:56" ht="15" customHeight="1" thickBot="1" x14ac:dyDescent="0.3">
      <c r="B439" s="68" t="s">
        <v>444</v>
      </c>
      <c r="C439" s="212">
        <v>26</v>
      </c>
      <c r="D439" s="239">
        <f t="shared" si="126"/>
        <v>26</v>
      </c>
      <c r="E439" s="238">
        <f t="shared" si="126"/>
        <v>7.5500000000000007</v>
      </c>
      <c r="F439" s="237">
        <f t="shared" si="126"/>
        <v>11.615000000000002</v>
      </c>
      <c r="G439" s="237">
        <f t="shared" si="126"/>
        <v>33.39</v>
      </c>
      <c r="H439" s="237">
        <f t="shared" si="126"/>
        <v>50.430000000000007</v>
      </c>
      <c r="I439" s="237">
        <f t="shared" si="126"/>
        <v>67.47</v>
      </c>
      <c r="J439" s="237">
        <f t="shared" si="126"/>
        <v>80.935000000000002</v>
      </c>
      <c r="K439" s="237">
        <f t="shared" si="126"/>
        <v>97.974999999999994</v>
      </c>
      <c r="L439" s="237">
        <f t="shared" si="126"/>
        <v>115.01499999999999</v>
      </c>
      <c r="M439" s="237">
        <f t="shared" si="126"/>
        <v>132.05500000000001</v>
      </c>
      <c r="N439" s="237">
        <f t="shared" si="126"/>
        <v>149.095</v>
      </c>
      <c r="O439" s="237">
        <f t="shared" si="126"/>
        <v>166.13499999999999</v>
      </c>
      <c r="P439" s="237">
        <f t="shared" si="126"/>
        <v>183.17500000000001</v>
      </c>
      <c r="Q439" s="237">
        <f t="shared" si="126"/>
        <v>200.215</v>
      </c>
      <c r="R439" s="237">
        <f t="shared" si="126"/>
        <v>217.255</v>
      </c>
      <c r="S439" s="237">
        <f t="shared" si="126"/>
        <v>234.29500000000002</v>
      </c>
      <c r="T439" s="237">
        <f t="shared" si="127"/>
        <v>251.33499999999998</v>
      </c>
      <c r="U439" s="237">
        <f t="shared" si="127"/>
        <v>268.375</v>
      </c>
      <c r="V439" s="237">
        <f t="shared" si="127"/>
        <v>285.41500000000002</v>
      </c>
      <c r="W439" s="237">
        <f t="shared" si="127"/>
        <v>302.45499999999998</v>
      </c>
      <c r="X439" s="237">
        <f t="shared" si="127"/>
        <v>319.495</v>
      </c>
      <c r="Y439" s="237">
        <f t="shared" si="127"/>
        <v>336.53500000000003</v>
      </c>
      <c r="Z439" s="379">
        <f t="shared" si="127"/>
        <v>353.57499999999999</v>
      </c>
      <c r="AA439" s="379">
        <f t="shared" si="127"/>
        <v>370.61500000000001</v>
      </c>
      <c r="AB439" s="379">
        <f t="shared" si="127"/>
        <v>387.65499999999997</v>
      </c>
      <c r="AC439" s="237">
        <f t="shared" si="127"/>
        <v>404.69499999999999</v>
      </c>
      <c r="AD439" s="238">
        <f t="shared" si="127"/>
        <v>421.73500000000001</v>
      </c>
      <c r="AE439" s="237">
        <f t="shared" si="127"/>
        <v>438.77499999999998</v>
      </c>
      <c r="AF439" s="209">
        <f t="shared" si="127"/>
        <v>534</v>
      </c>
      <c r="AG439" s="114"/>
      <c r="AH439" s="114"/>
      <c r="AI439" s="69" t="s">
        <v>444</v>
      </c>
      <c r="AJ439" s="151" t="str">
        <f t="shared" si="128"/>
        <v>FEB-050ROW:PBI-FE-218101</v>
      </c>
      <c r="AK439" s="151" t="str">
        <f t="shared" si="129"/>
        <v>FEB-050ROW:PBI-MTCA-218100</v>
      </c>
      <c r="AL439" s="14" t="s">
        <v>522</v>
      </c>
      <c r="AM439" s="114" t="str">
        <f t="shared" si="130"/>
        <v>FEB-050ROW</v>
      </c>
      <c r="AN439" s="114"/>
      <c r="AO439" s="114"/>
      <c r="AP439" s="511">
        <v>1</v>
      </c>
      <c r="AQ439" s="511">
        <f>'Electronics naming convention'!$C$17+AP439-1</f>
        <v>2181</v>
      </c>
      <c r="AR439" s="114">
        <v>1</v>
      </c>
      <c r="AS439" s="112" t="str">
        <f t="shared" si="131"/>
        <v>BLM</v>
      </c>
      <c r="AT439" s="191">
        <f t="shared" si="132"/>
        <v>51</v>
      </c>
      <c r="AU439" s="114" t="s">
        <v>150</v>
      </c>
      <c r="AW439" s="515"/>
      <c r="AX439" s="515"/>
      <c r="AY439" s="515"/>
      <c r="AZ439" s="109"/>
      <c r="BA439" s="110"/>
      <c r="BB439" s="215"/>
      <c r="BC439" s="109"/>
      <c r="BD439" s="109"/>
    </row>
    <row r="440" spans="2:56" x14ac:dyDescent="0.25">
      <c r="B440" s="68" t="s">
        <v>445</v>
      </c>
      <c r="C440" s="83">
        <v>30</v>
      </c>
      <c r="D440" s="237">
        <f t="shared" si="126"/>
        <v>30</v>
      </c>
      <c r="E440" s="238">
        <f t="shared" si="126"/>
        <v>11.55</v>
      </c>
      <c r="F440" s="240">
        <f t="shared" si="126"/>
        <v>7.615000000000002</v>
      </c>
      <c r="G440" s="241">
        <f t="shared" si="126"/>
        <v>29.39</v>
      </c>
      <c r="H440" s="237">
        <f t="shared" si="126"/>
        <v>46.430000000000007</v>
      </c>
      <c r="I440" s="237">
        <f t="shared" si="126"/>
        <v>63.47</v>
      </c>
      <c r="J440" s="237">
        <f t="shared" si="126"/>
        <v>76.935000000000002</v>
      </c>
      <c r="K440" s="237">
        <f t="shared" si="126"/>
        <v>93.974999999999994</v>
      </c>
      <c r="L440" s="237">
        <f t="shared" si="126"/>
        <v>111.01499999999999</v>
      </c>
      <c r="M440" s="237">
        <f t="shared" si="126"/>
        <v>128.05500000000001</v>
      </c>
      <c r="N440" s="237">
        <f t="shared" si="126"/>
        <v>145.095</v>
      </c>
      <c r="O440" s="237">
        <f t="shared" si="126"/>
        <v>162.13499999999999</v>
      </c>
      <c r="P440" s="237">
        <f t="shared" si="126"/>
        <v>179.17500000000001</v>
      </c>
      <c r="Q440" s="237">
        <f t="shared" si="126"/>
        <v>196.215</v>
      </c>
      <c r="R440" s="237">
        <f t="shared" si="126"/>
        <v>213.255</v>
      </c>
      <c r="S440" s="237">
        <f t="shared" si="126"/>
        <v>230.29500000000002</v>
      </c>
      <c r="T440" s="237">
        <f t="shared" si="127"/>
        <v>247.33499999999998</v>
      </c>
      <c r="U440" s="237">
        <f t="shared" si="127"/>
        <v>264.375</v>
      </c>
      <c r="V440" s="237">
        <f t="shared" si="127"/>
        <v>281.41500000000002</v>
      </c>
      <c r="W440" s="237">
        <f t="shared" si="127"/>
        <v>298.45499999999998</v>
      </c>
      <c r="X440" s="237">
        <f t="shared" si="127"/>
        <v>315.495</v>
      </c>
      <c r="Y440" s="237">
        <f t="shared" si="127"/>
        <v>332.53500000000003</v>
      </c>
      <c r="Z440" s="379">
        <f t="shared" si="127"/>
        <v>349.57499999999999</v>
      </c>
      <c r="AA440" s="379">
        <f t="shared" si="127"/>
        <v>366.61500000000001</v>
      </c>
      <c r="AB440" s="379">
        <f t="shared" si="127"/>
        <v>383.65499999999997</v>
      </c>
      <c r="AC440" s="237">
        <f t="shared" si="127"/>
        <v>400.69499999999999</v>
      </c>
      <c r="AD440" s="238">
        <f t="shared" si="127"/>
        <v>417.73500000000001</v>
      </c>
      <c r="AE440" s="237">
        <f t="shared" si="127"/>
        <v>434.77499999999998</v>
      </c>
      <c r="AF440" s="209">
        <f t="shared" si="127"/>
        <v>530</v>
      </c>
      <c r="AG440" s="114"/>
      <c r="AH440" s="114"/>
      <c r="AI440" s="69" t="s">
        <v>445</v>
      </c>
      <c r="AJ440" s="151" t="str">
        <f t="shared" si="128"/>
        <v>SPK-010ROW:PBI-FE-218201</v>
      </c>
      <c r="AK440" s="151" t="str">
        <f t="shared" si="129"/>
        <v>SPK-010ROW:PBI-MTCA-218200</v>
      </c>
      <c r="AL440" s="14" t="s">
        <v>524</v>
      </c>
      <c r="AM440" s="114" t="str">
        <f t="shared" si="130"/>
        <v>SPK-010ROW</v>
      </c>
      <c r="AN440" s="114"/>
      <c r="AO440" s="114"/>
      <c r="AP440" s="511">
        <v>2</v>
      </c>
      <c r="AQ440" s="511">
        <f>'Electronics naming convention'!$C$17+AP440-1</f>
        <v>2182</v>
      </c>
      <c r="AR440" s="114">
        <v>1</v>
      </c>
      <c r="AS440" s="112" t="str">
        <f t="shared" si="131"/>
        <v>BLM</v>
      </c>
      <c r="AT440" s="191">
        <f t="shared" si="132"/>
        <v>52.615000000000002</v>
      </c>
      <c r="AU440" s="114" t="s">
        <v>151</v>
      </c>
      <c r="AW440" s="515"/>
      <c r="AX440" s="515"/>
      <c r="AY440" s="515"/>
      <c r="AZ440" s="109"/>
      <c r="BA440" s="110"/>
      <c r="BB440" s="215"/>
      <c r="BC440" s="109"/>
      <c r="BD440" s="109"/>
    </row>
    <row r="441" spans="2:56" x14ac:dyDescent="0.25">
      <c r="B441" s="68" t="s">
        <v>446</v>
      </c>
      <c r="C441" s="212">
        <v>34</v>
      </c>
      <c r="D441" s="237">
        <f t="shared" si="126"/>
        <v>34</v>
      </c>
      <c r="E441" s="238">
        <f t="shared" si="126"/>
        <v>15.55</v>
      </c>
      <c r="F441" s="244">
        <f t="shared" si="126"/>
        <v>3.615000000000002</v>
      </c>
      <c r="G441" s="245">
        <f t="shared" si="126"/>
        <v>25.39</v>
      </c>
      <c r="H441" s="237">
        <f t="shared" si="126"/>
        <v>42.430000000000007</v>
      </c>
      <c r="I441" s="237">
        <f t="shared" si="126"/>
        <v>59.47</v>
      </c>
      <c r="J441" s="237">
        <f t="shared" si="126"/>
        <v>72.935000000000002</v>
      </c>
      <c r="K441" s="237">
        <f t="shared" si="126"/>
        <v>89.974999999999994</v>
      </c>
      <c r="L441" s="237">
        <f t="shared" si="126"/>
        <v>107.01499999999999</v>
      </c>
      <c r="M441" s="237">
        <f t="shared" si="126"/>
        <v>124.05500000000001</v>
      </c>
      <c r="N441" s="237">
        <f t="shared" si="126"/>
        <v>141.095</v>
      </c>
      <c r="O441" s="237">
        <f t="shared" si="126"/>
        <v>158.13499999999999</v>
      </c>
      <c r="P441" s="237">
        <f t="shared" si="126"/>
        <v>175.17500000000001</v>
      </c>
      <c r="Q441" s="237">
        <f t="shared" si="126"/>
        <v>192.215</v>
      </c>
      <c r="R441" s="237">
        <f t="shared" si="126"/>
        <v>209.255</v>
      </c>
      <c r="S441" s="237">
        <f t="shared" si="126"/>
        <v>226.29500000000002</v>
      </c>
      <c r="T441" s="237">
        <f t="shared" si="127"/>
        <v>243.33499999999998</v>
      </c>
      <c r="U441" s="237">
        <f t="shared" si="127"/>
        <v>260.375</v>
      </c>
      <c r="V441" s="237">
        <f t="shared" si="127"/>
        <v>277.41500000000002</v>
      </c>
      <c r="W441" s="237">
        <f t="shared" si="127"/>
        <v>294.45499999999998</v>
      </c>
      <c r="X441" s="237">
        <f t="shared" si="127"/>
        <v>311.495</v>
      </c>
      <c r="Y441" s="237">
        <f t="shared" si="127"/>
        <v>328.53500000000003</v>
      </c>
      <c r="Z441" s="379">
        <f t="shared" si="127"/>
        <v>345.57499999999999</v>
      </c>
      <c r="AA441" s="379">
        <f t="shared" si="127"/>
        <v>362.61500000000001</v>
      </c>
      <c r="AB441" s="379">
        <f t="shared" si="127"/>
        <v>379.65499999999997</v>
      </c>
      <c r="AC441" s="237">
        <f t="shared" si="127"/>
        <v>396.69499999999999</v>
      </c>
      <c r="AD441" s="238">
        <f t="shared" si="127"/>
        <v>413.73500000000001</v>
      </c>
      <c r="AE441" s="237">
        <f t="shared" si="127"/>
        <v>430.77499999999998</v>
      </c>
      <c r="AF441" s="209">
        <f t="shared" si="127"/>
        <v>526</v>
      </c>
      <c r="AG441" s="114"/>
      <c r="AH441" s="114"/>
      <c r="AI441" s="69" t="s">
        <v>446</v>
      </c>
      <c r="AJ441" s="151" t="str">
        <f t="shared" si="128"/>
        <v>SPK-010ROW:PBI-FE-218201</v>
      </c>
      <c r="AK441" s="151" t="str">
        <f t="shared" si="129"/>
        <v>SPK-010ROW:PBI-MTCA-218200</v>
      </c>
      <c r="AL441" s="14" t="s">
        <v>524</v>
      </c>
      <c r="AM441" s="114" t="str">
        <f t="shared" si="130"/>
        <v>SPK-010ROW</v>
      </c>
      <c r="AN441" s="114"/>
      <c r="AO441" s="114"/>
      <c r="AP441" s="511">
        <v>2</v>
      </c>
      <c r="AQ441" s="511">
        <f>'Electronics naming convention'!$C$17+AP441-1</f>
        <v>2182</v>
      </c>
      <c r="AR441" s="114">
        <v>1</v>
      </c>
      <c r="AS441" s="112" t="str">
        <f t="shared" si="131"/>
        <v>BLM</v>
      </c>
      <c r="AT441" s="191">
        <f t="shared" si="132"/>
        <v>48.615000000000002</v>
      </c>
      <c r="AU441" s="114" t="s">
        <v>151</v>
      </c>
      <c r="AW441" s="515"/>
      <c r="AX441" s="515"/>
      <c r="AY441" s="515"/>
      <c r="AZ441" s="109"/>
      <c r="BA441" s="110"/>
      <c r="BB441" s="215"/>
      <c r="BC441" s="109"/>
      <c r="BD441" s="109"/>
    </row>
    <row r="442" spans="2:56" x14ac:dyDescent="0.25">
      <c r="B442" s="68" t="s">
        <v>447</v>
      </c>
      <c r="C442" s="212">
        <v>38</v>
      </c>
      <c r="D442" s="237">
        <f t="shared" si="126"/>
        <v>38</v>
      </c>
      <c r="E442" s="238">
        <f t="shared" si="126"/>
        <v>19.55</v>
      </c>
      <c r="F442" s="244">
        <f t="shared" si="126"/>
        <v>0.38499999999999801</v>
      </c>
      <c r="G442" s="245">
        <f t="shared" si="126"/>
        <v>21.39</v>
      </c>
      <c r="H442" s="237">
        <f t="shared" si="126"/>
        <v>38.430000000000007</v>
      </c>
      <c r="I442" s="237">
        <f t="shared" si="126"/>
        <v>55.47</v>
      </c>
      <c r="J442" s="237">
        <f t="shared" si="126"/>
        <v>68.935000000000002</v>
      </c>
      <c r="K442" s="237">
        <f t="shared" si="126"/>
        <v>85.974999999999994</v>
      </c>
      <c r="L442" s="237">
        <f t="shared" si="126"/>
        <v>103.01499999999999</v>
      </c>
      <c r="M442" s="237">
        <f t="shared" si="126"/>
        <v>120.05500000000001</v>
      </c>
      <c r="N442" s="237">
        <f t="shared" si="126"/>
        <v>137.095</v>
      </c>
      <c r="O442" s="237">
        <f t="shared" si="126"/>
        <v>154.13499999999999</v>
      </c>
      <c r="P442" s="237">
        <f t="shared" si="126"/>
        <v>171.17500000000001</v>
      </c>
      <c r="Q442" s="237">
        <f t="shared" si="126"/>
        <v>188.215</v>
      </c>
      <c r="R442" s="237">
        <f t="shared" si="126"/>
        <v>205.255</v>
      </c>
      <c r="S442" s="237">
        <f t="shared" si="126"/>
        <v>222.29500000000002</v>
      </c>
      <c r="T442" s="237">
        <f t="shared" si="127"/>
        <v>239.33499999999998</v>
      </c>
      <c r="U442" s="237">
        <f t="shared" si="127"/>
        <v>256.375</v>
      </c>
      <c r="V442" s="237">
        <f t="shared" si="127"/>
        <v>273.41500000000002</v>
      </c>
      <c r="W442" s="237">
        <f t="shared" si="127"/>
        <v>290.45499999999998</v>
      </c>
      <c r="X442" s="237">
        <f t="shared" si="127"/>
        <v>307.495</v>
      </c>
      <c r="Y442" s="237">
        <f t="shared" si="127"/>
        <v>324.53500000000003</v>
      </c>
      <c r="Z442" s="379">
        <f t="shared" si="127"/>
        <v>341.57499999999999</v>
      </c>
      <c r="AA442" s="379">
        <f t="shared" si="127"/>
        <v>358.61500000000001</v>
      </c>
      <c r="AB442" s="379">
        <f t="shared" si="127"/>
        <v>375.65499999999997</v>
      </c>
      <c r="AC442" s="237">
        <f t="shared" si="127"/>
        <v>392.69499999999999</v>
      </c>
      <c r="AD442" s="238">
        <f t="shared" si="127"/>
        <v>409.73500000000001</v>
      </c>
      <c r="AE442" s="237">
        <f t="shared" si="127"/>
        <v>426.77499999999998</v>
      </c>
      <c r="AF442" s="209">
        <f t="shared" si="127"/>
        <v>522</v>
      </c>
      <c r="AG442" s="114"/>
      <c r="AH442" s="114"/>
      <c r="AI442" s="69" t="s">
        <v>447</v>
      </c>
      <c r="AJ442" s="151" t="str">
        <f t="shared" si="128"/>
        <v>SPK-010ROW:PBI-FE-218201</v>
      </c>
      <c r="AK442" s="151" t="str">
        <f t="shared" si="129"/>
        <v>SPK-010ROW:PBI-MTCA-218200</v>
      </c>
      <c r="AL442" s="14" t="s">
        <v>524</v>
      </c>
      <c r="AM442" s="114" t="str">
        <f t="shared" si="130"/>
        <v>SPK-010ROW</v>
      </c>
      <c r="AN442" s="114"/>
      <c r="AO442" s="114"/>
      <c r="AP442" s="511">
        <v>2</v>
      </c>
      <c r="AQ442" s="511">
        <f>'Electronics naming convention'!$C$17+AP442-1</f>
        <v>2182</v>
      </c>
      <c r="AR442" s="114">
        <v>1</v>
      </c>
      <c r="AS442" s="112" t="str">
        <f t="shared" si="131"/>
        <v>BLM</v>
      </c>
      <c r="AT442" s="191">
        <f t="shared" si="132"/>
        <v>45.384999999999998</v>
      </c>
      <c r="AU442" s="114" t="s">
        <v>151</v>
      </c>
      <c r="AW442" s="515"/>
      <c r="AX442" s="515"/>
      <c r="AY442" s="515"/>
      <c r="AZ442" s="109"/>
      <c r="BA442" s="110"/>
      <c r="BB442" s="215"/>
      <c r="BC442" s="109"/>
      <c r="BD442" s="109"/>
    </row>
    <row r="443" spans="2:56" x14ac:dyDescent="0.25">
      <c r="B443" s="68" t="s">
        <v>448</v>
      </c>
      <c r="C443" s="212">
        <v>42</v>
      </c>
      <c r="D443" s="237">
        <f t="shared" si="126"/>
        <v>42</v>
      </c>
      <c r="E443" s="238">
        <f t="shared" si="126"/>
        <v>23.55</v>
      </c>
      <c r="F443" s="244">
        <f t="shared" si="126"/>
        <v>4.384999999999998</v>
      </c>
      <c r="G443" s="245">
        <f t="shared" si="126"/>
        <v>17.39</v>
      </c>
      <c r="H443" s="237">
        <f t="shared" si="126"/>
        <v>34.430000000000007</v>
      </c>
      <c r="I443" s="237">
        <f t="shared" si="126"/>
        <v>51.47</v>
      </c>
      <c r="J443" s="237">
        <f t="shared" si="126"/>
        <v>64.935000000000002</v>
      </c>
      <c r="K443" s="237">
        <f t="shared" si="126"/>
        <v>81.974999999999994</v>
      </c>
      <c r="L443" s="237">
        <f t="shared" si="126"/>
        <v>99.014999999999986</v>
      </c>
      <c r="M443" s="237">
        <f t="shared" si="126"/>
        <v>116.05500000000001</v>
      </c>
      <c r="N443" s="237">
        <f t="shared" si="126"/>
        <v>133.095</v>
      </c>
      <c r="O443" s="237">
        <f t="shared" si="126"/>
        <v>150.13499999999999</v>
      </c>
      <c r="P443" s="237">
        <f t="shared" si="126"/>
        <v>167.17500000000001</v>
      </c>
      <c r="Q443" s="237">
        <f t="shared" si="126"/>
        <v>184.215</v>
      </c>
      <c r="R443" s="237">
        <f t="shared" si="126"/>
        <v>201.255</v>
      </c>
      <c r="S443" s="237">
        <f t="shared" si="126"/>
        <v>218.29500000000002</v>
      </c>
      <c r="T443" s="237">
        <f t="shared" si="127"/>
        <v>235.33499999999998</v>
      </c>
      <c r="U443" s="237">
        <f t="shared" si="127"/>
        <v>252.375</v>
      </c>
      <c r="V443" s="237">
        <f t="shared" si="127"/>
        <v>269.41500000000002</v>
      </c>
      <c r="W443" s="237">
        <f t="shared" si="127"/>
        <v>286.45499999999998</v>
      </c>
      <c r="X443" s="237">
        <f t="shared" si="127"/>
        <v>303.495</v>
      </c>
      <c r="Y443" s="237">
        <f t="shared" si="127"/>
        <v>320.53500000000003</v>
      </c>
      <c r="Z443" s="379">
        <f t="shared" si="127"/>
        <v>337.57499999999999</v>
      </c>
      <c r="AA443" s="379">
        <f t="shared" si="127"/>
        <v>354.61500000000001</v>
      </c>
      <c r="AB443" s="379">
        <f t="shared" si="127"/>
        <v>371.65499999999997</v>
      </c>
      <c r="AC443" s="237">
        <f t="shared" si="127"/>
        <v>388.69499999999999</v>
      </c>
      <c r="AD443" s="238">
        <f t="shared" si="127"/>
        <v>405.73500000000001</v>
      </c>
      <c r="AE443" s="237">
        <f t="shared" si="127"/>
        <v>422.77499999999998</v>
      </c>
      <c r="AF443" s="209">
        <f t="shared" si="127"/>
        <v>518</v>
      </c>
      <c r="AG443" s="114"/>
      <c r="AH443" s="114"/>
      <c r="AI443" s="69" t="s">
        <v>448</v>
      </c>
      <c r="AJ443" s="151" t="str">
        <f t="shared" si="128"/>
        <v>SPK-010ROW:PBI-FE-218201</v>
      </c>
      <c r="AK443" s="151" t="str">
        <f t="shared" si="129"/>
        <v>SPK-010ROW:PBI-MTCA-218200</v>
      </c>
      <c r="AL443" s="14" t="s">
        <v>524</v>
      </c>
      <c r="AM443" s="114" t="str">
        <f t="shared" si="130"/>
        <v>SPK-010ROW</v>
      </c>
      <c r="AN443" s="114"/>
      <c r="AO443" s="114"/>
      <c r="AP443" s="511">
        <v>2</v>
      </c>
      <c r="AQ443" s="511">
        <f>'Electronics naming convention'!$C$17+AP443-1</f>
        <v>2182</v>
      </c>
      <c r="AR443" s="114">
        <v>1</v>
      </c>
      <c r="AS443" s="112" t="str">
        <f t="shared" si="131"/>
        <v>BLM</v>
      </c>
      <c r="AT443" s="191">
        <f t="shared" si="132"/>
        <v>49.384999999999998</v>
      </c>
      <c r="AU443" s="114" t="s">
        <v>151</v>
      </c>
      <c r="AW443" s="515"/>
      <c r="AX443" s="515"/>
      <c r="AY443" s="515"/>
      <c r="AZ443" s="109"/>
      <c r="BA443" s="110"/>
      <c r="BB443" s="215"/>
      <c r="BC443" s="109"/>
      <c r="BD443" s="109"/>
    </row>
    <row r="444" spans="2:56" ht="15.75" thickBot="1" x14ac:dyDescent="0.3">
      <c r="B444" s="68" t="s">
        <v>449</v>
      </c>
      <c r="C444" s="212">
        <v>46</v>
      </c>
      <c r="D444" s="237">
        <f t="shared" si="126"/>
        <v>46</v>
      </c>
      <c r="E444" s="238">
        <f t="shared" si="126"/>
        <v>27.55</v>
      </c>
      <c r="F444" s="244">
        <f t="shared" si="126"/>
        <v>8.384999999999998</v>
      </c>
      <c r="G444" s="245">
        <f t="shared" si="126"/>
        <v>13.39</v>
      </c>
      <c r="H444" s="237">
        <f t="shared" si="126"/>
        <v>30.430000000000007</v>
      </c>
      <c r="I444" s="237">
        <f t="shared" si="126"/>
        <v>47.47</v>
      </c>
      <c r="J444" s="237">
        <f t="shared" si="126"/>
        <v>60.935000000000002</v>
      </c>
      <c r="K444" s="237">
        <f t="shared" si="126"/>
        <v>77.974999999999994</v>
      </c>
      <c r="L444" s="237">
        <f t="shared" si="126"/>
        <v>95.014999999999986</v>
      </c>
      <c r="M444" s="237">
        <f t="shared" si="126"/>
        <v>112.05500000000001</v>
      </c>
      <c r="N444" s="237">
        <f t="shared" si="126"/>
        <v>129.095</v>
      </c>
      <c r="O444" s="237">
        <f t="shared" si="126"/>
        <v>146.13499999999999</v>
      </c>
      <c r="P444" s="237">
        <f t="shared" si="126"/>
        <v>163.17500000000001</v>
      </c>
      <c r="Q444" s="237">
        <f t="shared" si="126"/>
        <v>180.215</v>
      </c>
      <c r="R444" s="237">
        <f t="shared" si="126"/>
        <v>197.255</v>
      </c>
      <c r="S444" s="237">
        <f t="shared" si="126"/>
        <v>214.29500000000002</v>
      </c>
      <c r="T444" s="237">
        <f t="shared" si="127"/>
        <v>231.33499999999998</v>
      </c>
      <c r="U444" s="237">
        <f t="shared" si="127"/>
        <v>248.375</v>
      </c>
      <c r="V444" s="237">
        <f t="shared" si="127"/>
        <v>265.41500000000002</v>
      </c>
      <c r="W444" s="237">
        <f t="shared" si="127"/>
        <v>282.45499999999998</v>
      </c>
      <c r="X444" s="237">
        <f t="shared" si="127"/>
        <v>299.495</v>
      </c>
      <c r="Y444" s="237">
        <f t="shared" si="127"/>
        <v>316.53500000000003</v>
      </c>
      <c r="Z444" s="379">
        <f t="shared" si="127"/>
        <v>333.57499999999999</v>
      </c>
      <c r="AA444" s="379">
        <f t="shared" si="127"/>
        <v>350.61500000000001</v>
      </c>
      <c r="AB444" s="379">
        <f t="shared" si="127"/>
        <v>367.65499999999997</v>
      </c>
      <c r="AC444" s="237">
        <f t="shared" si="127"/>
        <v>384.69499999999999</v>
      </c>
      <c r="AD444" s="238">
        <f t="shared" si="127"/>
        <v>401.73500000000001</v>
      </c>
      <c r="AE444" s="237">
        <f t="shared" si="127"/>
        <v>418.77499999999998</v>
      </c>
      <c r="AF444" s="209">
        <f t="shared" si="127"/>
        <v>514</v>
      </c>
      <c r="AG444" s="114"/>
      <c r="AH444" s="114"/>
      <c r="AI444" s="69" t="s">
        <v>449</v>
      </c>
      <c r="AJ444" s="151" t="str">
        <f t="shared" si="128"/>
        <v>SPK-010ROW:PBI-FE-218201</v>
      </c>
      <c r="AK444" s="151" t="str">
        <f t="shared" si="129"/>
        <v>SPK-010ROW:PBI-MTCA-218200</v>
      </c>
      <c r="AL444" s="14" t="s">
        <v>524</v>
      </c>
      <c r="AM444" s="114" t="str">
        <f t="shared" si="130"/>
        <v>SPK-010ROW</v>
      </c>
      <c r="AN444" s="114"/>
      <c r="AO444" s="114"/>
      <c r="AP444" s="511">
        <v>2</v>
      </c>
      <c r="AQ444" s="511">
        <f>'Electronics naming convention'!$C$17+AP444-1</f>
        <v>2182</v>
      </c>
      <c r="AR444" s="114">
        <v>1</v>
      </c>
      <c r="AS444" s="112" t="str">
        <f t="shared" si="131"/>
        <v>BLM</v>
      </c>
      <c r="AT444" s="191">
        <f t="shared" si="132"/>
        <v>53.384999999999998</v>
      </c>
      <c r="AU444" s="114" t="s">
        <v>151</v>
      </c>
      <c r="AW444" s="515"/>
      <c r="AX444" s="515"/>
      <c r="AY444" s="515"/>
      <c r="AZ444" s="109"/>
      <c r="BA444" s="110"/>
      <c r="BB444" s="215"/>
      <c r="BC444" s="109"/>
      <c r="BD444" s="109"/>
    </row>
    <row r="445" spans="2:56" x14ac:dyDescent="0.25">
      <c r="B445" s="68" t="s">
        <v>450</v>
      </c>
      <c r="C445" s="211">
        <v>50</v>
      </c>
      <c r="D445" s="237">
        <f t="shared" si="126"/>
        <v>50</v>
      </c>
      <c r="E445" s="238">
        <f t="shared" si="126"/>
        <v>31.55</v>
      </c>
      <c r="F445" s="240">
        <f t="shared" si="126"/>
        <v>12.384999999999998</v>
      </c>
      <c r="G445" s="241">
        <f t="shared" si="126"/>
        <v>9.39</v>
      </c>
      <c r="H445" s="237">
        <f t="shared" si="126"/>
        <v>26.430000000000007</v>
      </c>
      <c r="I445" s="237">
        <f t="shared" si="126"/>
        <v>43.47</v>
      </c>
      <c r="J445" s="237">
        <f t="shared" si="126"/>
        <v>56.935000000000002</v>
      </c>
      <c r="K445" s="237">
        <f t="shared" si="126"/>
        <v>73.974999999999994</v>
      </c>
      <c r="L445" s="237">
        <f t="shared" si="126"/>
        <v>91.014999999999986</v>
      </c>
      <c r="M445" s="237">
        <f t="shared" si="126"/>
        <v>108.05500000000001</v>
      </c>
      <c r="N445" s="237">
        <f t="shared" si="126"/>
        <v>125.095</v>
      </c>
      <c r="O445" s="237">
        <f t="shared" si="126"/>
        <v>142.13499999999999</v>
      </c>
      <c r="P445" s="237">
        <f t="shared" si="126"/>
        <v>159.17500000000001</v>
      </c>
      <c r="Q445" s="237">
        <f t="shared" si="126"/>
        <v>176.215</v>
      </c>
      <c r="R445" s="237">
        <f t="shared" si="126"/>
        <v>193.255</v>
      </c>
      <c r="S445" s="237">
        <f t="shared" ref="S445:AF460" si="133">ABS($C445-S$159)</f>
        <v>210.29500000000002</v>
      </c>
      <c r="T445" s="237">
        <f t="shared" si="127"/>
        <v>227.33499999999998</v>
      </c>
      <c r="U445" s="237">
        <f t="shared" si="127"/>
        <v>244.375</v>
      </c>
      <c r="V445" s="237">
        <f t="shared" si="127"/>
        <v>261.41500000000002</v>
      </c>
      <c r="W445" s="237">
        <f t="shared" si="127"/>
        <v>278.45499999999998</v>
      </c>
      <c r="X445" s="237">
        <f t="shared" si="127"/>
        <v>295.495</v>
      </c>
      <c r="Y445" s="237">
        <f t="shared" si="127"/>
        <v>312.53500000000003</v>
      </c>
      <c r="Z445" s="379">
        <f t="shared" si="127"/>
        <v>329.57499999999999</v>
      </c>
      <c r="AA445" s="379">
        <f t="shared" si="127"/>
        <v>346.61500000000001</v>
      </c>
      <c r="AB445" s="379">
        <f t="shared" si="127"/>
        <v>363.65499999999997</v>
      </c>
      <c r="AC445" s="237">
        <f t="shared" si="127"/>
        <v>380.69499999999999</v>
      </c>
      <c r="AD445" s="238">
        <f t="shared" si="127"/>
        <v>397.73500000000001</v>
      </c>
      <c r="AE445" s="237">
        <f t="shared" si="127"/>
        <v>414.77499999999998</v>
      </c>
      <c r="AF445" s="209">
        <f t="shared" si="127"/>
        <v>510</v>
      </c>
      <c r="AG445" s="114"/>
      <c r="AH445" s="114"/>
      <c r="AI445" s="69" t="s">
        <v>450</v>
      </c>
      <c r="AJ445" s="151" t="str">
        <f t="shared" si="128"/>
        <v>SPK-010ROW:PBI-FE-218201</v>
      </c>
      <c r="AK445" s="151" t="str">
        <f t="shared" si="129"/>
        <v>SPK-010ROW:PBI-MTCA-218200</v>
      </c>
      <c r="AL445" s="14" t="s">
        <v>524</v>
      </c>
      <c r="AM445" s="114" t="str">
        <f t="shared" si="130"/>
        <v>SPK-010ROW</v>
      </c>
      <c r="AN445" s="114"/>
      <c r="AO445" s="114"/>
      <c r="AP445" s="511">
        <v>2</v>
      </c>
      <c r="AQ445" s="511">
        <f>'Electronics naming convention'!$C$17+AP445-1</f>
        <v>2182</v>
      </c>
      <c r="AR445" s="114">
        <v>1</v>
      </c>
      <c r="AS445" s="112" t="str">
        <f t="shared" si="131"/>
        <v>BLM</v>
      </c>
      <c r="AT445" s="191">
        <f t="shared" si="132"/>
        <v>54.39</v>
      </c>
      <c r="AU445" s="114" t="s">
        <v>152</v>
      </c>
      <c r="AW445" s="515"/>
      <c r="AX445" s="515"/>
      <c r="AY445" s="515"/>
      <c r="AZ445" s="109"/>
      <c r="BA445" s="110"/>
      <c r="BB445" s="215"/>
      <c r="BC445" s="109"/>
      <c r="BD445" s="109"/>
    </row>
    <row r="446" spans="2:56" x14ac:dyDescent="0.25">
      <c r="B446" s="69" t="s">
        <v>470</v>
      </c>
      <c r="C446" s="144">
        <v>51.348820000000003</v>
      </c>
      <c r="D446" s="237">
        <f t="shared" ref="D446:S461" si="134">ABS($C446-D$159)</f>
        <v>51.348820000000003</v>
      </c>
      <c r="E446" s="238">
        <f t="shared" si="134"/>
        <v>32.898820000000001</v>
      </c>
      <c r="F446" s="244">
        <f t="shared" si="134"/>
        <v>13.733820000000001</v>
      </c>
      <c r="G446" s="245">
        <f t="shared" si="134"/>
        <v>8.0411799999999971</v>
      </c>
      <c r="H446" s="237">
        <f t="shared" si="134"/>
        <v>25.081180000000003</v>
      </c>
      <c r="I446" s="237">
        <f t="shared" si="134"/>
        <v>42.121179999999995</v>
      </c>
      <c r="J446" s="237">
        <f t="shared" si="134"/>
        <v>55.586179999999999</v>
      </c>
      <c r="K446" s="237">
        <f t="shared" si="134"/>
        <v>72.626179999999991</v>
      </c>
      <c r="L446" s="237">
        <f t="shared" si="134"/>
        <v>89.666179999999983</v>
      </c>
      <c r="M446" s="237">
        <f t="shared" si="134"/>
        <v>106.70618</v>
      </c>
      <c r="N446" s="237">
        <f t="shared" si="134"/>
        <v>123.74618</v>
      </c>
      <c r="O446" s="237">
        <f t="shared" si="134"/>
        <v>140.78618</v>
      </c>
      <c r="P446" s="237">
        <f t="shared" si="134"/>
        <v>157.82618000000002</v>
      </c>
      <c r="Q446" s="237">
        <f t="shared" si="134"/>
        <v>174.86617999999999</v>
      </c>
      <c r="R446" s="237">
        <f t="shared" si="134"/>
        <v>191.90618000000001</v>
      </c>
      <c r="S446" s="237">
        <f t="shared" si="133"/>
        <v>208.94618000000003</v>
      </c>
      <c r="T446" s="237">
        <f t="shared" si="133"/>
        <v>225.98617999999999</v>
      </c>
      <c r="U446" s="237">
        <f t="shared" si="133"/>
        <v>243.02618000000001</v>
      </c>
      <c r="V446" s="237">
        <f t="shared" si="133"/>
        <v>260.06618000000003</v>
      </c>
      <c r="W446" s="237">
        <f t="shared" si="133"/>
        <v>277.10617999999999</v>
      </c>
      <c r="X446" s="237">
        <f t="shared" si="133"/>
        <v>294.14618000000002</v>
      </c>
      <c r="Y446" s="237">
        <f t="shared" si="133"/>
        <v>311.18618000000004</v>
      </c>
      <c r="Z446" s="379">
        <f t="shared" si="133"/>
        <v>328.22618</v>
      </c>
      <c r="AA446" s="379">
        <f t="shared" si="133"/>
        <v>345.26618000000002</v>
      </c>
      <c r="AB446" s="379">
        <f t="shared" si="133"/>
        <v>362.30617999999998</v>
      </c>
      <c r="AC446" s="237">
        <f t="shared" si="133"/>
        <v>379.34618</v>
      </c>
      <c r="AD446" s="238">
        <f t="shared" si="133"/>
        <v>396.38618000000002</v>
      </c>
      <c r="AE446" s="237">
        <f t="shared" si="133"/>
        <v>413.42617999999999</v>
      </c>
      <c r="AF446" s="209">
        <f t="shared" si="133"/>
        <v>508.65118000000001</v>
      </c>
      <c r="AG446" s="114"/>
      <c r="AH446" s="114"/>
      <c r="AI446" s="69" t="s">
        <v>470</v>
      </c>
      <c r="AJ446" s="151" t="str">
        <f t="shared" si="128"/>
        <v>SPK-010ROW:PBI-FE-218201</v>
      </c>
      <c r="AK446" s="151" t="str">
        <f t="shared" si="129"/>
        <v>SPK-010ROW:PBI-MTCA-218200</v>
      </c>
      <c r="AL446" s="14" t="s">
        <v>524</v>
      </c>
      <c r="AM446" s="114" t="str">
        <f t="shared" si="130"/>
        <v>SPK-010ROW</v>
      </c>
      <c r="AN446" s="114"/>
      <c r="AO446" s="114"/>
      <c r="AP446" s="511">
        <v>2</v>
      </c>
      <c r="AQ446" s="511">
        <f>'Electronics naming convention'!$C$17+AP446-1</f>
        <v>2182</v>
      </c>
      <c r="AR446" s="114">
        <v>1</v>
      </c>
      <c r="AS446" s="112" t="str">
        <f t="shared" si="131"/>
        <v>BLM</v>
      </c>
      <c r="AT446" s="191">
        <f t="shared" si="132"/>
        <v>53.041179999999997</v>
      </c>
      <c r="AU446" s="114" t="s">
        <v>152</v>
      </c>
      <c r="AW446" s="515"/>
      <c r="AX446" s="515"/>
      <c r="AY446" s="515"/>
      <c r="AZ446" s="109"/>
      <c r="BA446" s="110"/>
      <c r="BB446" s="215"/>
      <c r="BC446" s="109"/>
      <c r="BD446" s="109"/>
    </row>
    <row r="447" spans="2:56" x14ac:dyDescent="0.25">
      <c r="B447" s="69" t="s">
        <v>471</v>
      </c>
      <c r="C447" s="144">
        <v>55.848820000000003</v>
      </c>
      <c r="D447" s="237">
        <f t="shared" si="134"/>
        <v>55.848820000000003</v>
      </c>
      <c r="E447" s="238">
        <f t="shared" si="134"/>
        <v>37.398820000000001</v>
      </c>
      <c r="F447" s="244">
        <f t="shared" si="134"/>
        <v>18.233820000000001</v>
      </c>
      <c r="G447" s="245">
        <f t="shared" si="134"/>
        <v>3.5411799999999971</v>
      </c>
      <c r="H447" s="237">
        <f t="shared" si="134"/>
        <v>20.581180000000003</v>
      </c>
      <c r="I447" s="237">
        <f t="shared" si="134"/>
        <v>37.621179999999995</v>
      </c>
      <c r="J447" s="237">
        <f t="shared" si="134"/>
        <v>51.086179999999999</v>
      </c>
      <c r="K447" s="237">
        <f t="shared" si="134"/>
        <v>68.126179999999991</v>
      </c>
      <c r="L447" s="237">
        <f t="shared" si="134"/>
        <v>85.166179999999983</v>
      </c>
      <c r="M447" s="237">
        <f t="shared" si="134"/>
        <v>102.20618</v>
      </c>
      <c r="N447" s="237">
        <f t="shared" si="134"/>
        <v>119.24618</v>
      </c>
      <c r="O447" s="237">
        <f t="shared" si="134"/>
        <v>136.28618</v>
      </c>
      <c r="P447" s="237">
        <f t="shared" si="134"/>
        <v>153.32618000000002</v>
      </c>
      <c r="Q447" s="237">
        <f t="shared" si="134"/>
        <v>170.36617999999999</v>
      </c>
      <c r="R447" s="237">
        <f t="shared" si="134"/>
        <v>187.40618000000001</v>
      </c>
      <c r="S447" s="237">
        <f t="shared" si="133"/>
        <v>204.44618000000003</v>
      </c>
      <c r="T447" s="237">
        <f t="shared" si="133"/>
        <v>221.48617999999999</v>
      </c>
      <c r="U447" s="237">
        <f t="shared" si="133"/>
        <v>238.52618000000001</v>
      </c>
      <c r="V447" s="237">
        <f t="shared" si="133"/>
        <v>255.56618000000003</v>
      </c>
      <c r="W447" s="237">
        <f t="shared" si="133"/>
        <v>272.60617999999999</v>
      </c>
      <c r="X447" s="237">
        <f t="shared" si="133"/>
        <v>289.64618000000002</v>
      </c>
      <c r="Y447" s="237">
        <f t="shared" si="133"/>
        <v>306.68618000000004</v>
      </c>
      <c r="Z447" s="379">
        <f t="shared" si="133"/>
        <v>323.72618</v>
      </c>
      <c r="AA447" s="379">
        <f t="shared" si="133"/>
        <v>340.76618000000002</v>
      </c>
      <c r="AB447" s="379">
        <f t="shared" si="133"/>
        <v>357.80617999999998</v>
      </c>
      <c r="AC447" s="237">
        <f t="shared" si="133"/>
        <v>374.84618</v>
      </c>
      <c r="AD447" s="238">
        <f t="shared" si="133"/>
        <v>391.88618000000002</v>
      </c>
      <c r="AE447" s="237">
        <f t="shared" si="133"/>
        <v>408.92617999999999</v>
      </c>
      <c r="AF447" s="209">
        <f t="shared" si="133"/>
        <v>504.15118000000001</v>
      </c>
      <c r="AG447" s="114"/>
      <c r="AH447" s="114"/>
      <c r="AI447" s="69" t="s">
        <v>471</v>
      </c>
      <c r="AJ447" s="151" t="str">
        <f t="shared" si="128"/>
        <v>SPK-010ROW:PBI-FE-218201</v>
      </c>
      <c r="AK447" s="151" t="str">
        <f t="shared" si="129"/>
        <v>SPK-010ROW:PBI-MTCA-218200</v>
      </c>
      <c r="AL447" s="14" t="s">
        <v>524</v>
      </c>
      <c r="AM447" s="114" t="str">
        <f t="shared" si="130"/>
        <v>SPK-010ROW</v>
      </c>
      <c r="AN447" s="114"/>
      <c r="AO447" s="114"/>
      <c r="AP447" s="511">
        <v>2</v>
      </c>
      <c r="AQ447" s="511">
        <f>'Electronics naming convention'!$C$17+AP447-1</f>
        <v>2182</v>
      </c>
      <c r="AR447" s="114">
        <v>1</v>
      </c>
      <c r="AS447" s="112" t="str">
        <f t="shared" si="131"/>
        <v>BLM</v>
      </c>
      <c r="AT447" s="191">
        <f t="shared" si="132"/>
        <v>48.541179999999997</v>
      </c>
      <c r="AU447" s="114" t="s">
        <v>152</v>
      </c>
      <c r="AW447" s="515"/>
      <c r="AX447" s="515"/>
      <c r="AY447" s="515"/>
      <c r="AZ447" s="109"/>
      <c r="BA447" s="110"/>
      <c r="BB447" s="215"/>
      <c r="BC447" s="109"/>
      <c r="BD447" s="109"/>
    </row>
    <row r="448" spans="2:56" x14ac:dyDescent="0.25">
      <c r="B448" s="69" t="s">
        <v>472</v>
      </c>
      <c r="C448" s="144">
        <v>60.108820000000001</v>
      </c>
      <c r="D448" s="237">
        <f t="shared" si="134"/>
        <v>60.108820000000001</v>
      </c>
      <c r="E448" s="238">
        <f t="shared" si="134"/>
        <v>41.658820000000006</v>
      </c>
      <c r="F448" s="244">
        <f t="shared" si="134"/>
        <v>22.493819999999999</v>
      </c>
      <c r="G448" s="245">
        <f t="shared" si="134"/>
        <v>0.7188200000000009</v>
      </c>
      <c r="H448" s="237">
        <f t="shared" si="134"/>
        <v>16.321180000000005</v>
      </c>
      <c r="I448" s="237">
        <f t="shared" si="134"/>
        <v>33.361179999999997</v>
      </c>
      <c r="J448" s="237">
        <f t="shared" si="134"/>
        <v>46.826180000000001</v>
      </c>
      <c r="K448" s="237">
        <f t="shared" si="134"/>
        <v>63.866179999999993</v>
      </c>
      <c r="L448" s="237">
        <f t="shared" si="134"/>
        <v>80.906179999999978</v>
      </c>
      <c r="M448" s="237">
        <f t="shared" si="134"/>
        <v>97.946179999999998</v>
      </c>
      <c r="N448" s="237">
        <f t="shared" si="134"/>
        <v>114.98617999999999</v>
      </c>
      <c r="O448" s="237">
        <f t="shared" si="134"/>
        <v>132.02617999999998</v>
      </c>
      <c r="P448" s="237">
        <f t="shared" si="134"/>
        <v>149.06618</v>
      </c>
      <c r="Q448" s="237">
        <f t="shared" si="134"/>
        <v>166.10617999999999</v>
      </c>
      <c r="R448" s="237">
        <f t="shared" si="134"/>
        <v>183.14617999999999</v>
      </c>
      <c r="S448" s="237">
        <f t="shared" si="133"/>
        <v>200.18618000000001</v>
      </c>
      <c r="T448" s="237">
        <f t="shared" si="133"/>
        <v>217.22617999999997</v>
      </c>
      <c r="U448" s="237">
        <f t="shared" si="133"/>
        <v>234.26617999999999</v>
      </c>
      <c r="V448" s="237">
        <f t="shared" si="133"/>
        <v>251.30618000000001</v>
      </c>
      <c r="W448" s="237">
        <f t="shared" si="133"/>
        <v>268.34618</v>
      </c>
      <c r="X448" s="237">
        <f t="shared" si="133"/>
        <v>285.38618000000002</v>
      </c>
      <c r="Y448" s="237">
        <f t="shared" si="133"/>
        <v>302.42618000000004</v>
      </c>
      <c r="Z448" s="379">
        <f t="shared" si="133"/>
        <v>319.46618000000001</v>
      </c>
      <c r="AA448" s="379">
        <f t="shared" si="133"/>
        <v>336.50618000000003</v>
      </c>
      <c r="AB448" s="379">
        <f t="shared" si="133"/>
        <v>353.54617999999999</v>
      </c>
      <c r="AC448" s="237">
        <f t="shared" si="133"/>
        <v>370.58618000000001</v>
      </c>
      <c r="AD448" s="238">
        <f t="shared" si="133"/>
        <v>387.62618000000003</v>
      </c>
      <c r="AE448" s="237">
        <f t="shared" si="133"/>
        <v>404.66618</v>
      </c>
      <c r="AF448" s="209">
        <f t="shared" si="133"/>
        <v>499.89118000000002</v>
      </c>
      <c r="AG448" s="114"/>
      <c r="AH448" s="114"/>
      <c r="AI448" s="69" t="s">
        <v>472</v>
      </c>
      <c r="AJ448" s="151" t="str">
        <f t="shared" si="128"/>
        <v>SPK-010ROW:PBI-FE-218201</v>
      </c>
      <c r="AK448" s="151" t="str">
        <f t="shared" si="129"/>
        <v>SPK-010ROW:PBI-MTCA-218200</v>
      </c>
      <c r="AL448" s="14" t="s">
        <v>524</v>
      </c>
      <c r="AM448" s="114" t="str">
        <f t="shared" si="130"/>
        <v>SPK-010ROW</v>
      </c>
      <c r="AN448" s="114"/>
      <c r="AO448" s="114"/>
      <c r="AP448" s="511">
        <v>2</v>
      </c>
      <c r="AQ448" s="511">
        <f>'Electronics naming convention'!$C$17+AP448-1</f>
        <v>2182</v>
      </c>
      <c r="AR448" s="114">
        <v>1</v>
      </c>
      <c r="AS448" s="112" t="str">
        <f t="shared" si="131"/>
        <v>BLM</v>
      </c>
      <c r="AT448" s="191">
        <f t="shared" si="132"/>
        <v>45.718820000000001</v>
      </c>
      <c r="AU448" s="114" t="s">
        <v>152</v>
      </c>
      <c r="AW448" s="515"/>
      <c r="AX448" s="515"/>
      <c r="AY448" s="515"/>
      <c r="AZ448" s="109"/>
      <c r="BA448" s="110"/>
      <c r="BB448" s="215"/>
      <c r="BC448" s="109"/>
      <c r="BD448" s="109"/>
    </row>
    <row r="449" spans="2:56" x14ac:dyDescent="0.25">
      <c r="B449" s="69" t="s">
        <v>473</v>
      </c>
      <c r="C449" s="144">
        <v>64.368819999999999</v>
      </c>
      <c r="D449" s="237">
        <f t="shared" si="134"/>
        <v>64.368819999999999</v>
      </c>
      <c r="E449" s="238">
        <f t="shared" si="134"/>
        <v>45.918819999999997</v>
      </c>
      <c r="F449" s="244">
        <f t="shared" si="134"/>
        <v>26.753819999999997</v>
      </c>
      <c r="G449" s="245">
        <f t="shared" si="134"/>
        <v>4.9788199999999989</v>
      </c>
      <c r="H449" s="237">
        <f t="shared" si="134"/>
        <v>12.061180000000007</v>
      </c>
      <c r="I449" s="237">
        <f t="shared" si="134"/>
        <v>29.101179999999999</v>
      </c>
      <c r="J449" s="237">
        <f t="shared" si="134"/>
        <v>42.566180000000003</v>
      </c>
      <c r="K449" s="237">
        <f t="shared" si="134"/>
        <v>59.606179999999995</v>
      </c>
      <c r="L449" s="237">
        <f t="shared" si="134"/>
        <v>76.646179999999987</v>
      </c>
      <c r="M449" s="237">
        <f t="shared" si="134"/>
        <v>93.686180000000007</v>
      </c>
      <c r="N449" s="237">
        <f t="shared" si="134"/>
        <v>110.72618</v>
      </c>
      <c r="O449" s="237">
        <f t="shared" si="134"/>
        <v>127.76617999999999</v>
      </c>
      <c r="P449" s="237">
        <f t="shared" si="134"/>
        <v>144.80618000000001</v>
      </c>
      <c r="Q449" s="237">
        <f t="shared" si="134"/>
        <v>161.84618</v>
      </c>
      <c r="R449" s="237">
        <f t="shared" si="134"/>
        <v>178.88618</v>
      </c>
      <c r="S449" s="237">
        <f t="shared" si="133"/>
        <v>195.92618000000002</v>
      </c>
      <c r="T449" s="237">
        <f t="shared" si="133"/>
        <v>212.96617999999998</v>
      </c>
      <c r="U449" s="237">
        <f t="shared" si="133"/>
        <v>230.00618</v>
      </c>
      <c r="V449" s="237">
        <f t="shared" si="133"/>
        <v>247.04618000000002</v>
      </c>
      <c r="W449" s="237">
        <f t="shared" si="133"/>
        <v>264.08618000000001</v>
      </c>
      <c r="X449" s="237">
        <f t="shared" si="133"/>
        <v>281.12617999999998</v>
      </c>
      <c r="Y449" s="237">
        <f t="shared" si="133"/>
        <v>298.16618000000005</v>
      </c>
      <c r="Z449" s="379">
        <f t="shared" si="133"/>
        <v>315.20618000000002</v>
      </c>
      <c r="AA449" s="379">
        <f t="shared" si="133"/>
        <v>332.24617999999998</v>
      </c>
      <c r="AB449" s="379">
        <f t="shared" si="133"/>
        <v>349.28617999999994</v>
      </c>
      <c r="AC449" s="237">
        <f t="shared" si="133"/>
        <v>366.32618000000002</v>
      </c>
      <c r="AD449" s="238">
        <f t="shared" si="133"/>
        <v>383.36617999999999</v>
      </c>
      <c r="AE449" s="237">
        <f t="shared" si="133"/>
        <v>400.40617999999995</v>
      </c>
      <c r="AF449" s="209">
        <f t="shared" si="133"/>
        <v>495.63117999999997</v>
      </c>
      <c r="AG449" s="114"/>
      <c r="AH449" s="114"/>
      <c r="AI449" s="69" t="s">
        <v>473</v>
      </c>
      <c r="AJ449" s="151" t="str">
        <f t="shared" si="128"/>
        <v>SPK-010ROW:PBI-FE-218201</v>
      </c>
      <c r="AK449" s="151" t="str">
        <f t="shared" si="129"/>
        <v>SPK-010ROW:PBI-MTCA-218200</v>
      </c>
      <c r="AL449" s="14" t="s">
        <v>524</v>
      </c>
      <c r="AM449" s="114" t="str">
        <f t="shared" si="130"/>
        <v>SPK-010ROW</v>
      </c>
      <c r="AN449" s="114"/>
      <c r="AO449" s="114"/>
      <c r="AP449" s="511">
        <v>2</v>
      </c>
      <c r="AQ449" s="511">
        <f>'Electronics naming convention'!$C$17+AP449-1</f>
        <v>2182</v>
      </c>
      <c r="AR449" s="114">
        <v>1</v>
      </c>
      <c r="AS449" s="112" t="str">
        <f t="shared" si="131"/>
        <v>BLM</v>
      </c>
      <c r="AT449" s="191">
        <f t="shared" si="132"/>
        <v>49.978819999999999</v>
      </c>
      <c r="AU449" s="114" t="s">
        <v>152</v>
      </c>
      <c r="AW449" s="515"/>
      <c r="AX449" s="515"/>
      <c r="AY449" s="515"/>
      <c r="AZ449" s="109"/>
      <c r="BA449" s="110"/>
      <c r="BB449" s="215"/>
      <c r="BC449" s="109"/>
      <c r="BD449" s="109"/>
    </row>
    <row r="450" spans="2:56" ht="15.75" thickBot="1" x14ac:dyDescent="0.3">
      <c r="B450" s="69" t="s">
        <v>474</v>
      </c>
      <c r="C450" s="144">
        <v>68.628820000000005</v>
      </c>
      <c r="D450" s="237">
        <f t="shared" si="134"/>
        <v>68.628820000000005</v>
      </c>
      <c r="E450" s="238">
        <f t="shared" si="134"/>
        <v>50.178820000000002</v>
      </c>
      <c r="F450" s="242">
        <f t="shared" si="134"/>
        <v>31.013820000000003</v>
      </c>
      <c r="G450" s="346">
        <f t="shared" si="134"/>
        <v>9.238820000000004</v>
      </c>
      <c r="H450" s="237">
        <f t="shared" si="134"/>
        <v>7.8011800000000022</v>
      </c>
      <c r="I450" s="237">
        <f t="shared" si="134"/>
        <v>24.841179999999994</v>
      </c>
      <c r="J450" s="237">
        <f t="shared" si="134"/>
        <v>38.306179999999998</v>
      </c>
      <c r="K450" s="237">
        <f t="shared" si="134"/>
        <v>55.34617999999999</v>
      </c>
      <c r="L450" s="237">
        <f t="shared" si="134"/>
        <v>72.386179999999982</v>
      </c>
      <c r="M450" s="237">
        <f t="shared" si="134"/>
        <v>89.426180000000002</v>
      </c>
      <c r="N450" s="237">
        <f t="shared" si="134"/>
        <v>106.46617999999999</v>
      </c>
      <c r="O450" s="237">
        <f t="shared" si="134"/>
        <v>123.50617999999999</v>
      </c>
      <c r="P450" s="237">
        <f t="shared" si="134"/>
        <v>140.54617999999999</v>
      </c>
      <c r="Q450" s="237">
        <f t="shared" si="134"/>
        <v>157.58618000000001</v>
      </c>
      <c r="R450" s="237">
        <f t="shared" si="134"/>
        <v>174.62617999999998</v>
      </c>
      <c r="S450" s="237">
        <f t="shared" si="133"/>
        <v>191.66618</v>
      </c>
      <c r="T450" s="237">
        <f t="shared" si="133"/>
        <v>208.70617999999996</v>
      </c>
      <c r="U450" s="237">
        <f t="shared" si="133"/>
        <v>225.74617999999998</v>
      </c>
      <c r="V450" s="237">
        <f t="shared" si="133"/>
        <v>242.78618</v>
      </c>
      <c r="W450" s="237">
        <f t="shared" si="133"/>
        <v>259.82617999999997</v>
      </c>
      <c r="X450" s="237">
        <f t="shared" si="133"/>
        <v>276.86617999999999</v>
      </c>
      <c r="Y450" s="237">
        <f t="shared" si="133"/>
        <v>293.90618000000001</v>
      </c>
      <c r="Z450" s="379">
        <f t="shared" si="133"/>
        <v>310.94617999999997</v>
      </c>
      <c r="AA450" s="379">
        <f t="shared" si="133"/>
        <v>327.98617999999999</v>
      </c>
      <c r="AB450" s="379">
        <f t="shared" si="133"/>
        <v>345.02617999999995</v>
      </c>
      <c r="AC450" s="237">
        <f t="shared" si="133"/>
        <v>362.06617999999997</v>
      </c>
      <c r="AD450" s="238">
        <f t="shared" si="133"/>
        <v>379.10617999999999</v>
      </c>
      <c r="AE450" s="237">
        <f t="shared" si="133"/>
        <v>396.14617999999996</v>
      </c>
      <c r="AF450" s="209">
        <f t="shared" si="133"/>
        <v>491.37117999999998</v>
      </c>
      <c r="AG450" s="114"/>
      <c r="AH450" s="114"/>
      <c r="AI450" s="69" t="s">
        <v>474</v>
      </c>
      <c r="AJ450" s="151" t="str">
        <f t="shared" si="128"/>
        <v>SPK-010ROW:PBI-FE-218201</v>
      </c>
      <c r="AK450" s="151" t="str">
        <f t="shared" si="129"/>
        <v>SPK-010ROW:PBI-MTCA-218200</v>
      </c>
      <c r="AL450" s="14" t="s">
        <v>524</v>
      </c>
      <c r="AM450" s="114" t="str">
        <f t="shared" si="130"/>
        <v>SPK-010ROW</v>
      </c>
      <c r="AN450" s="114"/>
      <c r="AO450" s="114"/>
      <c r="AP450" s="511">
        <v>2</v>
      </c>
      <c r="AQ450" s="511">
        <f>'Electronics naming convention'!$C$17+AP450-1</f>
        <v>2182</v>
      </c>
      <c r="AR450" s="114">
        <v>1</v>
      </c>
      <c r="AS450" s="112" t="str">
        <f t="shared" si="131"/>
        <v>BLM</v>
      </c>
      <c r="AT450" s="191">
        <f t="shared" si="132"/>
        <v>54.238820000000004</v>
      </c>
      <c r="AU450" s="114" t="s">
        <v>152</v>
      </c>
      <c r="AW450" s="515"/>
      <c r="AX450" s="515"/>
      <c r="AY450" s="515"/>
      <c r="AZ450" s="109"/>
      <c r="BA450" s="110"/>
      <c r="BB450" s="215"/>
      <c r="BC450" s="109"/>
      <c r="BD450" s="109"/>
    </row>
    <row r="451" spans="2:56" x14ac:dyDescent="0.25">
      <c r="B451" s="69" t="s">
        <v>475</v>
      </c>
      <c r="C451" s="144">
        <v>72.888819999999996</v>
      </c>
      <c r="D451" s="237">
        <f t="shared" si="134"/>
        <v>72.888819999999996</v>
      </c>
      <c r="E451" s="238">
        <f t="shared" si="134"/>
        <v>54.438819999999993</v>
      </c>
      <c r="F451" s="237">
        <f t="shared" si="134"/>
        <v>35.273819999999994</v>
      </c>
      <c r="G451" s="237">
        <f t="shared" si="134"/>
        <v>13.498819999999995</v>
      </c>
      <c r="H451" s="240">
        <f t="shared" si="134"/>
        <v>3.5411800000000113</v>
      </c>
      <c r="I451" s="241">
        <f t="shared" si="134"/>
        <v>20.581180000000003</v>
      </c>
      <c r="J451" s="237">
        <f t="shared" si="134"/>
        <v>34.046180000000007</v>
      </c>
      <c r="K451" s="237">
        <f t="shared" si="134"/>
        <v>51.086179999999999</v>
      </c>
      <c r="L451" s="237">
        <f t="shared" si="134"/>
        <v>68.126179999999991</v>
      </c>
      <c r="M451" s="237">
        <f t="shared" si="134"/>
        <v>85.166180000000011</v>
      </c>
      <c r="N451" s="237">
        <f t="shared" si="134"/>
        <v>102.20618</v>
      </c>
      <c r="O451" s="237">
        <f t="shared" si="134"/>
        <v>119.24618</v>
      </c>
      <c r="P451" s="237">
        <f t="shared" si="134"/>
        <v>136.28618</v>
      </c>
      <c r="Q451" s="237">
        <f t="shared" si="134"/>
        <v>153.32618000000002</v>
      </c>
      <c r="R451" s="237">
        <f t="shared" si="134"/>
        <v>170.36617999999999</v>
      </c>
      <c r="S451" s="237">
        <f t="shared" si="133"/>
        <v>187.40618000000001</v>
      </c>
      <c r="T451" s="237">
        <f t="shared" si="133"/>
        <v>204.44617999999997</v>
      </c>
      <c r="U451" s="237">
        <f t="shared" si="133"/>
        <v>221.48617999999999</v>
      </c>
      <c r="V451" s="237">
        <f t="shared" si="133"/>
        <v>238.52618000000001</v>
      </c>
      <c r="W451" s="237">
        <f t="shared" si="133"/>
        <v>255.56617999999997</v>
      </c>
      <c r="X451" s="237">
        <f t="shared" si="133"/>
        <v>272.60617999999999</v>
      </c>
      <c r="Y451" s="237">
        <f t="shared" si="133"/>
        <v>289.64618000000002</v>
      </c>
      <c r="Z451" s="379">
        <f t="shared" si="133"/>
        <v>306.68617999999998</v>
      </c>
      <c r="AA451" s="379">
        <f t="shared" si="133"/>
        <v>323.72618</v>
      </c>
      <c r="AB451" s="379">
        <f t="shared" si="133"/>
        <v>340.76617999999996</v>
      </c>
      <c r="AC451" s="237">
        <f t="shared" si="133"/>
        <v>357.80617999999998</v>
      </c>
      <c r="AD451" s="238">
        <f t="shared" si="133"/>
        <v>374.84618</v>
      </c>
      <c r="AE451" s="237">
        <f t="shared" si="133"/>
        <v>391.88617999999997</v>
      </c>
      <c r="AF451" s="209">
        <f t="shared" si="133"/>
        <v>487.11117999999999</v>
      </c>
      <c r="AG451" s="114"/>
      <c r="AH451" s="114"/>
      <c r="AI451" s="69" t="s">
        <v>475</v>
      </c>
      <c r="AJ451" s="151" t="str">
        <f t="shared" si="128"/>
        <v>SPK-050ROW:PBI-FE-218301</v>
      </c>
      <c r="AK451" s="151" t="str">
        <f t="shared" si="129"/>
        <v>SPK-050ROW:PBI-MTCA-218300</v>
      </c>
      <c r="AL451" s="14" t="s">
        <v>576</v>
      </c>
      <c r="AM451" s="114" t="str">
        <f t="shared" si="130"/>
        <v>SPK-050ROW</v>
      </c>
      <c r="AN451" s="114"/>
      <c r="AO451" s="114"/>
      <c r="AP451" s="511">
        <v>3</v>
      </c>
      <c r="AQ451" s="511">
        <f>'Electronics naming convention'!$C$17+AP451-1</f>
        <v>2183</v>
      </c>
      <c r="AR451" s="114">
        <v>1</v>
      </c>
      <c r="AS451" s="112" t="str">
        <f t="shared" si="131"/>
        <v>BLM</v>
      </c>
      <c r="AT451" s="191">
        <f t="shared" si="132"/>
        <v>48.541180000000011</v>
      </c>
      <c r="AU451" s="114" t="s">
        <v>153</v>
      </c>
      <c r="AW451" s="515"/>
      <c r="AX451" s="515"/>
      <c r="AY451" s="515"/>
      <c r="AZ451" s="109"/>
      <c r="BA451" s="110"/>
      <c r="BB451" s="215"/>
      <c r="BC451" s="109"/>
      <c r="BD451" s="109"/>
    </row>
    <row r="452" spans="2:56" x14ac:dyDescent="0.25">
      <c r="B452" s="69" t="s">
        <v>528</v>
      </c>
      <c r="C452" s="211">
        <v>77.148820000000001</v>
      </c>
      <c r="D452" s="237">
        <f t="shared" si="134"/>
        <v>77.148820000000001</v>
      </c>
      <c r="E452" s="238">
        <f t="shared" si="134"/>
        <v>58.698819999999998</v>
      </c>
      <c r="F452" s="237">
        <f t="shared" si="134"/>
        <v>39.533819999999999</v>
      </c>
      <c r="G452" s="237">
        <f t="shared" si="134"/>
        <v>17.75882</v>
      </c>
      <c r="H452" s="244">
        <f t="shared" si="134"/>
        <v>0.7188199999999938</v>
      </c>
      <c r="I452" s="245">
        <f t="shared" si="134"/>
        <v>16.321179999999998</v>
      </c>
      <c r="J452" s="237">
        <f t="shared" si="134"/>
        <v>29.786180000000002</v>
      </c>
      <c r="K452" s="237">
        <f t="shared" si="134"/>
        <v>46.826179999999994</v>
      </c>
      <c r="L452" s="237">
        <f t="shared" si="134"/>
        <v>63.866179999999986</v>
      </c>
      <c r="M452" s="237">
        <f t="shared" si="134"/>
        <v>80.906180000000006</v>
      </c>
      <c r="N452" s="237">
        <f t="shared" si="134"/>
        <v>97.946179999999998</v>
      </c>
      <c r="O452" s="237">
        <f t="shared" si="134"/>
        <v>114.98617999999999</v>
      </c>
      <c r="P452" s="237">
        <f t="shared" si="134"/>
        <v>132.02618000000001</v>
      </c>
      <c r="Q452" s="237">
        <f t="shared" si="134"/>
        <v>149.06618</v>
      </c>
      <c r="R452" s="237">
        <f t="shared" si="134"/>
        <v>166.10617999999999</v>
      </c>
      <c r="S452" s="237">
        <f t="shared" si="133"/>
        <v>183.14618000000002</v>
      </c>
      <c r="T452" s="237">
        <f t="shared" si="133"/>
        <v>200.18617999999998</v>
      </c>
      <c r="U452" s="237">
        <f t="shared" si="133"/>
        <v>217.22618</v>
      </c>
      <c r="V452" s="237">
        <f t="shared" si="133"/>
        <v>234.26618000000002</v>
      </c>
      <c r="W452" s="237">
        <f t="shared" si="133"/>
        <v>251.30617999999998</v>
      </c>
      <c r="X452" s="237">
        <f t="shared" si="133"/>
        <v>268.34618</v>
      </c>
      <c r="Y452" s="237">
        <f t="shared" si="133"/>
        <v>285.38618000000002</v>
      </c>
      <c r="Z452" s="379">
        <f t="shared" si="133"/>
        <v>302.42617999999999</v>
      </c>
      <c r="AA452" s="379">
        <f t="shared" si="133"/>
        <v>319.46618000000001</v>
      </c>
      <c r="AB452" s="379">
        <f t="shared" si="133"/>
        <v>336.50617999999997</v>
      </c>
      <c r="AC452" s="237">
        <f t="shared" si="133"/>
        <v>353.54617999999999</v>
      </c>
      <c r="AD452" s="238">
        <f t="shared" si="133"/>
        <v>370.58618000000001</v>
      </c>
      <c r="AE452" s="237">
        <f t="shared" si="133"/>
        <v>387.62617999999998</v>
      </c>
      <c r="AF452" s="209">
        <f t="shared" si="133"/>
        <v>482.85118</v>
      </c>
      <c r="AG452" s="114"/>
      <c r="AH452" s="114"/>
      <c r="AI452" s="69" t="s">
        <v>528</v>
      </c>
      <c r="AJ452" s="151" t="str">
        <f t="shared" si="128"/>
        <v>SPK-050ROW:PBI-FE-218301</v>
      </c>
      <c r="AK452" s="151" t="str">
        <f t="shared" si="129"/>
        <v>SPK-050ROW:PBI-MTCA-218300</v>
      </c>
      <c r="AL452" s="14" t="s">
        <v>576</v>
      </c>
      <c r="AM452" s="114" t="str">
        <f t="shared" si="130"/>
        <v>SPK-050ROW</v>
      </c>
      <c r="AN452" s="114"/>
      <c r="AO452" s="114"/>
      <c r="AP452" s="511">
        <v>3</v>
      </c>
      <c r="AQ452" s="511">
        <f>'Electronics naming convention'!$C$17+AP452-1</f>
        <v>2183</v>
      </c>
      <c r="AR452" s="114">
        <v>1</v>
      </c>
      <c r="AS452" s="112" t="str">
        <f t="shared" si="131"/>
        <v>BLM</v>
      </c>
      <c r="AT452" s="191">
        <f t="shared" si="132"/>
        <v>45.718819999999994</v>
      </c>
      <c r="AU452" s="114" t="s">
        <v>153</v>
      </c>
      <c r="AW452" s="515"/>
      <c r="AX452" s="515"/>
      <c r="AY452" s="515"/>
      <c r="AZ452" s="109"/>
      <c r="BA452" s="110"/>
      <c r="BB452" s="215"/>
      <c r="BC452" s="109"/>
      <c r="BD452" s="109"/>
    </row>
    <row r="453" spans="2:56" x14ac:dyDescent="0.25">
      <c r="B453" s="69" t="s">
        <v>529</v>
      </c>
      <c r="C453" s="211">
        <v>81.408820000000006</v>
      </c>
      <c r="D453" s="237">
        <f t="shared" si="134"/>
        <v>81.408820000000006</v>
      </c>
      <c r="E453" s="238">
        <f t="shared" si="134"/>
        <v>62.958820000000003</v>
      </c>
      <c r="F453" s="237">
        <f t="shared" si="134"/>
        <v>43.793820000000004</v>
      </c>
      <c r="G453" s="237">
        <f t="shared" si="134"/>
        <v>22.018820000000005</v>
      </c>
      <c r="H453" s="244">
        <f t="shared" si="134"/>
        <v>4.9788199999999989</v>
      </c>
      <c r="I453" s="245">
        <f t="shared" si="134"/>
        <v>12.061179999999993</v>
      </c>
      <c r="J453" s="237">
        <f t="shared" si="134"/>
        <v>25.526179999999997</v>
      </c>
      <c r="K453" s="237">
        <f t="shared" si="134"/>
        <v>42.566179999999989</v>
      </c>
      <c r="L453" s="237">
        <f t="shared" si="134"/>
        <v>59.606179999999981</v>
      </c>
      <c r="M453" s="237">
        <f t="shared" si="134"/>
        <v>76.646180000000001</v>
      </c>
      <c r="N453" s="237">
        <f t="shared" si="134"/>
        <v>93.686179999999993</v>
      </c>
      <c r="O453" s="237">
        <f t="shared" si="134"/>
        <v>110.72617999999999</v>
      </c>
      <c r="P453" s="237">
        <f t="shared" si="134"/>
        <v>127.76618000000001</v>
      </c>
      <c r="Q453" s="237">
        <f t="shared" si="134"/>
        <v>144.80617999999998</v>
      </c>
      <c r="R453" s="237">
        <f t="shared" si="134"/>
        <v>161.84618</v>
      </c>
      <c r="S453" s="237">
        <f t="shared" si="133"/>
        <v>178.88618000000002</v>
      </c>
      <c r="T453" s="237">
        <f t="shared" si="133"/>
        <v>195.92617999999999</v>
      </c>
      <c r="U453" s="237">
        <f t="shared" si="133"/>
        <v>212.96618000000001</v>
      </c>
      <c r="V453" s="237">
        <f t="shared" si="133"/>
        <v>230.00618000000003</v>
      </c>
      <c r="W453" s="237">
        <f t="shared" si="133"/>
        <v>247.04617999999999</v>
      </c>
      <c r="X453" s="237">
        <f t="shared" si="133"/>
        <v>264.08618000000001</v>
      </c>
      <c r="Y453" s="237">
        <f t="shared" si="133"/>
        <v>281.12618000000003</v>
      </c>
      <c r="Z453" s="379">
        <f t="shared" si="133"/>
        <v>298.16618</v>
      </c>
      <c r="AA453" s="379">
        <f t="shared" si="133"/>
        <v>315.20618000000002</v>
      </c>
      <c r="AB453" s="379">
        <f t="shared" si="133"/>
        <v>332.24617999999998</v>
      </c>
      <c r="AC453" s="237">
        <f t="shared" si="133"/>
        <v>349.28618</v>
      </c>
      <c r="AD453" s="238">
        <f t="shared" si="133"/>
        <v>366.32618000000002</v>
      </c>
      <c r="AE453" s="237">
        <f t="shared" si="133"/>
        <v>383.36617999999999</v>
      </c>
      <c r="AF453" s="209">
        <f t="shared" si="133"/>
        <v>478.59118000000001</v>
      </c>
      <c r="AG453" s="114"/>
      <c r="AH453" s="114"/>
      <c r="AI453" s="69" t="s">
        <v>529</v>
      </c>
      <c r="AJ453" s="151" t="str">
        <f t="shared" si="128"/>
        <v>SPK-050ROW:PBI-FE-218301</v>
      </c>
      <c r="AK453" s="151" t="str">
        <f t="shared" si="129"/>
        <v>SPK-050ROW:PBI-MTCA-218300</v>
      </c>
      <c r="AL453" s="14" t="s">
        <v>576</v>
      </c>
      <c r="AM453" s="114" t="str">
        <f t="shared" si="130"/>
        <v>SPK-050ROW</v>
      </c>
      <c r="AN453" s="114"/>
      <c r="AO453" s="114"/>
      <c r="AP453" s="511">
        <v>3</v>
      </c>
      <c r="AQ453" s="511">
        <f>'Electronics naming convention'!$C$17+AP453-1</f>
        <v>2183</v>
      </c>
      <c r="AR453" s="114">
        <v>1</v>
      </c>
      <c r="AS453" s="112" t="str">
        <f t="shared" si="131"/>
        <v>BLM</v>
      </c>
      <c r="AT453" s="191">
        <f t="shared" si="132"/>
        <v>49.978819999999999</v>
      </c>
      <c r="AU453" s="114" t="s">
        <v>153</v>
      </c>
      <c r="AW453" s="515"/>
      <c r="AX453" s="515"/>
      <c r="AY453" s="515"/>
      <c r="AZ453" s="109"/>
      <c r="BA453" s="110"/>
      <c r="BB453" s="215"/>
      <c r="BC453" s="109"/>
      <c r="BD453" s="109"/>
    </row>
    <row r="454" spans="2:56" ht="15.75" thickBot="1" x14ac:dyDescent="0.3">
      <c r="B454" s="69" t="s">
        <v>530</v>
      </c>
      <c r="C454" s="211">
        <v>85.668819999999997</v>
      </c>
      <c r="D454" s="237">
        <f t="shared" si="134"/>
        <v>85.668819999999997</v>
      </c>
      <c r="E454" s="238">
        <f t="shared" si="134"/>
        <v>67.218819999999994</v>
      </c>
      <c r="F454" s="237">
        <f t="shared" si="134"/>
        <v>48.053819999999995</v>
      </c>
      <c r="G454" s="237">
        <f t="shared" si="134"/>
        <v>26.278819999999996</v>
      </c>
      <c r="H454" s="242">
        <f t="shared" si="134"/>
        <v>9.2388199999999898</v>
      </c>
      <c r="I454" s="243">
        <f t="shared" si="134"/>
        <v>7.8011800000000022</v>
      </c>
      <c r="J454" s="237">
        <f t="shared" si="134"/>
        <v>21.266180000000006</v>
      </c>
      <c r="K454" s="237">
        <f t="shared" si="134"/>
        <v>38.306179999999998</v>
      </c>
      <c r="L454" s="237">
        <f t="shared" si="134"/>
        <v>55.34617999999999</v>
      </c>
      <c r="M454" s="237">
        <f t="shared" si="134"/>
        <v>72.38618000000001</v>
      </c>
      <c r="N454" s="237">
        <f t="shared" si="134"/>
        <v>89.426180000000002</v>
      </c>
      <c r="O454" s="237">
        <f t="shared" si="134"/>
        <v>106.46617999999999</v>
      </c>
      <c r="P454" s="237">
        <f t="shared" si="134"/>
        <v>123.50618000000001</v>
      </c>
      <c r="Q454" s="237">
        <f t="shared" si="134"/>
        <v>140.54617999999999</v>
      </c>
      <c r="R454" s="237">
        <f t="shared" si="134"/>
        <v>157.58618000000001</v>
      </c>
      <c r="S454" s="237">
        <f t="shared" si="133"/>
        <v>174.62618000000003</v>
      </c>
      <c r="T454" s="237">
        <f t="shared" si="133"/>
        <v>191.66618</v>
      </c>
      <c r="U454" s="237">
        <f t="shared" si="133"/>
        <v>208.70618000000002</v>
      </c>
      <c r="V454" s="237">
        <f t="shared" si="133"/>
        <v>225.74618000000004</v>
      </c>
      <c r="W454" s="237">
        <f t="shared" si="133"/>
        <v>242.78618</v>
      </c>
      <c r="X454" s="237">
        <f t="shared" si="133"/>
        <v>259.82618000000002</v>
      </c>
      <c r="Y454" s="237">
        <f t="shared" si="133"/>
        <v>276.86618000000004</v>
      </c>
      <c r="Z454" s="379">
        <f t="shared" si="133"/>
        <v>293.90618000000001</v>
      </c>
      <c r="AA454" s="379">
        <f t="shared" si="133"/>
        <v>310.94618000000003</v>
      </c>
      <c r="AB454" s="379">
        <f t="shared" si="133"/>
        <v>327.98617999999999</v>
      </c>
      <c r="AC454" s="237">
        <f t="shared" si="133"/>
        <v>345.02618000000001</v>
      </c>
      <c r="AD454" s="238">
        <f t="shared" si="133"/>
        <v>362.06618000000003</v>
      </c>
      <c r="AE454" s="237">
        <f t="shared" si="133"/>
        <v>379.10617999999999</v>
      </c>
      <c r="AF454" s="209">
        <f t="shared" si="133"/>
        <v>474.33118000000002</v>
      </c>
      <c r="AG454" s="114"/>
      <c r="AH454" s="114"/>
      <c r="AI454" s="69" t="s">
        <v>530</v>
      </c>
      <c r="AJ454" s="151" t="str">
        <f t="shared" si="128"/>
        <v>SPK-050ROW:PBI-FE-218301</v>
      </c>
      <c r="AK454" s="151" t="str">
        <f t="shared" si="129"/>
        <v>SPK-050ROW:PBI-MTCA-218300</v>
      </c>
      <c r="AL454" s="14" t="s">
        <v>576</v>
      </c>
      <c r="AM454" s="114" t="str">
        <f t="shared" si="130"/>
        <v>SPK-050ROW</v>
      </c>
      <c r="AN454" s="114"/>
      <c r="AO454" s="114"/>
      <c r="AP454" s="511">
        <v>3</v>
      </c>
      <c r="AQ454" s="511">
        <f>'Electronics naming convention'!$C$17+AP454-1</f>
        <v>2183</v>
      </c>
      <c r="AR454" s="114">
        <v>1</v>
      </c>
      <c r="AS454" s="112" t="str">
        <f t="shared" si="131"/>
        <v>BLM</v>
      </c>
      <c r="AT454" s="191">
        <f t="shared" si="132"/>
        <v>52.801180000000002</v>
      </c>
      <c r="AU454" s="114" t="s">
        <v>154</v>
      </c>
      <c r="AW454" s="515"/>
      <c r="AX454" s="515"/>
      <c r="AY454" s="515"/>
      <c r="AZ454" s="109"/>
      <c r="BA454" s="110"/>
      <c r="BB454" s="215"/>
      <c r="BC454" s="109"/>
      <c r="BD454" s="109"/>
    </row>
    <row r="455" spans="2:56" x14ac:dyDescent="0.25">
      <c r="B455" s="69" t="s">
        <v>531</v>
      </c>
      <c r="C455" s="211">
        <v>89.928820000000002</v>
      </c>
      <c r="D455" s="237">
        <f t="shared" si="134"/>
        <v>89.928820000000002</v>
      </c>
      <c r="E455" s="238">
        <f t="shared" si="134"/>
        <v>71.478819999999999</v>
      </c>
      <c r="F455" s="237">
        <f t="shared" si="134"/>
        <v>52.31382</v>
      </c>
      <c r="G455" s="237">
        <f t="shared" si="134"/>
        <v>30.538820000000001</v>
      </c>
      <c r="H455" s="244">
        <f t="shared" si="134"/>
        <v>13.498819999999995</v>
      </c>
      <c r="I455" s="245">
        <f t="shared" si="134"/>
        <v>3.5411799999999971</v>
      </c>
      <c r="J455" s="237">
        <f t="shared" si="134"/>
        <v>17.006180000000001</v>
      </c>
      <c r="K455" s="237">
        <f t="shared" si="134"/>
        <v>34.046179999999993</v>
      </c>
      <c r="L455" s="237">
        <f t="shared" si="134"/>
        <v>51.086179999999985</v>
      </c>
      <c r="M455" s="237">
        <f t="shared" si="134"/>
        <v>68.126180000000005</v>
      </c>
      <c r="N455" s="237">
        <f t="shared" si="134"/>
        <v>85.166179999999997</v>
      </c>
      <c r="O455" s="237">
        <f t="shared" si="134"/>
        <v>102.20617999999999</v>
      </c>
      <c r="P455" s="237">
        <f t="shared" si="134"/>
        <v>119.24618000000001</v>
      </c>
      <c r="Q455" s="237">
        <f t="shared" si="134"/>
        <v>136.28618</v>
      </c>
      <c r="R455" s="237">
        <f t="shared" si="134"/>
        <v>153.32617999999999</v>
      </c>
      <c r="S455" s="237">
        <f t="shared" si="133"/>
        <v>170.36618000000001</v>
      </c>
      <c r="T455" s="237">
        <f t="shared" si="133"/>
        <v>187.40617999999998</v>
      </c>
      <c r="U455" s="237">
        <f t="shared" si="133"/>
        <v>204.44618</v>
      </c>
      <c r="V455" s="237">
        <f t="shared" si="133"/>
        <v>221.48618000000002</v>
      </c>
      <c r="W455" s="237">
        <f t="shared" si="133"/>
        <v>238.52617999999998</v>
      </c>
      <c r="X455" s="237">
        <f t="shared" si="133"/>
        <v>255.56618</v>
      </c>
      <c r="Y455" s="237">
        <f t="shared" si="133"/>
        <v>272.60617999999999</v>
      </c>
      <c r="Z455" s="379">
        <f t="shared" si="133"/>
        <v>289.64617999999996</v>
      </c>
      <c r="AA455" s="379">
        <f t="shared" si="133"/>
        <v>306.68618000000004</v>
      </c>
      <c r="AB455" s="379">
        <f t="shared" si="133"/>
        <v>323.72618</v>
      </c>
      <c r="AC455" s="237">
        <f t="shared" si="133"/>
        <v>340.76617999999996</v>
      </c>
      <c r="AD455" s="238">
        <f t="shared" si="133"/>
        <v>357.80618000000004</v>
      </c>
      <c r="AE455" s="237">
        <f t="shared" si="133"/>
        <v>374.84618</v>
      </c>
      <c r="AF455" s="209">
        <f t="shared" si="133"/>
        <v>470.07118000000003</v>
      </c>
      <c r="AG455" s="114"/>
      <c r="AH455" s="114"/>
      <c r="AI455" s="69" t="s">
        <v>531</v>
      </c>
      <c r="AJ455" s="151" t="str">
        <f t="shared" si="128"/>
        <v>SPK-050ROW:PBI-FE-218301</v>
      </c>
      <c r="AK455" s="151" t="str">
        <f t="shared" si="129"/>
        <v>SPK-050ROW:PBI-MTCA-218300</v>
      </c>
      <c r="AL455" s="14" t="s">
        <v>576</v>
      </c>
      <c r="AM455" s="114" t="str">
        <f t="shared" si="130"/>
        <v>SPK-050ROW</v>
      </c>
      <c r="AN455" s="114"/>
      <c r="AO455" s="114"/>
      <c r="AP455" s="511">
        <v>3</v>
      </c>
      <c r="AQ455" s="511">
        <f>'Electronics naming convention'!$C$17+AP455-1</f>
        <v>2183</v>
      </c>
      <c r="AR455" s="114">
        <v>1</v>
      </c>
      <c r="AS455" s="112" t="str">
        <f t="shared" si="131"/>
        <v>BLM</v>
      </c>
      <c r="AT455" s="191">
        <f t="shared" si="132"/>
        <v>48.541179999999997</v>
      </c>
      <c r="AU455" s="114" t="s">
        <v>154</v>
      </c>
      <c r="AW455" s="515"/>
      <c r="AX455" s="515"/>
      <c r="AY455" s="515"/>
      <c r="AZ455" s="109"/>
      <c r="BA455" s="110"/>
      <c r="BB455" s="215"/>
      <c r="BC455" s="109"/>
      <c r="BD455" s="109"/>
    </row>
    <row r="456" spans="2:56" x14ac:dyDescent="0.25">
      <c r="B456" s="69" t="s">
        <v>532</v>
      </c>
      <c r="C456" s="211">
        <v>94.188820000000007</v>
      </c>
      <c r="D456" s="237">
        <f t="shared" si="134"/>
        <v>94.188820000000007</v>
      </c>
      <c r="E456" s="238">
        <f t="shared" si="134"/>
        <v>75.738820000000004</v>
      </c>
      <c r="F456" s="237">
        <f t="shared" si="134"/>
        <v>56.573820000000005</v>
      </c>
      <c r="G456" s="237">
        <f t="shared" si="134"/>
        <v>34.798820000000006</v>
      </c>
      <c r="H456" s="244">
        <f t="shared" si="134"/>
        <v>17.75882</v>
      </c>
      <c r="I456" s="245">
        <f t="shared" si="134"/>
        <v>0.71882000000000801</v>
      </c>
      <c r="J456" s="237">
        <f t="shared" si="134"/>
        <v>12.746179999999995</v>
      </c>
      <c r="K456" s="237">
        <f t="shared" si="134"/>
        <v>29.786179999999987</v>
      </c>
      <c r="L456" s="237">
        <f t="shared" si="134"/>
        <v>46.826179999999979</v>
      </c>
      <c r="M456" s="237">
        <f t="shared" si="134"/>
        <v>63.86618</v>
      </c>
      <c r="N456" s="237">
        <f t="shared" si="134"/>
        <v>80.906179999999992</v>
      </c>
      <c r="O456" s="237">
        <f t="shared" si="134"/>
        <v>97.946179999999984</v>
      </c>
      <c r="P456" s="237">
        <f t="shared" si="134"/>
        <v>114.98618</v>
      </c>
      <c r="Q456" s="237">
        <f t="shared" si="134"/>
        <v>132.02618000000001</v>
      </c>
      <c r="R456" s="237">
        <f t="shared" si="134"/>
        <v>149.06617999999997</v>
      </c>
      <c r="S456" s="237">
        <f t="shared" si="133"/>
        <v>166.10617999999999</v>
      </c>
      <c r="T456" s="237">
        <f t="shared" si="133"/>
        <v>183.14617999999996</v>
      </c>
      <c r="U456" s="237">
        <f t="shared" si="133"/>
        <v>200.18617999999998</v>
      </c>
      <c r="V456" s="237">
        <f t="shared" si="133"/>
        <v>217.22618</v>
      </c>
      <c r="W456" s="237">
        <f t="shared" si="133"/>
        <v>234.26617999999996</v>
      </c>
      <c r="X456" s="237">
        <f t="shared" si="133"/>
        <v>251.30617999999998</v>
      </c>
      <c r="Y456" s="237">
        <f t="shared" si="133"/>
        <v>268.34618</v>
      </c>
      <c r="Z456" s="379">
        <f t="shared" si="133"/>
        <v>285.38617999999997</v>
      </c>
      <c r="AA456" s="379">
        <f t="shared" si="133"/>
        <v>302.42617999999999</v>
      </c>
      <c r="AB456" s="379">
        <f t="shared" si="133"/>
        <v>319.46617999999995</v>
      </c>
      <c r="AC456" s="237">
        <f t="shared" si="133"/>
        <v>336.50617999999997</v>
      </c>
      <c r="AD456" s="238">
        <f t="shared" si="133"/>
        <v>353.54617999999999</v>
      </c>
      <c r="AE456" s="237">
        <f t="shared" si="133"/>
        <v>370.58617999999996</v>
      </c>
      <c r="AF456" s="209">
        <f t="shared" si="133"/>
        <v>465.81117999999998</v>
      </c>
      <c r="AG456" s="114"/>
      <c r="AH456" s="114"/>
      <c r="AI456" s="69" t="s">
        <v>532</v>
      </c>
      <c r="AJ456" s="151" t="str">
        <f t="shared" si="128"/>
        <v>SPK-050ROW:PBI-FE-218301</v>
      </c>
      <c r="AK456" s="151" t="str">
        <f t="shared" si="129"/>
        <v>SPK-050ROW:PBI-MTCA-218300</v>
      </c>
      <c r="AL456" s="14" t="s">
        <v>576</v>
      </c>
      <c r="AM456" s="114" t="str">
        <f t="shared" si="130"/>
        <v>SPK-050ROW</v>
      </c>
      <c r="AN456" s="114"/>
      <c r="AO456" s="114"/>
      <c r="AP456" s="511">
        <v>3</v>
      </c>
      <c r="AQ456" s="511">
        <f>'Electronics naming convention'!$C$17+AP456-1</f>
        <v>2183</v>
      </c>
      <c r="AR456" s="114">
        <v>1</v>
      </c>
      <c r="AS456" s="112" t="str">
        <f t="shared" si="131"/>
        <v>BLM</v>
      </c>
      <c r="AT456" s="191">
        <f t="shared" si="132"/>
        <v>45.718820000000008</v>
      </c>
      <c r="AU456" s="114" t="s">
        <v>154</v>
      </c>
      <c r="AW456" s="515"/>
      <c r="AX456" s="515"/>
      <c r="AY456" s="515"/>
      <c r="AZ456" s="109"/>
      <c r="BA456" s="110"/>
      <c r="BB456" s="215"/>
      <c r="BC456" s="109"/>
      <c r="BD456" s="109"/>
    </row>
    <row r="457" spans="2:56" x14ac:dyDescent="0.25">
      <c r="B457" s="69" t="s">
        <v>533</v>
      </c>
      <c r="C457" s="211">
        <v>98.448819999999998</v>
      </c>
      <c r="D457" s="237">
        <f t="shared" si="134"/>
        <v>98.448819999999998</v>
      </c>
      <c r="E457" s="238">
        <f t="shared" si="134"/>
        <v>79.998819999999995</v>
      </c>
      <c r="F457" s="237">
        <f t="shared" si="134"/>
        <v>60.833819999999996</v>
      </c>
      <c r="G457" s="237">
        <f t="shared" si="134"/>
        <v>39.058819999999997</v>
      </c>
      <c r="H457" s="244">
        <f t="shared" si="134"/>
        <v>22.018819999999991</v>
      </c>
      <c r="I457" s="245">
        <f t="shared" si="134"/>
        <v>4.9788199999999989</v>
      </c>
      <c r="J457" s="237">
        <f t="shared" si="134"/>
        <v>8.4861800000000045</v>
      </c>
      <c r="K457" s="237">
        <f t="shared" si="134"/>
        <v>25.526179999999997</v>
      </c>
      <c r="L457" s="237">
        <f t="shared" si="134"/>
        <v>42.566179999999989</v>
      </c>
      <c r="M457" s="237">
        <f t="shared" si="134"/>
        <v>59.606180000000009</v>
      </c>
      <c r="N457" s="237">
        <f t="shared" si="134"/>
        <v>76.646180000000001</v>
      </c>
      <c r="O457" s="237">
        <f t="shared" si="134"/>
        <v>93.686179999999993</v>
      </c>
      <c r="P457" s="237">
        <f t="shared" si="134"/>
        <v>110.72618000000001</v>
      </c>
      <c r="Q457" s="237">
        <f t="shared" si="134"/>
        <v>127.76618000000001</v>
      </c>
      <c r="R457" s="237">
        <f t="shared" si="134"/>
        <v>144.80617999999998</v>
      </c>
      <c r="S457" s="237">
        <f t="shared" si="133"/>
        <v>161.84618</v>
      </c>
      <c r="T457" s="237">
        <f t="shared" si="133"/>
        <v>178.88617999999997</v>
      </c>
      <c r="U457" s="237">
        <f t="shared" si="133"/>
        <v>195.92617999999999</v>
      </c>
      <c r="V457" s="237">
        <f t="shared" si="133"/>
        <v>212.96618000000001</v>
      </c>
      <c r="W457" s="237">
        <f t="shared" si="133"/>
        <v>230.00617999999997</v>
      </c>
      <c r="X457" s="237">
        <f t="shared" si="133"/>
        <v>247.04617999999999</v>
      </c>
      <c r="Y457" s="237">
        <f t="shared" si="133"/>
        <v>264.08618000000001</v>
      </c>
      <c r="Z457" s="379">
        <f t="shared" si="133"/>
        <v>281.12617999999998</v>
      </c>
      <c r="AA457" s="379">
        <f t="shared" si="133"/>
        <v>298.16618</v>
      </c>
      <c r="AB457" s="379">
        <f t="shared" si="133"/>
        <v>315.20617999999996</v>
      </c>
      <c r="AC457" s="237">
        <f t="shared" si="133"/>
        <v>332.24617999999998</v>
      </c>
      <c r="AD457" s="238">
        <f t="shared" si="133"/>
        <v>349.28618</v>
      </c>
      <c r="AE457" s="237">
        <f t="shared" si="133"/>
        <v>366.32617999999997</v>
      </c>
      <c r="AF457" s="209">
        <f t="shared" si="133"/>
        <v>461.55117999999999</v>
      </c>
      <c r="AG457" s="114"/>
      <c r="AH457" s="114"/>
      <c r="AI457" s="69" t="s">
        <v>533</v>
      </c>
      <c r="AJ457" s="151" t="str">
        <f t="shared" si="128"/>
        <v>SPK-050ROW:PBI-FE-218301</v>
      </c>
      <c r="AK457" s="151" t="str">
        <f t="shared" si="129"/>
        <v>SPK-050ROW:PBI-MTCA-218300</v>
      </c>
      <c r="AL457" s="14" t="s">
        <v>576</v>
      </c>
      <c r="AM457" s="114" t="str">
        <f t="shared" si="130"/>
        <v>SPK-050ROW</v>
      </c>
      <c r="AN457" s="114"/>
      <c r="AO457" s="114"/>
      <c r="AP457" s="511">
        <v>3</v>
      </c>
      <c r="AQ457" s="511">
        <f>'Electronics naming convention'!$C$17+AP457-1</f>
        <v>2183</v>
      </c>
      <c r="AR457" s="114">
        <v>1</v>
      </c>
      <c r="AS457" s="112" t="str">
        <f t="shared" si="131"/>
        <v>BLM</v>
      </c>
      <c r="AT457" s="191">
        <f t="shared" si="132"/>
        <v>49.978819999999999</v>
      </c>
      <c r="AU457" s="114" t="s">
        <v>154</v>
      </c>
      <c r="AW457" s="515"/>
      <c r="AX457" s="515"/>
      <c r="AY457" s="515"/>
      <c r="AZ457" s="109"/>
      <c r="BA457" s="110"/>
      <c r="BB457" s="215"/>
      <c r="BC457" s="109"/>
      <c r="BD457" s="109"/>
    </row>
    <row r="458" spans="2:56" ht="15.75" thickBot="1" x14ac:dyDescent="0.3">
      <c r="B458" s="69" t="s">
        <v>511</v>
      </c>
      <c r="C458" s="211">
        <v>102.7088</v>
      </c>
      <c r="D458" s="237">
        <f t="shared" si="134"/>
        <v>102.7088</v>
      </c>
      <c r="E458" s="238">
        <f t="shared" si="134"/>
        <v>84.258799999999994</v>
      </c>
      <c r="F458" s="237">
        <f t="shared" si="134"/>
        <v>65.093799999999987</v>
      </c>
      <c r="G458" s="237">
        <f t="shared" si="134"/>
        <v>43.318799999999996</v>
      </c>
      <c r="H458" s="242">
        <f t="shared" si="134"/>
        <v>26.27879999999999</v>
      </c>
      <c r="I458" s="243">
        <f t="shared" si="134"/>
        <v>9.2387999999999977</v>
      </c>
      <c r="J458" s="237">
        <f t="shared" si="134"/>
        <v>4.2262000000000057</v>
      </c>
      <c r="K458" s="237">
        <f t="shared" si="134"/>
        <v>21.266199999999998</v>
      </c>
      <c r="L458" s="237">
        <f t="shared" si="134"/>
        <v>38.30619999999999</v>
      </c>
      <c r="M458" s="237">
        <f t="shared" si="134"/>
        <v>55.34620000000001</v>
      </c>
      <c r="N458" s="237">
        <f t="shared" si="134"/>
        <v>72.386200000000002</v>
      </c>
      <c r="O458" s="237">
        <f t="shared" si="134"/>
        <v>89.426199999999994</v>
      </c>
      <c r="P458" s="237">
        <f t="shared" si="134"/>
        <v>106.46620000000001</v>
      </c>
      <c r="Q458" s="237">
        <f t="shared" si="134"/>
        <v>123.50620000000001</v>
      </c>
      <c r="R458" s="237">
        <f t="shared" si="134"/>
        <v>140.5462</v>
      </c>
      <c r="S458" s="237">
        <f t="shared" si="133"/>
        <v>157.58620000000002</v>
      </c>
      <c r="T458" s="237">
        <f t="shared" si="133"/>
        <v>174.62619999999998</v>
      </c>
      <c r="U458" s="237">
        <f t="shared" si="133"/>
        <v>191.6662</v>
      </c>
      <c r="V458" s="237">
        <f t="shared" si="133"/>
        <v>208.70620000000002</v>
      </c>
      <c r="W458" s="237">
        <f t="shared" si="133"/>
        <v>225.74619999999999</v>
      </c>
      <c r="X458" s="237">
        <f t="shared" si="133"/>
        <v>242.78620000000001</v>
      </c>
      <c r="Y458" s="237">
        <f t="shared" si="133"/>
        <v>259.82620000000003</v>
      </c>
      <c r="Z458" s="379">
        <f t="shared" si="133"/>
        <v>276.86619999999999</v>
      </c>
      <c r="AA458" s="379">
        <f t="shared" si="133"/>
        <v>293.90620000000001</v>
      </c>
      <c r="AB458" s="379">
        <f t="shared" si="133"/>
        <v>310.94619999999998</v>
      </c>
      <c r="AC458" s="237">
        <f t="shared" si="133"/>
        <v>327.9862</v>
      </c>
      <c r="AD458" s="238">
        <f t="shared" si="133"/>
        <v>345.02620000000002</v>
      </c>
      <c r="AE458" s="237">
        <f t="shared" si="133"/>
        <v>362.06619999999998</v>
      </c>
      <c r="AF458" s="209">
        <f t="shared" si="133"/>
        <v>457.2912</v>
      </c>
      <c r="AG458" s="114"/>
      <c r="AH458" s="114"/>
      <c r="AI458" s="69" t="s">
        <v>511</v>
      </c>
      <c r="AJ458" s="151" t="str">
        <f t="shared" si="128"/>
        <v>SPK-050ROW:PBI-FE-218301</v>
      </c>
      <c r="AK458" s="151" t="str">
        <f t="shared" si="129"/>
        <v>SPK-050ROW:PBI-MTCA-218300</v>
      </c>
      <c r="AL458" s="14" t="s">
        <v>576</v>
      </c>
      <c r="AM458" s="114" t="str">
        <f t="shared" si="130"/>
        <v>SPK-050ROW</v>
      </c>
      <c r="AN458" s="114"/>
      <c r="AO458" s="114"/>
      <c r="AP458" s="511">
        <v>3</v>
      </c>
      <c r="AQ458" s="511">
        <f>'Electronics naming convention'!$C$17+AP458-1</f>
        <v>2183</v>
      </c>
      <c r="AR458" s="114">
        <v>1</v>
      </c>
      <c r="AS458" s="112" t="str">
        <f t="shared" si="131"/>
        <v>BLM</v>
      </c>
      <c r="AT458" s="191">
        <f t="shared" si="132"/>
        <v>54.238799999999998</v>
      </c>
      <c r="AU458" s="114" t="s">
        <v>154</v>
      </c>
      <c r="AW458" s="515"/>
      <c r="AX458" s="515"/>
      <c r="AY458" s="515"/>
      <c r="AZ458" s="109"/>
      <c r="BA458" s="110"/>
      <c r="BB458" s="215"/>
      <c r="BC458" s="109"/>
      <c r="BD458" s="109"/>
    </row>
    <row r="459" spans="2:56" ht="15.75" thickBot="1" x14ac:dyDescent="0.3">
      <c r="B459" s="69" t="s">
        <v>434</v>
      </c>
      <c r="C459" s="211">
        <v>107.405018</v>
      </c>
      <c r="D459" s="237">
        <f t="shared" si="134"/>
        <v>107.405018</v>
      </c>
      <c r="E459" s="238">
        <f t="shared" si="134"/>
        <v>88.955017999999995</v>
      </c>
      <c r="F459" s="237">
        <f t="shared" si="134"/>
        <v>69.790018000000003</v>
      </c>
      <c r="G459" s="237">
        <f t="shared" si="134"/>
        <v>48.015017999999998</v>
      </c>
      <c r="H459" s="237">
        <f t="shared" si="134"/>
        <v>30.975017999999992</v>
      </c>
      <c r="I459" s="237">
        <f t="shared" si="134"/>
        <v>13.935017999999999</v>
      </c>
      <c r="J459" s="257">
        <f t="shared" si="134"/>
        <v>0.47001799999999605</v>
      </c>
      <c r="K459" s="237">
        <f t="shared" si="134"/>
        <v>16.569981999999996</v>
      </c>
      <c r="L459" s="237">
        <f t="shared" si="134"/>
        <v>33.609981999999988</v>
      </c>
      <c r="M459" s="237">
        <f t="shared" si="134"/>
        <v>50.649982000000008</v>
      </c>
      <c r="N459" s="237">
        <f t="shared" si="134"/>
        <v>67.689982000000001</v>
      </c>
      <c r="O459" s="237">
        <f t="shared" si="134"/>
        <v>84.729981999999993</v>
      </c>
      <c r="P459" s="237">
        <f t="shared" si="134"/>
        <v>101.76998200000001</v>
      </c>
      <c r="Q459" s="237">
        <f t="shared" si="134"/>
        <v>118.80998200000001</v>
      </c>
      <c r="R459" s="237">
        <f t="shared" si="134"/>
        <v>135.84998200000001</v>
      </c>
      <c r="S459" s="237">
        <f t="shared" si="133"/>
        <v>152.88998200000003</v>
      </c>
      <c r="T459" s="237">
        <f t="shared" si="133"/>
        <v>169.929982</v>
      </c>
      <c r="U459" s="237">
        <f t="shared" si="133"/>
        <v>186.96998200000002</v>
      </c>
      <c r="V459" s="237">
        <f t="shared" si="133"/>
        <v>204.00998200000004</v>
      </c>
      <c r="W459" s="237">
        <f t="shared" si="133"/>
        <v>221.049982</v>
      </c>
      <c r="X459" s="237">
        <f t="shared" si="133"/>
        <v>238.08998200000002</v>
      </c>
      <c r="Y459" s="237">
        <f t="shared" si="133"/>
        <v>255.12998200000004</v>
      </c>
      <c r="Z459" s="379">
        <f t="shared" si="133"/>
        <v>272.169982</v>
      </c>
      <c r="AA459" s="379">
        <f t="shared" si="133"/>
        <v>289.20998200000002</v>
      </c>
      <c r="AB459" s="379">
        <f t="shared" si="133"/>
        <v>306.24998199999999</v>
      </c>
      <c r="AC459" s="237">
        <f t="shared" si="133"/>
        <v>323.28998200000001</v>
      </c>
      <c r="AD459" s="238">
        <f t="shared" si="133"/>
        <v>340.32998200000003</v>
      </c>
      <c r="AE459" s="237">
        <f t="shared" si="133"/>
        <v>357.36998199999999</v>
      </c>
      <c r="AF459" s="209">
        <f t="shared" si="133"/>
        <v>452.59498200000002</v>
      </c>
      <c r="AG459" s="114"/>
      <c r="AH459" s="114"/>
      <c r="AI459" s="69" t="s">
        <v>434</v>
      </c>
      <c r="AJ459" s="151" t="str">
        <f t="shared" si="128"/>
        <v>MBL-020ROW:PBI-FE-218401</v>
      </c>
      <c r="AK459" s="151" t="str">
        <f t="shared" si="129"/>
        <v>MBL-020ROW:PBI-MTCA-218400</v>
      </c>
      <c r="AL459" s="14" t="s">
        <v>578</v>
      </c>
      <c r="AM459" s="114" t="str">
        <f t="shared" si="130"/>
        <v>MBL-020ROW</v>
      </c>
      <c r="AN459" s="114"/>
      <c r="AO459" s="114"/>
      <c r="AP459" s="511">
        <v>4</v>
      </c>
      <c r="AQ459" s="511">
        <f>'Electronics naming convention'!$C$17+AP459-1</f>
        <v>2184</v>
      </c>
      <c r="AR459" s="114">
        <v>1</v>
      </c>
      <c r="AS459" s="112" t="str">
        <f t="shared" si="131"/>
        <v>BLM</v>
      </c>
      <c r="AT459" s="191">
        <f t="shared" si="132"/>
        <v>45.470017999999996</v>
      </c>
      <c r="AU459" s="114" t="s">
        <v>155</v>
      </c>
      <c r="AW459" s="515"/>
      <c r="AX459" s="515"/>
      <c r="AY459" s="515"/>
      <c r="AZ459" s="109"/>
      <c r="BA459" s="110"/>
      <c r="BB459" s="215"/>
      <c r="BC459" s="109"/>
      <c r="BD459" s="109"/>
    </row>
    <row r="460" spans="2:56" ht="15.75" thickBot="1" x14ac:dyDescent="0.3">
      <c r="B460" s="90" t="s">
        <v>451</v>
      </c>
      <c r="C460" s="211">
        <v>141.485018</v>
      </c>
      <c r="D460" s="237">
        <f t="shared" si="134"/>
        <v>141.485018</v>
      </c>
      <c r="E460" s="238">
        <f t="shared" si="134"/>
        <v>123.03501799999999</v>
      </c>
      <c r="F460" s="237">
        <f t="shared" si="134"/>
        <v>103.87001799999999</v>
      </c>
      <c r="G460" s="237">
        <f t="shared" si="134"/>
        <v>82.095017999999996</v>
      </c>
      <c r="H460" s="237">
        <f t="shared" si="134"/>
        <v>65.05501799999999</v>
      </c>
      <c r="I460" s="237">
        <f t="shared" si="134"/>
        <v>48.015017999999998</v>
      </c>
      <c r="J460" s="237">
        <f t="shared" si="134"/>
        <v>34.550017999999994</v>
      </c>
      <c r="K460" s="237">
        <f t="shared" si="134"/>
        <v>17.510018000000002</v>
      </c>
      <c r="L460" s="257">
        <f t="shared" si="134"/>
        <v>0.47001800000001026</v>
      </c>
      <c r="M460" s="237">
        <f t="shared" si="134"/>
        <v>16.56998200000001</v>
      </c>
      <c r="N460" s="237">
        <f t="shared" si="134"/>
        <v>33.609982000000002</v>
      </c>
      <c r="O460" s="237">
        <f t="shared" si="134"/>
        <v>50.649981999999994</v>
      </c>
      <c r="P460" s="237">
        <f t="shared" si="134"/>
        <v>67.689982000000015</v>
      </c>
      <c r="Q460" s="237">
        <f t="shared" si="134"/>
        <v>84.729982000000007</v>
      </c>
      <c r="R460" s="237">
        <f t="shared" si="134"/>
        <v>101.769982</v>
      </c>
      <c r="S460" s="237">
        <f t="shared" si="133"/>
        <v>118.80998200000002</v>
      </c>
      <c r="T460" s="237">
        <f t="shared" si="133"/>
        <v>135.84998199999998</v>
      </c>
      <c r="U460" s="237">
        <f t="shared" si="133"/>
        <v>152.889982</v>
      </c>
      <c r="V460" s="237">
        <f t="shared" si="133"/>
        <v>169.92998200000002</v>
      </c>
      <c r="W460" s="237">
        <f t="shared" si="133"/>
        <v>186.96998199999999</v>
      </c>
      <c r="X460" s="237">
        <f t="shared" si="133"/>
        <v>204.00998200000001</v>
      </c>
      <c r="Y460" s="237">
        <f t="shared" si="133"/>
        <v>221.04998200000003</v>
      </c>
      <c r="Z460" s="379">
        <f t="shared" si="133"/>
        <v>238.08998199999999</v>
      </c>
      <c r="AA460" s="379">
        <f t="shared" si="133"/>
        <v>255.12998200000001</v>
      </c>
      <c r="AB460" s="379">
        <f t="shared" si="133"/>
        <v>272.169982</v>
      </c>
      <c r="AC460" s="237">
        <f t="shared" si="133"/>
        <v>289.20998199999997</v>
      </c>
      <c r="AD460" s="238">
        <f t="shared" si="133"/>
        <v>306.24998200000005</v>
      </c>
      <c r="AE460" s="237">
        <f t="shared" si="133"/>
        <v>323.28998200000001</v>
      </c>
      <c r="AF460" s="209">
        <f t="shared" si="133"/>
        <v>418.51498200000003</v>
      </c>
      <c r="AG460" s="114"/>
      <c r="AH460" s="114"/>
      <c r="AI460" s="79" t="s">
        <v>451</v>
      </c>
      <c r="AJ460" s="151" t="str">
        <f t="shared" si="128"/>
        <v>MBL-050ROW:PBI-FE-218501</v>
      </c>
      <c r="AK460" s="151" t="str">
        <f t="shared" si="129"/>
        <v>MBL-050ROW:PBI-MTCA-218500</v>
      </c>
      <c r="AL460" s="14" t="s">
        <v>581</v>
      </c>
      <c r="AM460" s="114" t="str">
        <f t="shared" si="130"/>
        <v>MBL-050ROW</v>
      </c>
      <c r="AN460" s="114"/>
      <c r="AO460" s="114"/>
      <c r="AP460" s="511">
        <v>5</v>
      </c>
      <c r="AQ460" s="511">
        <f>'Electronics naming convention'!$C$17+AP460-1</f>
        <v>2185</v>
      </c>
      <c r="AR460" s="114">
        <v>1</v>
      </c>
      <c r="AS460" s="112" t="str">
        <f t="shared" si="131"/>
        <v>BLM</v>
      </c>
      <c r="AT460" s="191">
        <f t="shared" si="132"/>
        <v>45.47001800000001</v>
      </c>
      <c r="AU460" s="114" t="s">
        <v>157</v>
      </c>
      <c r="AW460" s="515"/>
      <c r="AX460" s="515"/>
      <c r="AY460" s="515"/>
      <c r="AZ460" s="109"/>
      <c r="BA460" s="110"/>
      <c r="BB460" s="215"/>
      <c r="BC460" s="109"/>
      <c r="BD460" s="109"/>
    </row>
    <row r="461" spans="2:56" ht="15.75" thickBot="1" x14ac:dyDescent="0.3">
      <c r="B461" s="79" t="s">
        <v>452</v>
      </c>
      <c r="C461" s="211">
        <v>175.56501800000001</v>
      </c>
      <c r="D461" s="237">
        <f t="shared" si="134"/>
        <v>175.56501800000001</v>
      </c>
      <c r="E461" s="238">
        <f t="shared" si="134"/>
        <v>157.11501800000002</v>
      </c>
      <c r="F461" s="237">
        <f t="shared" si="134"/>
        <v>137.950018</v>
      </c>
      <c r="G461" s="237">
        <f t="shared" si="134"/>
        <v>116.17501800000001</v>
      </c>
      <c r="H461" s="237">
        <f t="shared" si="134"/>
        <v>99.135018000000002</v>
      </c>
      <c r="I461" s="237">
        <f t="shared" si="134"/>
        <v>82.09501800000001</v>
      </c>
      <c r="J461" s="237">
        <f t="shared" si="134"/>
        <v>68.630018000000007</v>
      </c>
      <c r="K461" s="237">
        <f t="shared" si="134"/>
        <v>51.590018000000015</v>
      </c>
      <c r="L461" s="237">
        <f t="shared" si="134"/>
        <v>34.550018000000023</v>
      </c>
      <c r="M461" s="237">
        <f t="shared" si="134"/>
        <v>17.510018000000002</v>
      </c>
      <c r="N461" s="257">
        <f t="shared" si="134"/>
        <v>0.47001800000001026</v>
      </c>
      <c r="O461" s="237">
        <f t="shared" si="134"/>
        <v>16.569981999999982</v>
      </c>
      <c r="P461" s="237">
        <f t="shared" si="134"/>
        <v>33.609982000000002</v>
      </c>
      <c r="Q461" s="237">
        <f t="shared" si="134"/>
        <v>50.649981999999994</v>
      </c>
      <c r="R461" s="237">
        <f t="shared" si="134"/>
        <v>67.689981999999986</v>
      </c>
      <c r="S461" s="237">
        <f t="shared" si="134"/>
        <v>84.729982000000007</v>
      </c>
      <c r="T461" s="237">
        <f t="shared" ref="T461:AF464" si="135">ABS($C461-T$159)</f>
        <v>101.76998199999997</v>
      </c>
      <c r="U461" s="237">
        <f t="shared" si="135"/>
        <v>118.80998199999999</v>
      </c>
      <c r="V461" s="237">
        <f t="shared" si="135"/>
        <v>135.84998200000001</v>
      </c>
      <c r="W461" s="237">
        <f t="shared" si="135"/>
        <v>152.88998199999997</v>
      </c>
      <c r="X461" s="237">
        <f t="shared" si="135"/>
        <v>169.929982</v>
      </c>
      <c r="Y461" s="237">
        <f t="shared" si="135"/>
        <v>186.96998200000002</v>
      </c>
      <c r="Z461" s="379">
        <f t="shared" si="135"/>
        <v>204.00998199999998</v>
      </c>
      <c r="AA461" s="379">
        <f t="shared" si="135"/>
        <v>221.049982</v>
      </c>
      <c r="AB461" s="379">
        <f t="shared" si="135"/>
        <v>238.08998199999996</v>
      </c>
      <c r="AC461" s="237">
        <f t="shared" si="135"/>
        <v>255.12998199999998</v>
      </c>
      <c r="AD461" s="238">
        <f t="shared" si="135"/>
        <v>272.169982</v>
      </c>
      <c r="AE461" s="237">
        <f t="shared" si="135"/>
        <v>289.20998199999997</v>
      </c>
      <c r="AF461" s="209">
        <f t="shared" si="135"/>
        <v>384.43498199999999</v>
      </c>
      <c r="AG461" s="114"/>
      <c r="AH461" s="114"/>
      <c r="AI461" s="79" t="s">
        <v>452</v>
      </c>
      <c r="AJ461" s="151" t="str">
        <f t="shared" si="128"/>
        <v>MBL-090ROW:PBI-FE-218601</v>
      </c>
      <c r="AK461" s="151" t="str">
        <f t="shared" si="129"/>
        <v>MBL-090ROW:PBI-MTCA-218600</v>
      </c>
      <c r="AL461" s="14" t="s">
        <v>582</v>
      </c>
      <c r="AM461" s="114" t="str">
        <f t="shared" si="130"/>
        <v>MBL-090ROW</v>
      </c>
      <c r="AN461" s="114"/>
      <c r="AO461" s="114"/>
      <c r="AP461" s="511">
        <v>6</v>
      </c>
      <c r="AQ461" s="511">
        <f>'Electronics naming convention'!$C$17+AP461-1</f>
        <v>2186</v>
      </c>
      <c r="AR461" s="114">
        <v>1</v>
      </c>
      <c r="AS461" s="112" t="str">
        <f t="shared" si="131"/>
        <v>BLM</v>
      </c>
      <c r="AT461" s="191">
        <f t="shared" si="132"/>
        <v>45.47001800000001</v>
      </c>
      <c r="AU461" s="114" t="s">
        <v>159</v>
      </c>
      <c r="AW461" s="515"/>
      <c r="AX461" s="515"/>
      <c r="AY461" s="515"/>
      <c r="AZ461" s="109"/>
      <c r="BA461" s="110"/>
      <c r="BB461" s="215"/>
      <c r="BD461" s="109"/>
    </row>
    <row r="462" spans="2:56" s="86" customFormat="1" ht="15.75" thickBot="1" x14ac:dyDescent="0.3">
      <c r="B462" s="92" t="s">
        <v>453</v>
      </c>
      <c r="C462" s="336">
        <v>269.28501799999998</v>
      </c>
      <c r="D462" s="238">
        <f t="shared" ref="D462:S464" si="136">ABS($C462-D$159)</f>
        <v>269.28501799999998</v>
      </c>
      <c r="E462" s="238">
        <f t="shared" si="136"/>
        <v>250.83501799999999</v>
      </c>
      <c r="F462" s="238">
        <f t="shared" si="136"/>
        <v>231.67001799999997</v>
      </c>
      <c r="G462" s="238">
        <f t="shared" si="136"/>
        <v>209.89501799999999</v>
      </c>
      <c r="H462" s="238">
        <f t="shared" si="136"/>
        <v>192.85501799999997</v>
      </c>
      <c r="I462" s="238">
        <f t="shared" si="136"/>
        <v>175.81501799999998</v>
      </c>
      <c r="J462" s="238">
        <f t="shared" si="136"/>
        <v>162.35001799999998</v>
      </c>
      <c r="K462" s="238">
        <f t="shared" si="136"/>
        <v>145.31001799999999</v>
      </c>
      <c r="L462" s="238">
        <f t="shared" si="136"/>
        <v>128.27001799999999</v>
      </c>
      <c r="M462" s="238">
        <f t="shared" si="136"/>
        <v>111.23001799999997</v>
      </c>
      <c r="N462" s="238">
        <f t="shared" si="136"/>
        <v>94.190017999999981</v>
      </c>
      <c r="O462" s="238">
        <f t="shared" si="136"/>
        <v>77.150017999999989</v>
      </c>
      <c r="P462" s="238">
        <f t="shared" si="136"/>
        <v>60.110017999999968</v>
      </c>
      <c r="Q462" s="238">
        <f t="shared" si="136"/>
        <v>43.070017999999976</v>
      </c>
      <c r="R462" s="238">
        <f t="shared" si="136"/>
        <v>26.030017999999984</v>
      </c>
      <c r="S462" s="337">
        <f t="shared" si="136"/>
        <v>8.9900179999999636</v>
      </c>
      <c r="T462" s="238">
        <f t="shared" si="135"/>
        <v>8.049982</v>
      </c>
      <c r="U462" s="238">
        <f t="shared" si="135"/>
        <v>25.08998200000002</v>
      </c>
      <c r="V462" s="238">
        <f t="shared" si="135"/>
        <v>42.129982000000041</v>
      </c>
      <c r="W462" s="238">
        <f t="shared" si="135"/>
        <v>59.169982000000005</v>
      </c>
      <c r="X462" s="238">
        <f t="shared" si="135"/>
        <v>76.209982000000025</v>
      </c>
      <c r="Y462" s="238">
        <f t="shared" si="135"/>
        <v>93.249982000000045</v>
      </c>
      <c r="Z462" s="379">
        <f t="shared" si="135"/>
        <v>110.28998200000001</v>
      </c>
      <c r="AA462" s="379">
        <f t="shared" si="135"/>
        <v>127.32998200000003</v>
      </c>
      <c r="AB462" s="379">
        <f t="shared" si="135"/>
        <v>144.36998199999999</v>
      </c>
      <c r="AC462" s="238">
        <f t="shared" si="135"/>
        <v>161.40998200000001</v>
      </c>
      <c r="AD462" s="238">
        <f t="shared" si="135"/>
        <v>178.44998200000003</v>
      </c>
      <c r="AE462" s="238">
        <f t="shared" si="135"/>
        <v>195.489982</v>
      </c>
      <c r="AF462" s="379">
        <f t="shared" si="135"/>
        <v>290.71498200000002</v>
      </c>
      <c r="AG462" s="159"/>
      <c r="AH462" s="159"/>
      <c r="AI462" s="94" t="s">
        <v>453</v>
      </c>
      <c r="AJ462" s="151" t="str">
        <f t="shared" si="128"/>
        <v>HBL-090ROW:PBI-FE-218701</v>
      </c>
      <c r="AK462" s="151" t="str">
        <f t="shared" si="129"/>
        <v>HBL-090ROW:PBI-MTCA-218700</v>
      </c>
      <c r="AL462" s="15" t="s">
        <v>591</v>
      </c>
      <c r="AM462" s="114" t="str">
        <f t="shared" si="130"/>
        <v>HBL-090ROW</v>
      </c>
      <c r="AN462" s="159"/>
      <c r="AO462" s="159"/>
      <c r="AP462" s="15">
        <v>7</v>
      </c>
      <c r="AQ462" s="15">
        <f>'Electronics naming convention'!$C$17+AP462-1</f>
        <v>2187</v>
      </c>
      <c r="AR462" s="159">
        <v>1</v>
      </c>
      <c r="AS462" s="116" t="str">
        <f t="shared" si="131"/>
        <v>BLM</v>
      </c>
      <c r="AT462" s="338">
        <f t="shared" si="132"/>
        <v>53.990017999999964</v>
      </c>
      <c r="AU462" s="159" t="s">
        <v>164</v>
      </c>
      <c r="AV462" s="532"/>
      <c r="AW462" s="339"/>
      <c r="AX462" s="339"/>
      <c r="AY462" s="339"/>
      <c r="AZ462" s="117"/>
      <c r="BA462" s="339"/>
      <c r="BB462" s="215"/>
      <c r="BC462" s="117"/>
      <c r="BD462" s="117"/>
    </row>
    <row r="463" spans="2:56" ht="15.75" thickBot="1" x14ac:dyDescent="0.3">
      <c r="B463" s="79" t="s">
        <v>454</v>
      </c>
      <c r="C463" s="211">
        <v>354.48501800000003</v>
      </c>
      <c r="D463" s="237">
        <f t="shared" si="136"/>
        <v>354.48501800000003</v>
      </c>
      <c r="E463" s="238">
        <f t="shared" si="136"/>
        <v>336.03501800000004</v>
      </c>
      <c r="F463" s="237">
        <f t="shared" si="136"/>
        <v>316.87001800000002</v>
      </c>
      <c r="G463" s="237">
        <f t="shared" si="136"/>
        <v>295.09501800000004</v>
      </c>
      <c r="H463" s="237">
        <f t="shared" si="136"/>
        <v>278.05501800000002</v>
      </c>
      <c r="I463" s="237">
        <f t="shared" si="136"/>
        <v>261.01501800000005</v>
      </c>
      <c r="J463" s="237">
        <f t="shared" si="136"/>
        <v>247.55001800000002</v>
      </c>
      <c r="K463" s="237">
        <f t="shared" si="136"/>
        <v>230.51001800000003</v>
      </c>
      <c r="L463" s="237">
        <f t="shared" si="136"/>
        <v>213.47001800000004</v>
      </c>
      <c r="M463" s="237">
        <f t="shared" si="136"/>
        <v>196.43001800000002</v>
      </c>
      <c r="N463" s="237">
        <f t="shared" si="136"/>
        <v>179.39001800000003</v>
      </c>
      <c r="O463" s="237">
        <f t="shared" si="136"/>
        <v>162.35001800000003</v>
      </c>
      <c r="P463" s="237">
        <f t="shared" si="136"/>
        <v>145.31001800000001</v>
      </c>
      <c r="Q463" s="237">
        <f t="shared" si="136"/>
        <v>128.27001800000002</v>
      </c>
      <c r="R463" s="237">
        <f t="shared" si="136"/>
        <v>111.23001800000003</v>
      </c>
      <c r="S463" s="237">
        <f t="shared" si="136"/>
        <v>94.190018000000009</v>
      </c>
      <c r="T463" s="237">
        <f t="shared" si="135"/>
        <v>77.150018000000046</v>
      </c>
      <c r="U463" s="237">
        <f t="shared" si="135"/>
        <v>60.110018000000025</v>
      </c>
      <c r="V463" s="237">
        <f t="shared" si="135"/>
        <v>43.070018000000005</v>
      </c>
      <c r="W463" s="237">
        <f t="shared" si="135"/>
        <v>26.030018000000041</v>
      </c>
      <c r="X463" s="257">
        <f t="shared" si="135"/>
        <v>8.9900180000000205</v>
      </c>
      <c r="Y463" s="237">
        <f t="shared" si="135"/>
        <v>8.049982</v>
      </c>
      <c r="Z463" s="379">
        <f t="shared" si="135"/>
        <v>25.089981999999964</v>
      </c>
      <c r="AA463" s="379">
        <f t="shared" si="135"/>
        <v>42.129981999999984</v>
      </c>
      <c r="AB463" s="379">
        <f t="shared" si="135"/>
        <v>59.169981999999948</v>
      </c>
      <c r="AC463" s="237">
        <f t="shared" si="135"/>
        <v>76.209981999999968</v>
      </c>
      <c r="AD463" s="238">
        <f t="shared" si="135"/>
        <v>93.249981999999989</v>
      </c>
      <c r="AE463" s="237">
        <f t="shared" si="135"/>
        <v>110.28998199999995</v>
      </c>
      <c r="AF463" s="209">
        <f t="shared" si="135"/>
        <v>205.51498199999997</v>
      </c>
      <c r="AG463" s="114"/>
      <c r="AH463" s="114"/>
      <c r="AI463" s="79" t="s">
        <v>454</v>
      </c>
      <c r="AJ463" s="151" t="str">
        <f t="shared" si="128"/>
        <v>HBL-200ROW:PBI-FE-218801</v>
      </c>
      <c r="AK463" s="151" t="str">
        <f t="shared" si="129"/>
        <v>HBL-200ROW:PBI-MTCA-218800</v>
      </c>
      <c r="AL463" s="14" t="s">
        <v>586</v>
      </c>
      <c r="AM463" s="114" t="str">
        <f t="shared" si="130"/>
        <v>HBL-200ROW</v>
      </c>
      <c r="AN463" s="114"/>
      <c r="AO463" s="114"/>
      <c r="AP463" s="511">
        <v>8</v>
      </c>
      <c r="AQ463" s="511">
        <f>'Electronics naming convention'!$C$17+AP463-1</f>
        <v>2188</v>
      </c>
      <c r="AR463" s="114">
        <v>1</v>
      </c>
      <c r="AS463" s="112" t="str">
        <f t="shared" si="131"/>
        <v>BLM</v>
      </c>
      <c r="AT463" s="191">
        <f t="shared" si="132"/>
        <v>53.99001800000002</v>
      </c>
      <c r="AU463" s="114" t="s">
        <v>169</v>
      </c>
      <c r="AW463" s="515"/>
      <c r="AX463" s="515"/>
      <c r="AY463" s="515"/>
      <c r="AZ463" s="109"/>
      <c r="BA463" s="110"/>
      <c r="BB463" s="215"/>
      <c r="BC463" s="109"/>
      <c r="BD463" s="109"/>
    </row>
    <row r="464" spans="2:56" ht="15.75" thickBot="1" x14ac:dyDescent="0.3">
      <c r="B464" s="67" t="s">
        <v>455</v>
      </c>
      <c r="C464" s="211">
        <v>491.67651799999999</v>
      </c>
      <c r="D464" s="237">
        <f t="shared" si="136"/>
        <v>491.67651799999999</v>
      </c>
      <c r="E464" s="238">
        <f t="shared" si="136"/>
        <v>473.226518</v>
      </c>
      <c r="F464" s="237">
        <f t="shared" si="136"/>
        <v>454.06151799999998</v>
      </c>
      <c r="G464" s="237">
        <f t="shared" si="136"/>
        <v>432.286518</v>
      </c>
      <c r="H464" s="237">
        <f t="shared" si="136"/>
        <v>415.24651799999998</v>
      </c>
      <c r="I464" s="237">
        <f t="shared" si="136"/>
        <v>398.20651799999996</v>
      </c>
      <c r="J464" s="237">
        <f t="shared" si="136"/>
        <v>384.74151799999999</v>
      </c>
      <c r="K464" s="237">
        <f t="shared" si="136"/>
        <v>367.70151799999996</v>
      </c>
      <c r="L464" s="237">
        <f t="shared" si="136"/>
        <v>350.661518</v>
      </c>
      <c r="M464" s="237">
        <f t="shared" si="136"/>
        <v>333.62151799999998</v>
      </c>
      <c r="N464" s="237">
        <f t="shared" si="136"/>
        <v>316.58151799999996</v>
      </c>
      <c r="O464" s="237">
        <f t="shared" si="136"/>
        <v>299.541518</v>
      </c>
      <c r="P464" s="237">
        <f t="shared" si="136"/>
        <v>282.50151799999998</v>
      </c>
      <c r="Q464" s="237">
        <f t="shared" si="136"/>
        <v>265.46151799999996</v>
      </c>
      <c r="R464" s="237">
        <f t="shared" si="136"/>
        <v>248.42151799999999</v>
      </c>
      <c r="S464" s="237">
        <f t="shared" si="136"/>
        <v>231.38151799999997</v>
      </c>
      <c r="T464" s="237">
        <f t="shared" si="135"/>
        <v>214.34151800000001</v>
      </c>
      <c r="U464" s="237">
        <f t="shared" si="135"/>
        <v>197.30151799999999</v>
      </c>
      <c r="V464" s="237">
        <f t="shared" si="135"/>
        <v>180.26151799999997</v>
      </c>
      <c r="W464" s="237">
        <f t="shared" si="135"/>
        <v>163.221518</v>
      </c>
      <c r="X464" s="237">
        <f t="shared" si="135"/>
        <v>146.18151799999998</v>
      </c>
      <c r="Y464" s="237">
        <f t="shared" si="135"/>
        <v>129.14151799999996</v>
      </c>
      <c r="Z464" s="379">
        <f t="shared" si="135"/>
        <v>112.101518</v>
      </c>
      <c r="AA464" s="379">
        <f t="shared" si="135"/>
        <v>95.061517999999978</v>
      </c>
      <c r="AB464" s="379">
        <f t="shared" si="135"/>
        <v>78.021518000000015</v>
      </c>
      <c r="AC464" s="237">
        <f t="shared" si="135"/>
        <v>60.981517999999994</v>
      </c>
      <c r="AD464" s="238">
        <f t="shared" si="135"/>
        <v>43.941517999999974</v>
      </c>
      <c r="AE464" s="257">
        <f t="shared" si="135"/>
        <v>26.90151800000001</v>
      </c>
      <c r="AF464" s="209">
        <f t="shared" si="135"/>
        <v>68.323482000000013</v>
      </c>
      <c r="AG464" s="114"/>
      <c r="AH464" s="114"/>
      <c r="AI464" s="67" t="s">
        <v>455</v>
      </c>
      <c r="AJ464" s="151" t="str">
        <f t="shared" si="128"/>
        <v>HEBT-030ROW:PBI-FE-218901</v>
      </c>
      <c r="AK464" s="151" t="str">
        <f t="shared" si="129"/>
        <v>HEBT-030ROW:PBI-MTCA-218900</v>
      </c>
      <c r="AL464" s="13" t="s">
        <v>1563</v>
      </c>
      <c r="AM464" s="114" t="str">
        <f t="shared" si="130"/>
        <v>HEBT-030ROW</v>
      </c>
      <c r="AN464" s="114"/>
      <c r="AO464" s="114"/>
      <c r="AP464" s="514">
        <v>9</v>
      </c>
      <c r="AQ464" s="511">
        <f>'Electronics naming convention'!$C$17+AP464-1</f>
        <v>2189</v>
      </c>
      <c r="AR464" s="114">
        <v>1</v>
      </c>
      <c r="AS464" s="112" t="str">
        <f t="shared" si="131"/>
        <v>BLM</v>
      </c>
      <c r="AT464" s="191">
        <f t="shared" si="132"/>
        <v>71.90151800000001</v>
      </c>
      <c r="AU464" s="114" t="s">
        <v>173</v>
      </c>
      <c r="AW464" s="515"/>
      <c r="AX464" s="515"/>
      <c r="AY464" s="515"/>
      <c r="AZ464" s="109"/>
      <c r="BA464" s="110"/>
      <c r="BB464" s="215"/>
      <c r="BC464" s="109"/>
      <c r="BD464" s="109"/>
    </row>
    <row r="465" spans="1:70" s="85" customFormat="1" x14ac:dyDescent="0.25">
      <c r="B465" s="67"/>
      <c r="C465" s="211"/>
      <c r="D465" s="1"/>
      <c r="E465" s="138"/>
      <c r="F465" s="1"/>
      <c r="G465" s="1"/>
      <c r="H465" s="1"/>
      <c r="I465" s="1"/>
      <c r="J465" s="1"/>
      <c r="K465" s="1"/>
      <c r="L465" s="1"/>
      <c r="M465" s="1"/>
      <c r="N465" s="1"/>
      <c r="O465" s="1"/>
      <c r="P465" s="1"/>
      <c r="Q465" s="1"/>
      <c r="R465" s="1"/>
      <c r="S465" s="1"/>
      <c r="T465" s="1"/>
      <c r="U465" s="1"/>
      <c r="V465" s="1"/>
      <c r="W465" s="1"/>
      <c r="X465" s="1"/>
      <c r="Y465" s="1"/>
      <c r="Z465" s="374"/>
      <c r="AA465" s="374"/>
      <c r="AB465" s="375"/>
      <c r="AC465" s="1"/>
      <c r="AD465" s="1"/>
      <c r="AE465" s="1"/>
      <c r="AF465" s="60"/>
      <c r="AG465" s="67" t="s">
        <v>676</v>
      </c>
      <c r="AH465" s="67" t="s">
        <v>676</v>
      </c>
      <c r="AI465" s="115">
        <f>SUM(IF(FREQUENCY(MATCH(AI430:AI464,AI430:AI464,0),MATCH(AI430:AI464,AI430:AI464,0))&gt;0,1))</f>
        <v>35</v>
      </c>
      <c r="AJ465" s="115">
        <f>SUM(IF(FREQUENCY(MATCH(AJ430:AJ464,AJ430:AJ464,0),MATCH(AJ430:AJ464,AJ430:AJ464,0))&gt;0,1))</f>
        <v>9</v>
      </c>
      <c r="AK465" s="115">
        <f>SUM(IF(FREQUENCY(MATCH(AK430:AK464,AK430:AK464,0),MATCH(AK430:AK464,AK430:AK464,0))&gt;0,1))</f>
        <v>9</v>
      </c>
      <c r="AL465" s="115">
        <f t="shared" ref="AL465:AQ465" si="137">SUM(IF(FREQUENCY(MATCH(AL430:AL464,AL430:AL464,0),MATCH(AL430:AL464,AL430:AL464,0))&gt;0,1))</f>
        <v>9</v>
      </c>
      <c r="AM465" s="115">
        <f>SUM(IF(FREQUENCY(MATCH(AM430:AM464,AM430:AM464,0),MATCH(AM430:AM464,AM430:AM464,0))&gt;0,1))</f>
        <v>9</v>
      </c>
      <c r="AN465" s="67"/>
      <c r="AO465" s="67"/>
      <c r="AP465" s="114">
        <f t="shared" si="137"/>
        <v>9</v>
      </c>
      <c r="AQ465" s="114">
        <f t="shared" si="137"/>
        <v>9</v>
      </c>
      <c r="AR465" s="114"/>
      <c r="AS465" s="114"/>
      <c r="AT465" s="207"/>
      <c r="AU465" s="114"/>
      <c r="AV465" s="46"/>
      <c r="AW465" s="114"/>
      <c r="AX465" s="114"/>
      <c r="AY465" s="114"/>
      <c r="AZ465" s="115"/>
      <c r="BA465" s="114"/>
      <c r="BB465" s="115"/>
      <c r="BC465" s="115"/>
      <c r="BD465" s="115"/>
    </row>
    <row r="466" spans="1:70" s="130" customFormat="1" ht="15.75" thickBot="1" x14ac:dyDescent="0.3">
      <c r="B466" s="150"/>
      <c r="C466" s="269"/>
      <c r="D466" s="186"/>
      <c r="E466" s="274"/>
      <c r="F466" s="186"/>
      <c r="G466" s="186"/>
      <c r="H466" s="186"/>
      <c r="I466" s="186"/>
      <c r="J466" s="186"/>
      <c r="K466" s="186"/>
      <c r="L466" s="186"/>
      <c r="M466" s="186"/>
      <c r="N466" s="186"/>
      <c r="O466" s="186"/>
      <c r="P466" s="186"/>
      <c r="Q466" s="186"/>
      <c r="R466" s="186"/>
      <c r="S466" s="186"/>
      <c r="T466" s="186"/>
      <c r="U466" s="186"/>
      <c r="V466" s="186"/>
      <c r="W466" s="186"/>
      <c r="X466" s="186"/>
      <c r="Y466" s="186"/>
      <c r="Z466" s="380"/>
      <c r="AA466" s="380"/>
      <c r="AB466" s="380"/>
      <c r="AC466" s="186"/>
      <c r="AD466" s="186"/>
      <c r="AE466" s="186"/>
      <c r="AF466" s="262"/>
      <c r="AG466" s="150"/>
      <c r="AH466" s="150"/>
      <c r="AI466" s="271"/>
      <c r="AJ466" s="271"/>
      <c r="AK466" s="271"/>
      <c r="AL466" s="271"/>
      <c r="AM466" s="271"/>
      <c r="AN466" s="150"/>
      <c r="AO466" s="150"/>
      <c r="AP466" s="135"/>
      <c r="AQ466" s="135"/>
      <c r="AR466" s="135"/>
      <c r="AS466" s="135"/>
      <c r="AT466" s="208"/>
      <c r="AU466" s="135"/>
      <c r="AV466" s="164"/>
      <c r="AW466" s="135"/>
      <c r="AX466" s="135"/>
      <c r="AY466" s="135"/>
      <c r="AZ466" s="271"/>
      <c r="BA466" s="135"/>
      <c r="BB466" s="271"/>
      <c r="BC466" s="271"/>
      <c r="BD466" s="271"/>
    </row>
    <row r="467" spans="1:70" ht="18.75" x14ac:dyDescent="0.25">
      <c r="A467" s="267" t="s">
        <v>76</v>
      </c>
      <c r="BP467" s="47"/>
    </row>
    <row r="468" spans="1:70" ht="15.75" thickBot="1" x14ac:dyDescent="0.3">
      <c r="B468" s="80" t="s">
        <v>76</v>
      </c>
      <c r="C468" s="212" t="s">
        <v>149</v>
      </c>
      <c r="D468" s="406">
        <v>0</v>
      </c>
      <c r="E468" s="407">
        <v>18.45</v>
      </c>
      <c r="F468" s="30">
        <v>37.615000000000002</v>
      </c>
      <c r="G468" s="30">
        <v>59.39</v>
      </c>
      <c r="H468" s="30">
        <v>76.430000000000007</v>
      </c>
      <c r="I468" s="30">
        <v>93.47</v>
      </c>
      <c r="J468" s="30">
        <v>106.935</v>
      </c>
      <c r="K468" s="30">
        <v>123.97499999999999</v>
      </c>
      <c r="L468" s="30">
        <v>141.01499999999999</v>
      </c>
      <c r="M468" s="30">
        <v>158.05500000000001</v>
      </c>
      <c r="N468" s="30">
        <v>175.095</v>
      </c>
      <c r="O468" s="30">
        <v>192.13499999999999</v>
      </c>
      <c r="P468" s="30">
        <v>209.17500000000001</v>
      </c>
      <c r="Q468" s="30">
        <v>226.215</v>
      </c>
      <c r="R468" s="30">
        <v>243.255</v>
      </c>
      <c r="S468" s="30">
        <v>260.29500000000002</v>
      </c>
      <c r="T468" s="30">
        <v>277.33499999999998</v>
      </c>
      <c r="U468" s="30">
        <v>294.375</v>
      </c>
      <c r="V468" s="30">
        <v>311.41500000000002</v>
      </c>
      <c r="W468" s="30">
        <v>328.45499999999998</v>
      </c>
      <c r="X468" s="30">
        <v>345.495</v>
      </c>
      <c r="Y468" s="30">
        <v>362.53500000000003</v>
      </c>
      <c r="Z468" s="385">
        <v>379.57499999999999</v>
      </c>
      <c r="AA468" s="385">
        <v>396.61500000000001</v>
      </c>
      <c r="AB468" s="385">
        <v>413.65499999999997</v>
      </c>
      <c r="AC468" s="30">
        <v>430.69499999999999</v>
      </c>
      <c r="AD468" s="235">
        <v>447.73500000000001</v>
      </c>
      <c r="AE468" s="30">
        <v>464.77499999999998</v>
      </c>
      <c r="AF468" s="405">
        <v>560</v>
      </c>
      <c r="AI468" s="153" t="s">
        <v>623</v>
      </c>
      <c r="AJ468" s="154" t="s">
        <v>1565</v>
      </c>
      <c r="AK468" s="154" t="s">
        <v>627</v>
      </c>
      <c r="AL468" s="154" t="s">
        <v>176</v>
      </c>
      <c r="AM468" s="153" t="s">
        <v>610</v>
      </c>
      <c r="AP468" s="154" t="s">
        <v>629</v>
      </c>
      <c r="AQ468" s="155" t="s">
        <v>628</v>
      </c>
      <c r="AR468" s="154" t="s">
        <v>616</v>
      </c>
      <c r="AS468" s="153"/>
      <c r="AT468" s="189" t="s">
        <v>622</v>
      </c>
      <c r="AU468" s="154" t="s">
        <v>175</v>
      </c>
      <c r="AW468" s="80" t="s">
        <v>1645</v>
      </c>
      <c r="AX468" s="80" t="s">
        <v>1646</v>
      </c>
      <c r="BA468" s="80" t="s">
        <v>592</v>
      </c>
      <c r="BB468" s="481" t="s">
        <v>1101</v>
      </c>
      <c r="BC468" s="482"/>
      <c r="BD468" s="481" t="s">
        <v>1106</v>
      </c>
      <c r="BE468" s="489"/>
      <c r="BF468" s="481" t="s">
        <v>1107</v>
      </c>
      <c r="BG468" s="492"/>
      <c r="BH468" s="492"/>
      <c r="BI468" s="492"/>
      <c r="BJ468" s="492"/>
      <c r="BK468" s="489"/>
      <c r="BL468" s="481" t="s">
        <v>646</v>
      </c>
      <c r="BM468" s="492"/>
      <c r="BN468" s="492"/>
      <c r="BO468" s="482"/>
      <c r="BP468" s="47"/>
    </row>
    <row r="469" spans="1:70" x14ac:dyDescent="0.25">
      <c r="B469" s="14" t="s">
        <v>101</v>
      </c>
      <c r="C469" s="212">
        <v>7.4040720000000002</v>
      </c>
      <c r="D469" s="226">
        <f>ABS($C469-D$468)</f>
        <v>7.4040720000000002</v>
      </c>
      <c r="E469" s="363">
        <f t="shared" ref="E469:T482" si="138">ABS($C469-E$468)</f>
        <v>11.045928</v>
      </c>
      <c r="F469" s="84">
        <f t="shared" si="138"/>
        <v>30.210928000000003</v>
      </c>
      <c r="G469" s="84">
        <f t="shared" si="138"/>
        <v>51.985928000000001</v>
      </c>
      <c r="H469" s="84">
        <f t="shared" si="138"/>
        <v>69.025928000000008</v>
      </c>
      <c r="I469" s="84">
        <f t="shared" si="138"/>
        <v>86.065928</v>
      </c>
      <c r="J469" s="84">
        <f t="shared" si="138"/>
        <v>99.530928000000003</v>
      </c>
      <c r="K469" s="84">
        <f t="shared" si="138"/>
        <v>116.57092799999999</v>
      </c>
      <c r="L469" s="84">
        <f t="shared" si="138"/>
        <v>133.61092799999997</v>
      </c>
      <c r="M469" s="84">
        <f t="shared" si="138"/>
        <v>150.65092799999999</v>
      </c>
      <c r="N469" s="84">
        <f t="shared" si="138"/>
        <v>167.69092799999999</v>
      </c>
      <c r="O469" s="84">
        <f t="shared" si="138"/>
        <v>184.73092799999998</v>
      </c>
      <c r="P469" s="84">
        <f t="shared" si="138"/>
        <v>201.770928</v>
      </c>
      <c r="Q469" s="84">
        <f t="shared" si="138"/>
        <v>218.81092799999999</v>
      </c>
      <c r="R469" s="84">
        <f t="shared" si="138"/>
        <v>235.85092799999998</v>
      </c>
      <c r="S469" s="84">
        <f t="shared" si="138"/>
        <v>252.890928</v>
      </c>
      <c r="T469" s="84">
        <f t="shared" si="138"/>
        <v>269.93092799999999</v>
      </c>
      <c r="U469" s="84">
        <f t="shared" ref="U469:AF482" si="139">ABS($C469-U$468)</f>
        <v>286.97092800000001</v>
      </c>
      <c r="V469" s="84">
        <f t="shared" si="139"/>
        <v>304.01092800000004</v>
      </c>
      <c r="W469" s="84">
        <f t="shared" si="139"/>
        <v>321.050928</v>
      </c>
      <c r="X469" s="84">
        <f t="shared" si="139"/>
        <v>338.09092800000002</v>
      </c>
      <c r="Y469" s="84">
        <f t="shared" si="139"/>
        <v>355.13092800000004</v>
      </c>
      <c r="Z469" s="381">
        <f t="shared" si="139"/>
        <v>372.170928</v>
      </c>
      <c r="AA469" s="381">
        <f t="shared" si="139"/>
        <v>389.21092800000002</v>
      </c>
      <c r="AB469" s="381">
        <f t="shared" si="139"/>
        <v>406.25092799999999</v>
      </c>
      <c r="AC469" s="84">
        <f t="shared" si="139"/>
        <v>423.29092800000001</v>
      </c>
      <c r="AD469" s="84">
        <f t="shared" si="139"/>
        <v>440.33092800000003</v>
      </c>
      <c r="AE469" s="84">
        <f t="shared" si="139"/>
        <v>457.37092799999999</v>
      </c>
      <c r="AF469" s="144">
        <f t="shared" si="139"/>
        <v>552.59592799999996</v>
      </c>
      <c r="AI469" s="14" t="s">
        <v>101</v>
      </c>
      <c r="AJ469" s="151" t="str">
        <f>CONCATENATE(AM469,":PBI-BE-",TEXT(AQ469,"00"),TEXT(AR469,"00"))</f>
        <v>FEB-030ROW:PBI-BE-220102</v>
      </c>
      <c r="AK469" s="151" t="str">
        <f t="shared" ref="AK469:AK482" si="140">CONCATENATE(AM469,":",$AI$3,"-",TEXT(AQ469,"00"),"00")</f>
        <v>FEB-030ROW:PBI-MTCA-220100</v>
      </c>
      <c r="AL469" s="14" t="s">
        <v>518</v>
      </c>
      <c r="AM469" s="114" t="str">
        <f t="shared" ref="AM469:AM482" si="141">LEFT(AL469,FIND(":",AL469)-1)</f>
        <v>FEB-030ROW</v>
      </c>
      <c r="AP469" s="111">
        <v>1</v>
      </c>
      <c r="AQ469" s="148">
        <f>'Electronics naming convention'!$C$18+AP469-1</f>
        <v>2201</v>
      </c>
      <c r="AR469" s="515">
        <v>2</v>
      </c>
      <c r="AS469" s="112" t="str">
        <f t="shared" ref="AS469:AS482" si="142">MID(AI469,FIND("PBI",AI469)+4,FIND("-",AI469,FIND(":",AI469)+5)-FIND("-",AI469,FIND(":",AI469))-1)</f>
        <v>WS</v>
      </c>
      <c r="AT469" s="191">
        <f t="shared" ref="AT469:AT482" si="143">VLOOKUP(AI469,$B$19:$AF$546,HLOOKUP(AU469,$D$15:$AF$16,2,FALSE)+2,FALSE)+IF(AU469="FEB",$AT$3,$AT$2)</f>
        <v>32.404071999999999</v>
      </c>
      <c r="AU469" s="511" t="s">
        <v>150</v>
      </c>
      <c r="BA469" s="47">
        <v>0</v>
      </c>
      <c r="BB469" s="483" t="str">
        <f>AK469</f>
        <v>FEB-030ROW:PBI-MTCA-220100</v>
      </c>
      <c r="BC469" s="480"/>
      <c r="BD469" s="483" t="str">
        <f>AK472</f>
        <v>SPK-020ROW:PBI-MTCA-220200</v>
      </c>
      <c r="BE469" s="490"/>
      <c r="BF469" s="493" t="str">
        <f>AK475</f>
        <v>MBL-030ROW:PBI-MTCA-220300</v>
      </c>
      <c r="BG469" s="494" t="str">
        <f>AK476</f>
        <v>MBL-030ROW:PBI-MTCA-220400</v>
      </c>
      <c r="BH469" s="151" t="str">
        <f>AK477</f>
        <v>MBL-040ROW:PBI-MTCA-220500</v>
      </c>
      <c r="BI469" s="494" t="str">
        <f>AK478</f>
        <v>HBL-020ROW:PBI-MTCA-220600</v>
      </c>
      <c r="BJ469" s="494" t="str">
        <f>AK482</f>
        <v>A2T-010ROW:PBI-MTCA-221000</v>
      </c>
      <c r="BK469" s="490"/>
      <c r="BL469" s="495" t="str">
        <f>AK479</f>
        <v>HEBT-030ROW:PBI-MTCA-220700</v>
      </c>
      <c r="BM469" s="494" t="str">
        <f>AK480</f>
        <v>HEBT-030ROW:PBI-MTCA-220800</v>
      </c>
      <c r="BN469" s="494" t="str">
        <f>AK481</f>
        <v>HEBT-030ROW:PBI-MTCA-220900</v>
      </c>
      <c r="BO469" s="480"/>
      <c r="BP469" s="47"/>
    </row>
    <row r="470" spans="1:70" x14ac:dyDescent="0.25">
      <c r="B470" s="14" t="s">
        <v>102</v>
      </c>
      <c r="C470" s="212">
        <v>8.6910720000000001</v>
      </c>
      <c r="D470" s="227">
        <f t="shared" ref="D470:D482" si="144">ABS($C470-D$468)</f>
        <v>8.6910720000000001</v>
      </c>
      <c r="E470" s="363">
        <f t="shared" si="138"/>
        <v>9.7589279999999992</v>
      </c>
      <c r="F470" s="84">
        <f t="shared" si="138"/>
        <v>28.923928000000004</v>
      </c>
      <c r="G470" s="84">
        <f t="shared" si="138"/>
        <v>50.698928000000002</v>
      </c>
      <c r="H470" s="84">
        <f t="shared" si="138"/>
        <v>67.738928000000001</v>
      </c>
      <c r="I470" s="84">
        <f t="shared" si="138"/>
        <v>84.778927999999993</v>
      </c>
      <c r="J470" s="84">
        <f t="shared" si="138"/>
        <v>98.243927999999997</v>
      </c>
      <c r="K470" s="84">
        <f t="shared" si="138"/>
        <v>115.28392799999999</v>
      </c>
      <c r="L470" s="84">
        <f t="shared" si="138"/>
        <v>132.323928</v>
      </c>
      <c r="M470" s="84">
        <f t="shared" si="138"/>
        <v>149.36392800000002</v>
      </c>
      <c r="N470" s="84">
        <f t="shared" si="138"/>
        <v>166.40392800000001</v>
      </c>
      <c r="O470" s="84">
        <f t="shared" si="138"/>
        <v>183.443928</v>
      </c>
      <c r="P470" s="84">
        <f t="shared" si="138"/>
        <v>200.48392800000002</v>
      </c>
      <c r="Q470" s="84">
        <f t="shared" si="138"/>
        <v>217.52392800000001</v>
      </c>
      <c r="R470" s="84">
        <f t="shared" si="138"/>
        <v>234.563928</v>
      </c>
      <c r="S470" s="84">
        <f t="shared" si="138"/>
        <v>251.60392800000002</v>
      </c>
      <c r="T470" s="84">
        <f t="shared" si="138"/>
        <v>268.64392799999996</v>
      </c>
      <c r="U470" s="84">
        <f t="shared" si="139"/>
        <v>285.68392799999998</v>
      </c>
      <c r="V470" s="84">
        <f t="shared" si="139"/>
        <v>302.723928</v>
      </c>
      <c r="W470" s="84">
        <f t="shared" si="139"/>
        <v>319.76392799999996</v>
      </c>
      <c r="X470" s="84">
        <f t="shared" si="139"/>
        <v>336.80392799999998</v>
      </c>
      <c r="Y470" s="84">
        <f t="shared" si="139"/>
        <v>353.84392800000001</v>
      </c>
      <c r="Z470" s="381">
        <f t="shared" si="139"/>
        <v>370.88392799999997</v>
      </c>
      <c r="AA470" s="381">
        <f t="shared" si="139"/>
        <v>387.92392799999999</v>
      </c>
      <c r="AB470" s="381">
        <f t="shared" si="139"/>
        <v>404.96392799999995</v>
      </c>
      <c r="AC470" s="84">
        <f t="shared" si="139"/>
        <v>422.00392799999997</v>
      </c>
      <c r="AD470" s="84">
        <f t="shared" si="139"/>
        <v>439.04392799999999</v>
      </c>
      <c r="AE470" s="84">
        <f t="shared" si="139"/>
        <v>456.08392799999996</v>
      </c>
      <c r="AF470" s="144">
        <f t="shared" si="139"/>
        <v>551.30892800000004</v>
      </c>
      <c r="AI470" s="14" t="s">
        <v>102</v>
      </c>
      <c r="AJ470" s="151" t="str">
        <f>CONCATENATE(AM470,":PBI-BE-",TEXT(AQ470,"00"),TEXT(AR470,"00"))</f>
        <v>FEB-030ROW:PBI-BE-220103</v>
      </c>
      <c r="AK470" s="151" t="str">
        <f t="shared" si="140"/>
        <v>FEB-030ROW:PBI-MTCA-220100</v>
      </c>
      <c r="AL470" s="14" t="s">
        <v>518</v>
      </c>
      <c r="AM470" s="114" t="str">
        <f t="shared" si="141"/>
        <v>FEB-030ROW</v>
      </c>
      <c r="AP470" s="111">
        <v>1</v>
      </c>
      <c r="AQ470" s="148">
        <f>'Electronics naming convention'!$C$18+AP470-1</f>
        <v>2201</v>
      </c>
      <c r="AR470" s="515">
        <v>3</v>
      </c>
      <c r="AS470" s="112" t="str">
        <f t="shared" si="142"/>
        <v>WS</v>
      </c>
      <c r="AT470" s="191">
        <f t="shared" si="143"/>
        <v>33.691071999999998</v>
      </c>
      <c r="AU470" s="511" t="s">
        <v>150</v>
      </c>
      <c r="BA470" s="47">
        <v>1</v>
      </c>
      <c r="BB470" s="275" t="str">
        <f>CONCATENATE(LEFT(BB469,FIND(":",BB469)-1),":PBI-LAN-",MID(BB469,LEN(BB469)-5,4),TEXT($BA470,"00"))</f>
        <v>FEB-030ROW:PBI-LAN-220101</v>
      </c>
      <c r="BC470" s="480"/>
      <c r="BD470" s="275" t="str">
        <f>CONCATENATE(LEFT(BD469,FIND(":",BD469)-1),":PBI-LAN-",MID(BD469,LEN(BD469)-5,4),TEXT($BA470,"00"))</f>
        <v>SPK-020ROW:PBI-LAN-220201</v>
      </c>
      <c r="BE470" s="490"/>
      <c r="BF470" s="275" t="str">
        <f>CONCATENATE(LEFT(BF469,FIND(":",BF469)-1),":PBI-LAN-",MID(BF469,LEN(BF469)-5,4),TEXT($BA470,"00"))</f>
        <v>MBL-030ROW:PBI-LAN-220301</v>
      </c>
      <c r="BG470" s="46" t="str">
        <f>CONCATENATE(LEFT(BG469,FIND(":",BG469)-1),":PBI-LAN-",MID(BG469,LEN(BG469)-5,4),TEXT($BA470,"00"))</f>
        <v>MBL-030ROW:PBI-LAN-220401</v>
      </c>
      <c r="BH470" s="46" t="str">
        <f>CONCATENATE(LEFT(BH469,FIND(":",BH469)-1),":PBI-LAN-",MID(BH469,LEN(BH469)-5,4),TEXT($BA470,"00"))</f>
        <v>MBL-040ROW:PBI-LAN-220501</v>
      </c>
      <c r="BI470" s="46" t="str">
        <f>CONCATENATE(LEFT(BI469,FIND(":",BI469)-1),":PBI-LAN-",MID(BI469,LEN(BI469)-5,4),TEXT($BA470,"00"))</f>
        <v>HBL-020ROW:PBI-LAN-220601</v>
      </c>
      <c r="BJ470" s="46" t="str">
        <f>CONCATENATE(LEFT(BJ469,FIND(":",BJ469)-1),":PBI-LAN-",MID(BJ469,LEN(BJ469)-5,4),TEXT($BA470,"00"))</f>
        <v>A2T-010ROW:PBI-LAN-221001</v>
      </c>
      <c r="BK470" s="490"/>
      <c r="BL470" s="275" t="str">
        <f>CONCATENATE(LEFT(BL469,FIND(":",BL469)-1),":PBI-LAN-",MID(BL469,LEN(BL469)-5,4),TEXT($BA470,"00"))</f>
        <v>HEBT-030ROW:PBI-LAN-220701</v>
      </c>
      <c r="BM470" s="46" t="str">
        <f>CONCATENATE(LEFT(BM469,FIND(":",BM469)-1),":PBI-LAN-",MID(BM469,LEN(BM469)-5,4),TEXT($BA470,"00"))</f>
        <v>HEBT-030ROW:PBI-LAN-220801</v>
      </c>
      <c r="BN470" s="46" t="str">
        <f>CONCATENATE(LEFT(BN469,FIND(":",BN469)-1),":PBI-LAN-",MID(BN469,LEN(BN469)-5,4),TEXT($BA470,"00"))</f>
        <v>HEBT-030ROW:PBI-LAN-220901</v>
      </c>
      <c r="BO470" s="480"/>
      <c r="BP470" s="46"/>
      <c r="BQ470" s="85"/>
      <c r="BR470" s="85"/>
    </row>
    <row r="471" spans="1:70" ht="15.75" thickBot="1" x14ac:dyDescent="0.3">
      <c r="B471" s="14" t="s">
        <v>103</v>
      </c>
      <c r="C471" s="212">
        <v>9.5780720000000006</v>
      </c>
      <c r="D471" s="228">
        <f t="shared" si="144"/>
        <v>9.5780720000000006</v>
      </c>
      <c r="E471" s="363">
        <f t="shared" si="138"/>
        <v>8.8719279999999987</v>
      </c>
      <c r="F471" s="84">
        <f t="shared" si="138"/>
        <v>28.036928000000003</v>
      </c>
      <c r="G471" s="84">
        <f t="shared" si="138"/>
        <v>49.811928000000002</v>
      </c>
      <c r="H471" s="84">
        <f t="shared" si="138"/>
        <v>66.851928000000001</v>
      </c>
      <c r="I471" s="84">
        <f t="shared" si="138"/>
        <v>83.891927999999993</v>
      </c>
      <c r="J471" s="84">
        <f t="shared" si="138"/>
        <v>97.356927999999996</v>
      </c>
      <c r="K471" s="84">
        <f t="shared" si="138"/>
        <v>114.39692799999999</v>
      </c>
      <c r="L471" s="84">
        <f t="shared" si="138"/>
        <v>131.43692799999999</v>
      </c>
      <c r="M471" s="84">
        <f t="shared" si="138"/>
        <v>148.47692800000002</v>
      </c>
      <c r="N471" s="84">
        <f t="shared" si="138"/>
        <v>165.51692800000001</v>
      </c>
      <c r="O471" s="84">
        <f t="shared" si="138"/>
        <v>182.556928</v>
      </c>
      <c r="P471" s="84">
        <f t="shared" si="138"/>
        <v>199.59692800000002</v>
      </c>
      <c r="Q471" s="84">
        <f t="shared" si="138"/>
        <v>216.63692800000001</v>
      </c>
      <c r="R471" s="84">
        <f t="shared" si="138"/>
        <v>233.676928</v>
      </c>
      <c r="S471" s="84">
        <f t="shared" si="138"/>
        <v>250.71692800000002</v>
      </c>
      <c r="T471" s="84">
        <f t="shared" si="138"/>
        <v>267.75692799999996</v>
      </c>
      <c r="U471" s="84">
        <f t="shared" si="139"/>
        <v>284.79692799999998</v>
      </c>
      <c r="V471" s="84">
        <f t="shared" si="139"/>
        <v>301.836928</v>
      </c>
      <c r="W471" s="84">
        <f t="shared" si="139"/>
        <v>318.87692799999996</v>
      </c>
      <c r="X471" s="84">
        <f t="shared" si="139"/>
        <v>335.91692799999998</v>
      </c>
      <c r="Y471" s="84">
        <f t="shared" si="139"/>
        <v>352.956928</v>
      </c>
      <c r="Z471" s="381">
        <f t="shared" si="139"/>
        <v>369.99692799999997</v>
      </c>
      <c r="AA471" s="381">
        <f t="shared" si="139"/>
        <v>387.03692799999999</v>
      </c>
      <c r="AB471" s="381">
        <f t="shared" si="139"/>
        <v>404.07692799999995</v>
      </c>
      <c r="AC471" s="84">
        <f t="shared" si="139"/>
        <v>421.11692799999997</v>
      </c>
      <c r="AD471" s="84">
        <f t="shared" si="139"/>
        <v>438.15692799999999</v>
      </c>
      <c r="AE471" s="84">
        <f t="shared" si="139"/>
        <v>455.19692799999996</v>
      </c>
      <c r="AF471" s="144">
        <f t="shared" si="139"/>
        <v>550.42192799999998</v>
      </c>
      <c r="AI471" s="14" t="s">
        <v>103</v>
      </c>
      <c r="AJ471" s="151" t="str">
        <f>CONCATENATE(AM471,":PBI-BE-",TEXT(AQ471,"00"),TEXT(AR471,"00"))</f>
        <v>FEB-030ROW:PBI-BE-220104</v>
      </c>
      <c r="AK471" s="151" t="str">
        <f t="shared" si="140"/>
        <v>FEB-030ROW:PBI-MTCA-220100</v>
      </c>
      <c r="AL471" s="14" t="s">
        <v>518</v>
      </c>
      <c r="AM471" s="114" t="str">
        <f t="shared" si="141"/>
        <v>FEB-030ROW</v>
      </c>
      <c r="AP471" s="111">
        <v>1</v>
      </c>
      <c r="AQ471" s="148">
        <f>'Electronics naming convention'!$C$18+AP471-1</f>
        <v>2201</v>
      </c>
      <c r="AR471" s="515">
        <v>4</v>
      </c>
      <c r="AS471" s="112" t="str">
        <f t="shared" si="142"/>
        <v>WS</v>
      </c>
      <c r="AT471" s="191">
        <f t="shared" si="143"/>
        <v>34.578071999999999</v>
      </c>
      <c r="AU471" s="511" t="s">
        <v>150</v>
      </c>
      <c r="BA471" s="47">
        <v>2</v>
      </c>
      <c r="BB471" s="275" t="str">
        <f>CONCATENATE(LEFT(BB470,FIND(":",BB470)-1),":PBI-BE-",MID(BB470,LEN(BB470)-5,4),TEXT($BA471,"00"))</f>
        <v>FEB-030ROW:PBI-BE-220102</v>
      </c>
      <c r="BC471" s="484" t="s">
        <v>1109</v>
      </c>
      <c r="BD471" s="275" t="str">
        <f>CONCATENATE(LEFT(BD470,FIND(":",BD470)-1),":PBI-BE-",MID(BD470,LEN(BD470)-5,4),TEXT($BA471,"00"))</f>
        <v>SPK-020ROW:PBI-BE-220202</v>
      </c>
      <c r="BE471" s="484" t="s">
        <v>1109</v>
      </c>
      <c r="BF471" s="275" t="str">
        <f t="shared" ref="BF471:BJ473" si="145">CONCATENATE(LEFT(BF470,FIND(":",BF470)-1),":PBI-BE-",MID(BF470,LEN(BF470)-5,4),TEXT($BA471,"00"))</f>
        <v>MBL-030ROW:PBI-BE-220302</v>
      </c>
      <c r="BG471" s="46" t="str">
        <f t="shared" si="145"/>
        <v>MBL-030ROW:PBI-BE-220402</v>
      </c>
      <c r="BH471" s="46" t="str">
        <f t="shared" si="145"/>
        <v>MBL-040ROW:PBI-BE-220502</v>
      </c>
      <c r="BI471" s="46" t="str">
        <f t="shared" si="145"/>
        <v>HBL-020ROW:PBI-BE-220602</v>
      </c>
      <c r="BJ471" s="46" t="str">
        <f t="shared" si="145"/>
        <v>A2T-010ROW:PBI-BE-221002</v>
      </c>
      <c r="BK471" s="490" t="s">
        <v>1108</v>
      </c>
      <c r="BL471" s="275" t="str">
        <f>CONCATENATE(LEFT(BL470,FIND(":",BL470)-1),":PBI-BE-",MID(BL470,LEN(BL470)-5,4),TEXT($BA471,"00"))</f>
        <v>HEBT-030ROW:PBI-BE-220702</v>
      </c>
      <c r="BM471" s="46" t="str">
        <f t="shared" ref="BM471:BN472" si="146">CONCATENATE(LEFT(BM470,FIND(":",BM470)-1),":PBI-BE-",MID(BM470,LEN(BM470)-5,4),TEXT($BA471,"00"))</f>
        <v>HEBT-030ROW:PBI-BE-220802</v>
      </c>
      <c r="BN471" s="46" t="str">
        <f t="shared" si="146"/>
        <v>HEBT-030ROW:PBI-BE-220902</v>
      </c>
      <c r="BO471" s="490" t="s">
        <v>1472</v>
      </c>
      <c r="BP471" s="46"/>
      <c r="BQ471" s="85"/>
      <c r="BR471" s="85"/>
    </row>
    <row r="472" spans="1:70" x14ac:dyDescent="0.25">
      <c r="B472" s="14" t="s">
        <v>64</v>
      </c>
      <c r="C472" s="212">
        <v>55.113818000000002</v>
      </c>
      <c r="D472" s="84">
        <f t="shared" si="144"/>
        <v>55.113818000000002</v>
      </c>
      <c r="E472" s="363">
        <f t="shared" si="138"/>
        <v>36.663818000000006</v>
      </c>
      <c r="F472" s="84">
        <f t="shared" si="138"/>
        <v>17.498818</v>
      </c>
      <c r="G472" s="220">
        <f t="shared" si="138"/>
        <v>4.2761819999999986</v>
      </c>
      <c r="H472" s="221">
        <f t="shared" si="138"/>
        <v>21.316182000000005</v>
      </c>
      <c r="I472" s="84">
        <f t="shared" si="138"/>
        <v>38.356181999999997</v>
      </c>
      <c r="J472" s="84">
        <f t="shared" si="138"/>
        <v>51.821182</v>
      </c>
      <c r="K472" s="84">
        <f t="shared" si="138"/>
        <v>68.861181999999985</v>
      </c>
      <c r="L472" s="84">
        <f t="shared" si="138"/>
        <v>85.901181999999977</v>
      </c>
      <c r="M472" s="84">
        <f t="shared" si="138"/>
        <v>102.941182</v>
      </c>
      <c r="N472" s="84">
        <f t="shared" si="138"/>
        <v>119.98118199999999</v>
      </c>
      <c r="O472" s="84">
        <f t="shared" si="138"/>
        <v>137.02118199999998</v>
      </c>
      <c r="P472" s="84">
        <f t="shared" si="138"/>
        <v>154.061182</v>
      </c>
      <c r="Q472" s="84">
        <f t="shared" si="138"/>
        <v>171.10118199999999</v>
      </c>
      <c r="R472" s="84">
        <f t="shared" si="138"/>
        <v>188.14118199999999</v>
      </c>
      <c r="S472" s="84">
        <f t="shared" si="138"/>
        <v>205.18118200000001</v>
      </c>
      <c r="T472" s="84">
        <f t="shared" si="138"/>
        <v>222.22118199999997</v>
      </c>
      <c r="U472" s="84">
        <f t="shared" si="139"/>
        <v>239.26118199999999</v>
      </c>
      <c r="V472" s="84">
        <f t="shared" si="139"/>
        <v>256.30118200000004</v>
      </c>
      <c r="W472" s="84">
        <f t="shared" si="139"/>
        <v>273.341182</v>
      </c>
      <c r="X472" s="84">
        <f t="shared" si="139"/>
        <v>290.38118200000002</v>
      </c>
      <c r="Y472" s="84">
        <f t="shared" si="139"/>
        <v>307.42118200000004</v>
      </c>
      <c r="Z472" s="381">
        <f t="shared" si="139"/>
        <v>324.46118200000001</v>
      </c>
      <c r="AA472" s="381">
        <f t="shared" si="139"/>
        <v>341.50118200000003</v>
      </c>
      <c r="AB472" s="381">
        <f t="shared" si="139"/>
        <v>358.54118199999999</v>
      </c>
      <c r="AC472" s="84">
        <f t="shared" si="139"/>
        <v>375.58118200000001</v>
      </c>
      <c r="AD472" s="84">
        <f t="shared" si="139"/>
        <v>392.62118200000003</v>
      </c>
      <c r="AE472" s="84">
        <f t="shared" si="139"/>
        <v>409.661182</v>
      </c>
      <c r="AF472" s="144">
        <f t="shared" si="139"/>
        <v>504.88618200000002</v>
      </c>
      <c r="AI472" s="14" t="s">
        <v>64</v>
      </c>
      <c r="AJ472" s="151" t="str">
        <f t="shared" ref="AJ472:AJ482" si="147">CONCATENATE(AM472,":PBI-BE-",TEXT(AQ472,"00"),TEXT(AR472,"00"))</f>
        <v>SPK-020ROW:PBI-BE-220202</v>
      </c>
      <c r="AK472" s="151" t="str">
        <f t="shared" si="140"/>
        <v>SPK-020ROW:PBI-MTCA-220200</v>
      </c>
      <c r="AL472" s="14" t="s">
        <v>525</v>
      </c>
      <c r="AM472" s="114" t="str">
        <f t="shared" si="141"/>
        <v>SPK-020ROW</v>
      </c>
      <c r="AP472" s="111">
        <v>2</v>
      </c>
      <c r="AQ472" s="148">
        <f>'Electronics naming convention'!$C$18+AP472-1</f>
        <v>2202</v>
      </c>
      <c r="AR472" s="515">
        <v>2</v>
      </c>
      <c r="AS472" s="112" t="str">
        <f t="shared" si="142"/>
        <v>WS</v>
      </c>
      <c r="AT472" s="191">
        <f t="shared" si="143"/>
        <v>49.276181999999999</v>
      </c>
      <c r="AU472" s="511" t="s">
        <v>152</v>
      </c>
      <c r="BA472" s="47">
        <v>3</v>
      </c>
      <c r="BB472" s="275" t="str">
        <f>CONCATENATE(LEFT(BB471,FIND(":",BB471)-1),":PBI-BE-",MID(BB471,LEN(BB471)-5,4),TEXT($BA472,"00"))</f>
        <v>FEB-030ROW:PBI-BE-220103</v>
      </c>
      <c r="BC472" s="484" t="s">
        <v>1110</v>
      </c>
      <c r="BD472" s="275" t="str">
        <f>CONCATENATE(LEFT(BD471,FIND(":",BD471)-1),":PBI-BE-",MID(BD471,LEN(BD471)-5,4),TEXT($BA472,"00"))</f>
        <v>SPK-020ROW:PBI-BE-220203</v>
      </c>
      <c r="BE472" s="484" t="s">
        <v>1110</v>
      </c>
      <c r="BF472" s="275" t="str">
        <f t="shared" si="145"/>
        <v>MBL-030ROW:PBI-BE-220303</v>
      </c>
      <c r="BG472" s="46" t="str">
        <f t="shared" si="145"/>
        <v>MBL-030ROW:PBI-BE-220403</v>
      </c>
      <c r="BH472" s="46" t="str">
        <f t="shared" si="145"/>
        <v>MBL-040ROW:PBI-BE-220503</v>
      </c>
      <c r="BI472" s="46" t="str">
        <f t="shared" si="145"/>
        <v>HBL-020ROW:PBI-BE-220603</v>
      </c>
      <c r="BJ472" s="46" t="str">
        <f t="shared" si="145"/>
        <v>A2T-010ROW:PBI-BE-221003</v>
      </c>
      <c r="BK472" s="490" t="s">
        <v>1474</v>
      </c>
      <c r="BL472" s="275" t="str">
        <f>CONCATENATE(LEFT(BL471,FIND(":",BL471)-1),":PBI-BE-",MID(BL471,LEN(BL471)-5,4),TEXT($BA472,"00"))</f>
        <v>HEBT-030ROW:PBI-BE-220703</v>
      </c>
      <c r="BM472" s="46" t="str">
        <f t="shared" si="146"/>
        <v>HEBT-030ROW:PBI-BE-220803</v>
      </c>
      <c r="BN472" s="46" t="str">
        <f t="shared" si="146"/>
        <v>HEBT-030ROW:PBI-BE-220903</v>
      </c>
      <c r="BO472" s="490" t="s">
        <v>1473</v>
      </c>
      <c r="BP472" s="47"/>
    </row>
    <row r="473" spans="1:70" x14ac:dyDescent="0.25">
      <c r="B473" s="14" t="s">
        <v>65</v>
      </c>
      <c r="C473" s="212">
        <v>63.633817999999998</v>
      </c>
      <c r="D473" s="84">
        <f t="shared" si="144"/>
        <v>63.633817999999998</v>
      </c>
      <c r="E473" s="363">
        <f t="shared" si="138"/>
        <v>45.183818000000002</v>
      </c>
      <c r="F473" s="84">
        <f t="shared" si="138"/>
        <v>26.018817999999996</v>
      </c>
      <c r="G473" s="222">
        <f t="shared" si="138"/>
        <v>4.2438179999999974</v>
      </c>
      <c r="H473" s="223">
        <f t="shared" si="138"/>
        <v>12.796182000000009</v>
      </c>
      <c r="I473" s="84">
        <f t="shared" si="138"/>
        <v>29.836182000000001</v>
      </c>
      <c r="J473" s="84">
        <f t="shared" si="138"/>
        <v>43.301182000000004</v>
      </c>
      <c r="K473" s="84">
        <f t="shared" si="138"/>
        <v>60.341181999999996</v>
      </c>
      <c r="L473" s="84">
        <f t="shared" si="138"/>
        <v>77.381181999999995</v>
      </c>
      <c r="M473" s="84">
        <f t="shared" si="138"/>
        <v>94.421182000000016</v>
      </c>
      <c r="N473" s="84">
        <f t="shared" si="138"/>
        <v>111.46118200000001</v>
      </c>
      <c r="O473" s="84">
        <f t="shared" si="138"/>
        <v>128.501182</v>
      </c>
      <c r="P473" s="84">
        <f t="shared" si="138"/>
        <v>145.54118200000002</v>
      </c>
      <c r="Q473" s="84">
        <f t="shared" si="138"/>
        <v>162.58118200000001</v>
      </c>
      <c r="R473" s="84">
        <f t="shared" si="138"/>
        <v>179.621182</v>
      </c>
      <c r="S473" s="84">
        <f t="shared" si="138"/>
        <v>196.66118200000003</v>
      </c>
      <c r="T473" s="84">
        <f t="shared" si="138"/>
        <v>213.70118199999999</v>
      </c>
      <c r="U473" s="84">
        <f t="shared" si="139"/>
        <v>230.74118200000001</v>
      </c>
      <c r="V473" s="84">
        <f t="shared" si="139"/>
        <v>247.78118200000003</v>
      </c>
      <c r="W473" s="84">
        <f t="shared" si="139"/>
        <v>264.82118199999996</v>
      </c>
      <c r="X473" s="84">
        <f t="shared" si="139"/>
        <v>281.86118199999999</v>
      </c>
      <c r="Y473" s="84">
        <f t="shared" si="139"/>
        <v>298.90118200000001</v>
      </c>
      <c r="Z473" s="381">
        <f t="shared" si="139"/>
        <v>315.94118199999997</v>
      </c>
      <c r="AA473" s="381">
        <f t="shared" si="139"/>
        <v>332.98118199999999</v>
      </c>
      <c r="AB473" s="381">
        <f t="shared" si="139"/>
        <v>350.02118199999995</v>
      </c>
      <c r="AC473" s="84">
        <f t="shared" si="139"/>
        <v>367.06118199999997</v>
      </c>
      <c r="AD473" s="84">
        <f t="shared" si="139"/>
        <v>384.10118199999999</v>
      </c>
      <c r="AE473" s="84">
        <f t="shared" si="139"/>
        <v>401.14118199999996</v>
      </c>
      <c r="AF473" s="144">
        <f t="shared" si="139"/>
        <v>496.36618199999998</v>
      </c>
      <c r="AI473" s="14" t="s">
        <v>65</v>
      </c>
      <c r="AJ473" s="151" t="str">
        <f t="shared" si="147"/>
        <v>SPK-020ROW:PBI-BE-220203</v>
      </c>
      <c r="AK473" s="151" t="str">
        <f t="shared" si="140"/>
        <v>SPK-020ROW:PBI-MTCA-220200</v>
      </c>
      <c r="AL473" s="14" t="s">
        <v>525</v>
      </c>
      <c r="AM473" s="114" t="str">
        <f t="shared" si="141"/>
        <v>SPK-020ROW</v>
      </c>
      <c r="AP473" s="111">
        <v>2</v>
      </c>
      <c r="AQ473" s="148">
        <f>'Electronics naming convention'!$C$18+AP473-1</f>
        <v>2202</v>
      </c>
      <c r="AR473" s="515">
        <v>3</v>
      </c>
      <c r="AS473" s="112" t="str">
        <f t="shared" si="142"/>
        <v>WS</v>
      </c>
      <c r="AT473" s="191">
        <f t="shared" si="143"/>
        <v>49.243817999999997</v>
      </c>
      <c r="AU473" s="511" t="s">
        <v>152</v>
      </c>
      <c r="BA473" s="47">
        <v>4</v>
      </c>
      <c r="BB473" s="275" t="str">
        <f>CONCATENATE(LEFT(BB472,FIND(":",BB472)-1),":PBI-BE-",MID(BB472,LEN(BB472)-5,4),TEXT($BA473,"00"))</f>
        <v>FEB-030ROW:PBI-BE-220104</v>
      </c>
      <c r="BC473" s="484" t="s">
        <v>1111</v>
      </c>
      <c r="BD473" s="275" t="str">
        <f>CONCATENATE(LEFT(BD472,FIND(":",BD472)-1),":PBI-BE-",MID(BD472,LEN(BD472)-5,4),TEXT($BA473,"00"))</f>
        <v>SPK-020ROW:PBI-BE-220204</v>
      </c>
      <c r="BE473" s="484" t="s">
        <v>1111</v>
      </c>
      <c r="BF473" s="275" t="str">
        <f t="shared" si="145"/>
        <v>MBL-030ROW:PBI-BE-220304</v>
      </c>
      <c r="BG473" s="46" t="str">
        <f t="shared" si="145"/>
        <v>MBL-030ROW:PBI-BE-220404</v>
      </c>
      <c r="BH473" s="46" t="str">
        <f t="shared" si="145"/>
        <v>MBL-040ROW:PBI-BE-220504</v>
      </c>
      <c r="BI473" s="46" t="str">
        <f t="shared" si="145"/>
        <v>HBL-020ROW:PBI-BE-220604</v>
      </c>
      <c r="BJ473" s="46" t="str">
        <f t="shared" si="145"/>
        <v>A2T-010ROW:PBI-BE-221004</v>
      </c>
      <c r="BK473" s="490" t="s">
        <v>1475</v>
      </c>
      <c r="BL473" s="275" t="str">
        <f>CONCATENATE(LEFT(BL472,FIND(":",BL472)-1),":PBI-FE-",MID(BL472,LEN(BL472)-5,4),TEXT($BA473,"00"))</f>
        <v>HEBT-030ROW:PBI-FE-220704</v>
      </c>
      <c r="BM473" s="46" t="str">
        <f t="shared" ref="BM473:BN474" si="148">CONCATENATE(LEFT(BM472,FIND(":",BM472)-1),":PBI-FE-",MID(BM472,LEN(BM472)-5,4),TEXT($BA473,"00"))</f>
        <v>HEBT-030ROW:PBI-FE-220804</v>
      </c>
      <c r="BN473" s="46" t="str">
        <f t="shared" si="148"/>
        <v>HEBT-030ROW:PBI-FE-220904</v>
      </c>
      <c r="BO473" s="490" t="s">
        <v>1476</v>
      </c>
      <c r="BP473" s="14"/>
    </row>
    <row r="474" spans="1:70" ht="15.75" thickBot="1" x14ac:dyDescent="0.3">
      <c r="B474" s="14" t="s">
        <v>66</v>
      </c>
      <c r="C474" s="212">
        <v>68.273818000000006</v>
      </c>
      <c r="D474" s="84">
        <f t="shared" si="144"/>
        <v>68.273818000000006</v>
      </c>
      <c r="E474" s="363">
        <f t="shared" si="138"/>
        <v>49.823818000000003</v>
      </c>
      <c r="F474" s="84">
        <f t="shared" si="138"/>
        <v>30.658818000000004</v>
      </c>
      <c r="G474" s="224">
        <f t="shared" si="138"/>
        <v>8.8838180000000051</v>
      </c>
      <c r="H474" s="225">
        <f t="shared" si="138"/>
        <v>8.1561820000000012</v>
      </c>
      <c r="I474" s="84">
        <f t="shared" si="138"/>
        <v>25.196181999999993</v>
      </c>
      <c r="J474" s="84">
        <f t="shared" si="138"/>
        <v>38.661181999999997</v>
      </c>
      <c r="K474" s="84">
        <f t="shared" si="138"/>
        <v>55.701181999999989</v>
      </c>
      <c r="L474" s="84">
        <f t="shared" si="138"/>
        <v>72.741181999999981</v>
      </c>
      <c r="M474" s="84">
        <f t="shared" si="138"/>
        <v>89.781182000000001</v>
      </c>
      <c r="N474" s="84">
        <f t="shared" si="138"/>
        <v>106.82118199999999</v>
      </c>
      <c r="O474" s="84">
        <f t="shared" si="138"/>
        <v>123.86118199999999</v>
      </c>
      <c r="P474" s="84">
        <f t="shared" si="138"/>
        <v>140.90118200000001</v>
      </c>
      <c r="Q474" s="84">
        <f t="shared" si="138"/>
        <v>157.941182</v>
      </c>
      <c r="R474" s="84">
        <f t="shared" si="138"/>
        <v>174.98118199999999</v>
      </c>
      <c r="S474" s="84">
        <f t="shared" si="138"/>
        <v>192.02118200000001</v>
      </c>
      <c r="T474" s="84">
        <f t="shared" si="138"/>
        <v>209.06118199999997</v>
      </c>
      <c r="U474" s="84">
        <f t="shared" si="139"/>
        <v>226.10118199999999</v>
      </c>
      <c r="V474" s="84">
        <f t="shared" si="139"/>
        <v>243.14118200000001</v>
      </c>
      <c r="W474" s="84">
        <f t="shared" si="139"/>
        <v>260.18118199999998</v>
      </c>
      <c r="X474" s="84">
        <f t="shared" si="139"/>
        <v>277.221182</v>
      </c>
      <c r="Y474" s="84">
        <f t="shared" si="139"/>
        <v>294.26118200000002</v>
      </c>
      <c r="Z474" s="381">
        <f t="shared" si="139"/>
        <v>311.30118199999998</v>
      </c>
      <c r="AA474" s="381">
        <f t="shared" si="139"/>
        <v>328.341182</v>
      </c>
      <c r="AB474" s="381">
        <f t="shared" si="139"/>
        <v>345.38118199999997</v>
      </c>
      <c r="AC474" s="84">
        <f t="shared" si="139"/>
        <v>362.42118199999999</v>
      </c>
      <c r="AD474" s="84">
        <f t="shared" si="139"/>
        <v>379.46118200000001</v>
      </c>
      <c r="AE474" s="84">
        <f t="shared" si="139"/>
        <v>396.50118199999997</v>
      </c>
      <c r="AF474" s="144">
        <f t="shared" si="139"/>
        <v>491.72618199999999</v>
      </c>
      <c r="AI474" s="14" t="s">
        <v>66</v>
      </c>
      <c r="AJ474" s="151" t="str">
        <f t="shared" si="147"/>
        <v>SPK-020ROW:PBI-BE-220204</v>
      </c>
      <c r="AK474" s="151" t="str">
        <f t="shared" si="140"/>
        <v>SPK-020ROW:PBI-MTCA-220200</v>
      </c>
      <c r="AL474" s="14" t="s">
        <v>525</v>
      </c>
      <c r="AM474" s="114" t="str">
        <f t="shared" si="141"/>
        <v>SPK-020ROW</v>
      </c>
      <c r="AP474" s="111">
        <v>2</v>
      </c>
      <c r="AQ474" s="148">
        <f>'Electronics naming convention'!$C$18+AP474-1</f>
        <v>2202</v>
      </c>
      <c r="AR474" s="515">
        <v>4</v>
      </c>
      <c r="AS474" s="112" t="str">
        <f t="shared" si="142"/>
        <v>WS</v>
      </c>
      <c r="AT474" s="191">
        <f t="shared" si="143"/>
        <v>53.883818000000005</v>
      </c>
      <c r="AU474" s="511" t="s">
        <v>152</v>
      </c>
      <c r="BA474" s="47">
        <v>5</v>
      </c>
      <c r="BB474" s="485"/>
      <c r="BC474" s="480"/>
      <c r="BD474" s="485"/>
      <c r="BE474" s="490"/>
      <c r="BF474" s="275" t="str">
        <f t="shared" ref="BF474:BJ475" si="149">CONCATENATE(LEFT(BF473,FIND(":",BF473)-1),":PBI-FE-",MID(BF473,LEN(BF473)-5,4),TEXT($BA474,"00"))</f>
        <v>MBL-030ROW:PBI-FE-220305</v>
      </c>
      <c r="BG474" s="46" t="str">
        <f t="shared" si="149"/>
        <v>MBL-030ROW:PBI-FE-220405</v>
      </c>
      <c r="BH474" s="46" t="str">
        <f t="shared" si="149"/>
        <v>MBL-040ROW:PBI-FE-220505</v>
      </c>
      <c r="BI474" s="46" t="str">
        <f t="shared" si="149"/>
        <v>HBL-020ROW:PBI-FE-220605</v>
      </c>
      <c r="BJ474" s="46" t="str">
        <f t="shared" si="149"/>
        <v>A2T-010ROW:PBI-FE-221005</v>
      </c>
      <c r="BK474" s="490" t="s">
        <v>1476</v>
      </c>
      <c r="BL474" s="275" t="str">
        <f>CONCATENATE(LEFT(BL473,FIND(":",BL473)-1),":PBI-FE-",MID(BL473,LEN(BL473)-5,4),TEXT($BA474,"00"))</f>
        <v>HEBT-030ROW:PBI-FE-220705</v>
      </c>
      <c r="BM474" s="46" t="str">
        <f t="shared" si="148"/>
        <v>HEBT-030ROW:PBI-FE-220805</v>
      </c>
      <c r="BN474" s="46" t="str">
        <f t="shared" si="148"/>
        <v>HEBT-030ROW:PBI-FE-220905</v>
      </c>
      <c r="BO474" s="490" t="s">
        <v>1477</v>
      </c>
      <c r="BP474" s="14"/>
    </row>
    <row r="475" spans="1:70" ht="15.75" thickBot="1" x14ac:dyDescent="0.3">
      <c r="B475" s="67" t="s">
        <v>78</v>
      </c>
      <c r="C475" s="212">
        <v>115.450018</v>
      </c>
      <c r="D475" s="84">
        <f t="shared" si="144"/>
        <v>115.450018</v>
      </c>
      <c r="E475" s="363">
        <f t="shared" si="138"/>
        <v>97.000017999999997</v>
      </c>
      <c r="F475" s="84">
        <f t="shared" si="138"/>
        <v>77.835017999999991</v>
      </c>
      <c r="G475" s="84">
        <f t="shared" si="138"/>
        <v>56.060017999999999</v>
      </c>
      <c r="H475" s="84">
        <f t="shared" si="138"/>
        <v>39.020017999999993</v>
      </c>
      <c r="I475" s="84">
        <f t="shared" si="138"/>
        <v>21.980018000000001</v>
      </c>
      <c r="J475" s="516">
        <f t="shared" si="138"/>
        <v>8.5150179999999978</v>
      </c>
      <c r="K475" s="84">
        <f t="shared" si="138"/>
        <v>8.5249819999999943</v>
      </c>
      <c r="L475" s="84">
        <f t="shared" si="138"/>
        <v>25.564981999999986</v>
      </c>
      <c r="M475" s="84">
        <f t="shared" si="138"/>
        <v>42.604982000000007</v>
      </c>
      <c r="N475" s="84">
        <f t="shared" si="138"/>
        <v>59.644981999999999</v>
      </c>
      <c r="O475" s="84">
        <f t="shared" si="138"/>
        <v>76.684981999999991</v>
      </c>
      <c r="P475" s="84">
        <f t="shared" si="138"/>
        <v>93.724982000000011</v>
      </c>
      <c r="Q475" s="84">
        <f t="shared" si="138"/>
        <v>110.764982</v>
      </c>
      <c r="R475" s="84">
        <f t="shared" si="138"/>
        <v>127.804982</v>
      </c>
      <c r="S475" s="84">
        <f t="shared" si="138"/>
        <v>144.84498200000002</v>
      </c>
      <c r="T475" s="84">
        <f t="shared" si="138"/>
        <v>161.88498199999998</v>
      </c>
      <c r="U475" s="84">
        <f t="shared" si="139"/>
        <v>178.924982</v>
      </c>
      <c r="V475" s="84">
        <f t="shared" si="139"/>
        <v>195.96498200000002</v>
      </c>
      <c r="W475" s="84">
        <f t="shared" si="139"/>
        <v>213.00498199999998</v>
      </c>
      <c r="X475" s="84">
        <f t="shared" si="139"/>
        <v>230.044982</v>
      </c>
      <c r="Y475" s="84">
        <f t="shared" si="139"/>
        <v>247.08498200000002</v>
      </c>
      <c r="Z475" s="381">
        <f t="shared" si="139"/>
        <v>264.12498199999999</v>
      </c>
      <c r="AA475" s="381">
        <f t="shared" si="139"/>
        <v>281.16498200000001</v>
      </c>
      <c r="AB475" s="381">
        <f t="shared" si="139"/>
        <v>298.20498199999997</v>
      </c>
      <c r="AC475" s="84">
        <f t="shared" si="139"/>
        <v>315.24498199999999</v>
      </c>
      <c r="AD475" s="84">
        <f t="shared" si="139"/>
        <v>332.28498200000001</v>
      </c>
      <c r="AE475" s="84">
        <f t="shared" si="139"/>
        <v>349.32498199999998</v>
      </c>
      <c r="AF475" s="144">
        <f t="shared" si="139"/>
        <v>444.549982</v>
      </c>
      <c r="AI475" s="14" t="s">
        <v>78</v>
      </c>
      <c r="AJ475" s="151" t="str">
        <f t="shared" si="147"/>
        <v>MBL-030ROW:PBI-BE-220302</v>
      </c>
      <c r="AK475" s="151" t="str">
        <f t="shared" si="140"/>
        <v>MBL-030ROW:PBI-MTCA-220300</v>
      </c>
      <c r="AL475" s="13" t="s">
        <v>572</v>
      </c>
      <c r="AM475" s="114" t="str">
        <f t="shared" si="141"/>
        <v>MBL-030ROW</v>
      </c>
      <c r="AP475" s="111">
        <v>3</v>
      </c>
      <c r="AQ475" s="148">
        <f>'Electronics naming convention'!$C$18+AP475-1</f>
        <v>2203</v>
      </c>
      <c r="AR475" s="515">
        <v>2</v>
      </c>
      <c r="AS475" s="112" t="str">
        <f t="shared" si="142"/>
        <v>WS</v>
      </c>
      <c r="AT475" s="191">
        <f t="shared" si="143"/>
        <v>53.515017999999998</v>
      </c>
      <c r="AU475" s="511" t="s">
        <v>155</v>
      </c>
      <c r="BA475" s="47">
        <v>6</v>
      </c>
      <c r="BB475" s="275"/>
      <c r="BC475" s="480"/>
      <c r="BD475" s="485"/>
      <c r="BE475" s="490"/>
      <c r="BF475" s="275" t="str">
        <f t="shared" si="149"/>
        <v>MBL-030ROW:PBI-FE-220306</v>
      </c>
      <c r="BG475" s="46" t="str">
        <f t="shared" si="149"/>
        <v>MBL-030ROW:PBI-FE-220406</v>
      </c>
      <c r="BH475" s="46" t="str">
        <f t="shared" si="149"/>
        <v>MBL-040ROW:PBI-FE-220506</v>
      </c>
      <c r="BI475" s="46" t="str">
        <f t="shared" si="149"/>
        <v>HBL-020ROW:PBI-FE-220606</v>
      </c>
      <c r="BJ475" s="46" t="str">
        <f t="shared" si="149"/>
        <v>A2T-010ROW:PBI-FE-221006</v>
      </c>
      <c r="BK475" s="490" t="s">
        <v>1477</v>
      </c>
      <c r="BL475" s="485"/>
      <c r="BM475" s="85"/>
      <c r="BN475" s="46"/>
      <c r="BO475" s="480"/>
      <c r="BP475" s="14"/>
    </row>
    <row r="476" spans="1:70" ht="15.75" thickBot="1" x14ac:dyDescent="0.3">
      <c r="B476" s="14" t="s">
        <v>79</v>
      </c>
      <c r="C476" s="212">
        <v>132.49001799999999</v>
      </c>
      <c r="D476" s="84">
        <f t="shared" si="144"/>
        <v>132.49001799999999</v>
      </c>
      <c r="E476" s="363">
        <f t="shared" si="138"/>
        <v>114.04001799999999</v>
      </c>
      <c r="F476" s="84">
        <f t="shared" si="138"/>
        <v>94.875017999999983</v>
      </c>
      <c r="G476" s="84">
        <f t="shared" si="138"/>
        <v>73.100017999999992</v>
      </c>
      <c r="H476" s="84">
        <f t="shared" si="138"/>
        <v>56.060017999999985</v>
      </c>
      <c r="I476" s="84">
        <f t="shared" si="138"/>
        <v>39.020017999999993</v>
      </c>
      <c r="J476" s="84">
        <f t="shared" si="138"/>
        <v>25.55501799999999</v>
      </c>
      <c r="K476" s="233">
        <f t="shared" si="138"/>
        <v>8.5150179999999978</v>
      </c>
      <c r="L476" s="84">
        <f t="shared" si="138"/>
        <v>8.5249819999999943</v>
      </c>
      <c r="M476" s="84">
        <f t="shared" si="138"/>
        <v>25.564982000000015</v>
      </c>
      <c r="N476" s="84">
        <f t="shared" si="138"/>
        <v>42.604982000000007</v>
      </c>
      <c r="O476" s="84">
        <f t="shared" si="138"/>
        <v>59.644981999999999</v>
      </c>
      <c r="P476" s="84">
        <f t="shared" si="138"/>
        <v>76.684982000000019</v>
      </c>
      <c r="Q476" s="84">
        <f t="shared" si="138"/>
        <v>93.724982000000011</v>
      </c>
      <c r="R476" s="84">
        <f t="shared" si="138"/>
        <v>110.764982</v>
      </c>
      <c r="S476" s="84">
        <f t="shared" si="138"/>
        <v>127.80498200000002</v>
      </c>
      <c r="T476" s="84">
        <f t="shared" si="138"/>
        <v>144.84498199999999</v>
      </c>
      <c r="U476" s="84">
        <f t="shared" si="139"/>
        <v>161.88498200000001</v>
      </c>
      <c r="V476" s="84">
        <f t="shared" si="139"/>
        <v>178.92498200000003</v>
      </c>
      <c r="W476" s="84">
        <f t="shared" si="139"/>
        <v>195.96498199999999</v>
      </c>
      <c r="X476" s="84">
        <f t="shared" si="139"/>
        <v>213.00498200000001</v>
      </c>
      <c r="Y476" s="84">
        <f t="shared" si="139"/>
        <v>230.04498200000003</v>
      </c>
      <c r="Z476" s="381">
        <f t="shared" si="139"/>
        <v>247.084982</v>
      </c>
      <c r="AA476" s="381">
        <f t="shared" si="139"/>
        <v>264.12498200000005</v>
      </c>
      <c r="AB476" s="381">
        <f t="shared" si="139"/>
        <v>281.16498200000001</v>
      </c>
      <c r="AC476" s="84">
        <f t="shared" si="139"/>
        <v>298.20498199999997</v>
      </c>
      <c r="AD476" s="84">
        <f t="shared" si="139"/>
        <v>315.24498200000005</v>
      </c>
      <c r="AE476" s="84">
        <f t="shared" si="139"/>
        <v>332.28498200000001</v>
      </c>
      <c r="AF476" s="144">
        <f t="shared" si="139"/>
        <v>427.50998200000004</v>
      </c>
      <c r="AI476" s="14" t="s">
        <v>79</v>
      </c>
      <c r="AJ476" s="151" t="str">
        <f t="shared" si="147"/>
        <v>MBL-030ROW:PBI-BE-220402</v>
      </c>
      <c r="AK476" s="151" t="str">
        <f t="shared" si="140"/>
        <v>MBL-030ROW:PBI-MTCA-220400</v>
      </c>
      <c r="AL476" s="13" t="s">
        <v>579</v>
      </c>
      <c r="AM476" s="114" t="str">
        <f t="shared" si="141"/>
        <v>MBL-030ROW</v>
      </c>
      <c r="AP476" s="111">
        <v>4</v>
      </c>
      <c r="AQ476" s="148">
        <f>'Electronics naming convention'!$C$18+AP476-1</f>
        <v>2204</v>
      </c>
      <c r="AR476" s="515">
        <v>2</v>
      </c>
      <c r="AS476" s="112" t="str">
        <f t="shared" si="142"/>
        <v>WS</v>
      </c>
      <c r="AT476" s="191">
        <f t="shared" si="143"/>
        <v>53.515017999999998</v>
      </c>
      <c r="AU476" s="511" t="s">
        <v>156</v>
      </c>
      <c r="BB476" s="275"/>
      <c r="BC476" s="480"/>
      <c r="BD476" s="485"/>
      <c r="BE476" s="490"/>
      <c r="BF476" s="485"/>
      <c r="BG476" s="85"/>
      <c r="BH476" s="85"/>
      <c r="BI476" s="85"/>
      <c r="BJ476" s="85"/>
      <c r="BK476" s="490"/>
      <c r="BL476" s="485"/>
      <c r="BM476" s="85"/>
      <c r="BN476" s="46"/>
      <c r="BO476" s="480"/>
      <c r="BP476" s="14"/>
    </row>
    <row r="477" spans="1:70" ht="15.75" thickBot="1" x14ac:dyDescent="0.3">
      <c r="B477" s="14" t="s">
        <v>80</v>
      </c>
      <c r="C477" s="212">
        <v>140.53001800000001</v>
      </c>
      <c r="D477" s="84">
        <f t="shared" si="144"/>
        <v>140.53001800000001</v>
      </c>
      <c r="E477" s="363">
        <f t="shared" si="138"/>
        <v>122.08001800000001</v>
      </c>
      <c r="F477" s="84">
        <f t="shared" si="138"/>
        <v>102.915018</v>
      </c>
      <c r="G477" s="84">
        <f t="shared" si="138"/>
        <v>81.140018000000012</v>
      </c>
      <c r="H477" s="84">
        <f t="shared" si="138"/>
        <v>64.100018000000006</v>
      </c>
      <c r="I477" s="84">
        <f t="shared" si="138"/>
        <v>47.060018000000014</v>
      </c>
      <c r="J477" s="84">
        <f t="shared" si="138"/>
        <v>33.59501800000001</v>
      </c>
      <c r="K477" s="84">
        <f t="shared" si="138"/>
        <v>16.555018000000018</v>
      </c>
      <c r="L477" s="233">
        <f t="shared" si="138"/>
        <v>0.48498199999997382</v>
      </c>
      <c r="M477" s="84">
        <f t="shared" si="138"/>
        <v>17.524981999999994</v>
      </c>
      <c r="N477" s="84">
        <f t="shared" si="138"/>
        <v>34.564981999999986</v>
      </c>
      <c r="O477" s="84">
        <f t="shared" si="138"/>
        <v>51.604981999999978</v>
      </c>
      <c r="P477" s="84">
        <f t="shared" si="138"/>
        <v>68.644981999999999</v>
      </c>
      <c r="Q477" s="84">
        <f t="shared" si="138"/>
        <v>85.684981999999991</v>
      </c>
      <c r="R477" s="84">
        <f t="shared" si="138"/>
        <v>102.72498199999998</v>
      </c>
      <c r="S477" s="84">
        <f t="shared" si="138"/>
        <v>119.764982</v>
      </c>
      <c r="T477" s="84">
        <f t="shared" si="138"/>
        <v>136.80498199999997</v>
      </c>
      <c r="U477" s="84">
        <f t="shared" si="139"/>
        <v>153.84498199999999</v>
      </c>
      <c r="V477" s="84">
        <f t="shared" si="139"/>
        <v>170.88498200000001</v>
      </c>
      <c r="W477" s="84">
        <f t="shared" si="139"/>
        <v>187.92498199999997</v>
      </c>
      <c r="X477" s="84">
        <f t="shared" si="139"/>
        <v>204.96498199999999</v>
      </c>
      <c r="Y477" s="84">
        <f t="shared" si="139"/>
        <v>222.00498200000001</v>
      </c>
      <c r="Z477" s="381">
        <f t="shared" si="139"/>
        <v>239.04498199999998</v>
      </c>
      <c r="AA477" s="381">
        <f t="shared" si="139"/>
        <v>256.08498199999997</v>
      </c>
      <c r="AB477" s="381">
        <f t="shared" si="139"/>
        <v>273.12498199999993</v>
      </c>
      <c r="AC477" s="84">
        <f t="shared" si="139"/>
        <v>290.16498200000001</v>
      </c>
      <c r="AD477" s="84">
        <f t="shared" si="139"/>
        <v>307.20498199999997</v>
      </c>
      <c r="AE477" s="84">
        <f t="shared" si="139"/>
        <v>324.24498199999994</v>
      </c>
      <c r="AF477" s="144">
        <f t="shared" si="139"/>
        <v>419.46998199999996</v>
      </c>
      <c r="AI477" s="14" t="s">
        <v>80</v>
      </c>
      <c r="AJ477" s="151" t="str">
        <f t="shared" si="147"/>
        <v>MBL-040ROW:PBI-BE-220502</v>
      </c>
      <c r="AK477" s="151" t="str">
        <f t="shared" si="140"/>
        <v>MBL-040ROW:PBI-MTCA-220500</v>
      </c>
      <c r="AL477" s="13" t="s">
        <v>580</v>
      </c>
      <c r="AM477" s="114" t="str">
        <f t="shared" si="141"/>
        <v>MBL-040ROW</v>
      </c>
      <c r="AP477" s="111">
        <v>5</v>
      </c>
      <c r="AQ477" s="148">
        <f>'Electronics naming convention'!$C$18+AP477-1</f>
        <v>2205</v>
      </c>
      <c r="AR477" s="515">
        <v>2</v>
      </c>
      <c r="AS477" s="112" t="str">
        <f t="shared" si="142"/>
        <v>WS</v>
      </c>
      <c r="AT477" s="191">
        <f t="shared" si="143"/>
        <v>45.484981999999974</v>
      </c>
      <c r="AU477" s="511" t="s">
        <v>157</v>
      </c>
      <c r="BB477" s="485" t="str">
        <f>CONCATENATE(BB481,"FE")</f>
        <v>MEBT-010:PBI-WS-001FE</v>
      </c>
      <c r="BC477" s="480"/>
      <c r="BD477" s="485" t="str">
        <f>CONCATENATE(BD481,"FE")</f>
        <v>SPK-020LWU:PBI-WS-001FE</v>
      </c>
      <c r="BE477" s="490"/>
      <c r="BF477" s="485" t="str">
        <f>CONCATENATE(BF$483,$BK477)</f>
        <v>MBL-020LWU:PBI-WS-001FE</v>
      </c>
      <c r="BG477" s="85" t="str">
        <f t="shared" ref="BG477:BJ477" si="150">CONCATENATE(BG$483,$BK477)</f>
        <v>MBL-040LWU:PBI-WS-001FE</v>
      </c>
      <c r="BH477" s="85" t="str">
        <f t="shared" si="150"/>
        <v>MBL-050LWU:PBI-WS-001FE</v>
      </c>
      <c r="BI477" s="85" t="str">
        <f t="shared" si="150"/>
        <v>HBL-020LWU:PBI-WS-001FE</v>
      </c>
      <c r="BJ477" s="85" t="str">
        <f t="shared" si="150"/>
        <v>A2T-110DRF:PBI-WS-001FE</v>
      </c>
      <c r="BK477" s="490" t="s">
        <v>662</v>
      </c>
      <c r="BL477" s="485"/>
      <c r="BM477" s="85"/>
      <c r="BN477" s="46"/>
      <c r="BO477" s="484"/>
      <c r="BP477" s="14"/>
    </row>
    <row r="478" spans="1:70" ht="15.75" thickBot="1" x14ac:dyDescent="0.3">
      <c r="B478" s="14" t="s">
        <v>99</v>
      </c>
      <c r="C478" s="212">
        <v>191.65001799999999</v>
      </c>
      <c r="D478" s="84">
        <f t="shared" si="144"/>
        <v>191.65001799999999</v>
      </c>
      <c r="E478" s="363">
        <f t="shared" si="138"/>
        <v>173.200018</v>
      </c>
      <c r="F478" s="84">
        <f t="shared" si="138"/>
        <v>154.03501799999998</v>
      </c>
      <c r="G478" s="84">
        <f t="shared" si="138"/>
        <v>132.260018</v>
      </c>
      <c r="H478" s="84">
        <f t="shared" si="138"/>
        <v>115.22001799999998</v>
      </c>
      <c r="I478" s="84">
        <f t="shared" si="138"/>
        <v>98.18001799999999</v>
      </c>
      <c r="J478" s="84">
        <f t="shared" si="138"/>
        <v>84.715017999999986</v>
      </c>
      <c r="K478" s="84">
        <f t="shared" si="138"/>
        <v>67.675017999999994</v>
      </c>
      <c r="L478" s="84">
        <f t="shared" si="138"/>
        <v>50.635018000000002</v>
      </c>
      <c r="M478" s="84">
        <f t="shared" si="138"/>
        <v>33.595017999999982</v>
      </c>
      <c r="N478" s="84">
        <f t="shared" si="138"/>
        <v>16.55501799999999</v>
      </c>
      <c r="O478" s="233">
        <f t="shared" si="138"/>
        <v>0.48498200000000224</v>
      </c>
      <c r="P478" s="84">
        <f t="shared" si="138"/>
        <v>17.524982000000023</v>
      </c>
      <c r="Q478" s="84">
        <f t="shared" si="138"/>
        <v>34.564982000000015</v>
      </c>
      <c r="R478" s="84">
        <f t="shared" si="138"/>
        <v>51.604982000000007</v>
      </c>
      <c r="S478" s="84">
        <f t="shared" si="138"/>
        <v>68.644982000000027</v>
      </c>
      <c r="T478" s="84">
        <f t="shared" si="138"/>
        <v>85.684981999999991</v>
      </c>
      <c r="U478" s="84">
        <f t="shared" si="139"/>
        <v>102.72498200000001</v>
      </c>
      <c r="V478" s="84">
        <f t="shared" si="139"/>
        <v>119.76498200000003</v>
      </c>
      <c r="W478" s="84">
        <f t="shared" si="139"/>
        <v>136.804982</v>
      </c>
      <c r="X478" s="84">
        <f t="shared" si="139"/>
        <v>153.84498200000002</v>
      </c>
      <c r="Y478" s="84">
        <f t="shared" si="139"/>
        <v>170.88498200000004</v>
      </c>
      <c r="Z478" s="381">
        <f t="shared" si="139"/>
        <v>187.924982</v>
      </c>
      <c r="AA478" s="381">
        <f t="shared" si="139"/>
        <v>204.96498200000002</v>
      </c>
      <c r="AB478" s="381">
        <f t="shared" si="139"/>
        <v>222.00498199999998</v>
      </c>
      <c r="AC478" s="84">
        <f t="shared" si="139"/>
        <v>239.044982</v>
      </c>
      <c r="AD478" s="84">
        <f t="shared" si="139"/>
        <v>256.08498200000002</v>
      </c>
      <c r="AE478" s="84">
        <f t="shared" si="139"/>
        <v>273.12498199999999</v>
      </c>
      <c r="AF478" s="144">
        <f t="shared" si="139"/>
        <v>368.34998200000001</v>
      </c>
      <c r="AI478" s="14" t="s">
        <v>99</v>
      </c>
      <c r="AJ478" s="151" t="str">
        <f t="shared" si="147"/>
        <v>HBL-020ROW:PBI-BE-220602</v>
      </c>
      <c r="AK478" s="151" t="str">
        <f t="shared" si="140"/>
        <v>HBL-020ROW:PBI-MTCA-220600</v>
      </c>
      <c r="AL478" s="13" t="s">
        <v>583</v>
      </c>
      <c r="AM478" s="114" t="str">
        <f t="shared" si="141"/>
        <v>HBL-020ROW</v>
      </c>
      <c r="AP478" s="111">
        <v>6</v>
      </c>
      <c r="AQ478" s="148">
        <f>'Electronics naming convention'!$C$18+AP478-1</f>
        <v>2206</v>
      </c>
      <c r="AR478" s="515">
        <v>2</v>
      </c>
      <c r="AS478" s="112" t="str">
        <f t="shared" si="142"/>
        <v>WS</v>
      </c>
      <c r="AT478" s="191">
        <f t="shared" si="143"/>
        <v>45.484982000000002</v>
      </c>
      <c r="AU478" s="511" t="s">
        <v>160</v>
      </c>
      <c r="BB478" s="485" t="str">
        <f t="shared" ref="BB478:BB479" si="151">CONCATENATE(BB482,"FE")</f>
        <v>MEBT-010:PBI-WS-002FE</v>
      </c>
      <c r="BC478" s="480"/>
      <c r="BD478" s="485" t="str">
        <f t="shared" ref="BD478:BD479" si="152">CONCATENATE(BD482,"FE")</f>
        <v>SPK-040LWU:PBI-WS-001FE</v>
      </c>
      <c r="BE478" s="490"/>
      <c r="BF478" s="485" t="str">
        <f>CONCATENATE(BF$483,"SC",$BK478)</f>
        <v>MBL-020LWU:PBI-WS-001SCU</v>
      </c>
      <c r="BG478" s="85" t="str">
        <f>CONCATENATE(BG$483,"SC",$BK478)</f>
        <v>MBL-040LWU:PBI-WS-001SCU</v>
      </c>
      <c r="BH478" s="85" t="str">
        <f>CONCATENATE(BH$483,"SC",$BK478)</f>
        <v>MBL-050LWU:PBI-WS-001SCU</v>
      </c>
      <c r="BI478" s="85" t="str">
        <f>CONCATENATE(BI$483,"SC",$BK478)</f>
        <v>HBL-020LWU:PBI-WS-001SCU</v>
      </c>
      <c r="BJ478" s="85" t="str">
        <f>CONCATENATE(BJ$483,"SC",$BK478)</f>
        <v>A2T-110DRF:PBI-WS-001SCU</v>
      </c>
      <c r="BK478" s="490" t="s">
        <v>1349</v>
      </c>
      <c r="BL478" s="485" t="str">
        <f>CONCATENATE(BL$483,"SC",$BO478)</f>
        <v>HEBT-080DRF:PBI-WS-001SC1</v>
      </c>
      <c r="BM478" s="85" t="str">
        <f t="shared" ref="BM478:BN481" si="153">CONCATENATE(BM$483,"SC",$BO478)</f>
        <v>HEBT-110DRF:PBI-WS-001SC1</v>
      </c>
      <c r="BN478" s="85" t="str">
        <f t="shared" si="153"/>
        <v>HEBT-140DRF:PBI-WS-001SC1</v>
      </c>
      <c r="BO478" s="484">
        <v>1</v>
      </c>
    </row>
    <row r="479" spans="1:70" ht="15.75" thickBot="1" x14ac:dyDescent="0.3">
      <c r="B479" s="14" t="s">
        <v>456</v>
      </c>
      <c r="C479" s="212">
        <v>431.41621800000001</v>
      </c>
      <c r="D479" s="84">
        <f t="shared" si="144"/>
        <v>431.41621800000001</v>
      </c>
      <c r="E479" s="363">
        <f t="shared" si="138"/>
        <v>412.96621800000003</v>
      </c>
      <c r="F479" s="84">
        <f t="shared" si="138"/>
        <v>393.80121800000001</v>
      </c>
      <c r="G479" s="84">
        <f t="shared" si="138"/>
        <v>372.02621800000003</v>
      </c>
      <c r="H479" s="84">
        <f t="shared" si="138"/>
        <v>354.98621800000001</v>
      </c>
      <c r="I479" s="84">
        <f t="shared" si="138"/>
        <v>337.94621800000004</v>
      </c>
      <c r="J479" s="84">
        <f t="shared" si="138"/>
        <v>324.48121800000001</v>
      </c>
      <c r="K479" s="84">
        <f t="shared" si="138"/>
        <v>307.44121800000005</v>
      </c>
      <c r="L479" s="84">
        <f t="shared" si="138"/>
        <v>290.40121800000003</v>
      </c>
      <c r="M479" s="84">
        <f t="shared" si="138"/>
        <v>273.36121800000001</v>
      </c>
      <c r="N479" s="84">
        <f t="shared" si="138"/>
        <v>256.32121800000004</v>
      </c>
      <c r="O479" s="84">
        <f t="shared" si="138"/>
        <v>239.28121800000002</v>
      </c>
      <c r="P479" s="84">
        <f t="shared" si="138"/>
        <v>222.241218</v>
      </c>
      <c r="Q479" s="84">
        <f t="shared" si="138"/>
        <v>205.20121800000001</v>
      </c>
      <c r="R479" s="84">
        <f t="shared" si="138"/>
        <v>188.16121800000002</v>
      </c>
      <c r="S479" s="84">
        <f t="shared" si="138"/>
        <v>171.121218</v>
      </c>
      <c r="T479" s="84">
        <f t="shared" si="138"/>
        <v>154.08121800000004</v>
      </c>
      <c r="U479" s="84">
        <f t="shared" si="139"/>
        <v>137.04121800000001</v>
      </c>
      <c r="V479" s="84">
        <f t="shared" si="139"/>
        <v>120.00121799999999</v>
      </c>
      <c r="W479" s="84">
        <f t="shared" si="139"/>
        <v>102.96121800000003</v>
      </c>
      <c r="X479" s="84">
        <f t="shared" si="139"/>
        <v>85.92121800000001</v>
      </c>
      <c r="Y479" s="84">
        <f t="shared" si="139"/>
        <v>68.88121799999999</v>
      </c>
      <c r="Z479" s="381">
        <f t="shared" si="139"/>
        <v>51.841218000000026</v>
      </c>
      <c r="AA479" s="381">
        <f t="shared" si="139"/>
        <v>34.801218000000006</v>
      </c>
      <c r="AB479" s="381">
        <f t="shared" si="139"/>
        <v>17.761218000000042</v>
      </c>
      <c r="AC479" s="362">
        <f t="shared" si="139"/>
        <v>0.72121800000002168</v>
      </c>
      <c r="AD479" s="84">
        <f t="shared" si="139"/>
        <v>16.318781999999999</v>
      </c>
      <c r="AE479" s="84">
        <f t="shared" si="139"/>
        <v>33.358781999999962</v>
      </c>
      <c r="AF479" s="144">
        <f t="shared" si="139"/>
        <v>128.58378199999999</v>
      </c>
      <c r="AI479" s="14" t="s">
        <v>456</v>
      </c>
      <c r="AJ479" s="151" t="s">
        <v>630</v>
      </c>
      <c r="AK479" s="151" t="str">
        <f t="shared" si="140"/>
        <v>HEBT-030ROW:PBI-MTCA-220700</v>
      </c>
      <c r="AL479" s="13" t="s">
        <v>1560</v>
      </c>
      <c r="AM479" s="114" t="str">
        <f t="shared" si="141"/>
        <v>HEBT-030ROW</v>
      </c>
      <c r="AP479" s="111">
        <v>7</v>
      </c>
      <c r="AQ479" s="148">
        <f>'Electronics naming convention'!$C$18+AP479-1</f>
        <v>2207</v>
      </c>
      <c r="AR479" s="515">
        <v>2</v>
      </c>
      <c r="AS479" s="112" t="str">
        <f t="shared" si="142"/>
        <v>WS</v>
      </c>
      <c r="AT479" s="191">
        <f t="shared" si="143"/>
        <v>61.318781999999999</v>
      </c>
      <c r="AU479" s="511" t="s">
        <v>172</v>
      </c>
      <c r="BB479" s="485" t="str">
        <f t="shared" si="151"/>
        <v>MEBT-010:PBI-WS-003FE</v>
      </c>
      <c r="BC479" s="480"/>
      <c r="BD479" s="485" t="str">
        <f t="shared" si="152"/>
        <v>SPK-050LWU:PBI-WS-001FE</v>
      </c>
      <c r="BE479" s="490"/>
      <c r="BF479" s="485" t="str">
        <f t="shared" ref="BF479:BF481" si="154">CONCATENATE(BF$483,"SC",$BK479)</f>
        <v>MBL-020LWU:PBI-WS-001SCR</v>
      </c>
      <c r="BG479" s="85" t="str">
        <f t="shared" ref="BG479:BJ481" si="155">CONCATENATE(BG$483,"SC",$BK479)</f>
        <v>MBL-040LWU:PBI-WS-001SCR</v>
      </c>
      <c r="BH479" s="85" t="str">
        <f t="shared" si="155"/>
        <v>MBL-050LWU:PBI-WS-001SCR</v>
      </c>
      <c r="BI479" s="85" t="str">
        <f t="shared" si="155"/>
        <v>HBL-020LWU:PBI-WS-001SCR</v>
      </c>
      <c r="BJ479" s="85" t="str">
        <f t="shared" si="155"/>
        <v>A2T-110DRF:PBI-WS-001SCR</v>
      </c>
      <c r="BK479" s="490" t="s">
        <v>1350</v>
      </c>
      <c r="BL479" s="485" t="str">
        <f t="shared" ref="BL479:BL481" si="156">CONCATENATE(BL$483,"SC",$BO479)</f>
        <v>HEBT-080DRF:PBI-WS-001SC2</v>
      </c>
      <c r="BM479" s="85" t="str">
        <f t="shared" si="153"/>
        <v>HEBT-110DRF:PBI-WS-001SC2</v>
      </c>
      <c r="BN479" s="85" t="str">
        <f t="shared" si="153"/>
        <v>HEBT-140DRF:PBI-WS-001SC2</v>
      </c>
      <c r="BO479" s="484">
        <v>2</v>
      </c>
    </row>
    <row r="480" spans="1:70" ht="15.75" thickBot="1" x14ac:dyDescent="0.3">
      <c r="B480" s="14" t="s">
        <v>457</v>
      </c>
      <c r="C480" s="212">
        <v>456.97621800000002</v>
      </c>
      <c r="D480" s="84">
        <f t="shared" si="144"/>
        <v>456.97621800000002</v>
      </c>
      <c r="E480" s="363">
        <f t="shared" si="138"/>
        <v>438.52621800000003</v>
      </c>
      <c r="F480" s="84">
        <f t="shared" si="138"/>
        <v>419.36121800000001</v>
      </c>
      <c r="G480" s="84">
        <f t="shared" si="138"/>
        <v>397.58621800000003</v>
      </c>
      <c r="H480" s="84">
        <f t="shared" si="138"/>
        <v>380.54621800000001</v>
      </c>
      <c r="I480" s="84">
        <f t="shared" si="138"/>
        <v>363.50621799999999</v>
      </c>
      <c r="J480" s="84">
        <f t="shared" si="138"/>
        <v>350.04121800000001</v>
      </c>
      <c r="K480" s="84">
        <f t="shared" si="138"/>
        <v>333.00121799999999</v>
      </c>
      <c r="L480" s="84">
        <f t="shared" si="138"/>
        <v>315.96121800000003</v>
      </c>
      <c r="M480" s="84">
        <f t="shared" si="138"/>
        <v>298.92121800000001</v>
      </c>
      <c r="N480" s="84">
        <f t="shared" si="138"/>
        <v>281.88121799999999</v>
      </c>
      <c r="O480" s="84">
        <f t="shared" si="138"/>
        <v>264.84121800000003</v>
      </c>
      <c r="P480" s="84">
        <f t="shared" si="138"/>
        <v>247.80121800000001</v>
      </c>
      <c r="Q480" s="84">
        <f t="shared" si="138"/>
        <v>230.76121800000001</v>
      </c>
      <c r="R480" s="84">
        <f t="shared" si="138"/>
        <v>213.72121800000002</v>
      </c>
      <c r="S480" s="84">
        <f t="shared" si="138"/>
        <v>196.681218</v>
      </c>
      <c r="T480" s="84">
        <f t="shared" si="138"/>
        <v>179.64121800000004</v>
      </c>
      <c r="U480" s="84">
        <f t="shared" si="139"/>
        <v>162.60121800000002</v>
      </c>
      <c r="V480" s="84">
        <f t="shared" si="139"/>
        <v>145.561218</v>
      </c>
      <c r="W480" s="84">
        <f t="shared" si="139"/>
        <v>128.52121800000003</v>
      </c>
      <c r="X480" s="84">
        <f t="shared" si="139"/>
        <v>111.48121800000001</v>
      </c>
      <c r="Y480" s="84">
        <f t="shared" si="139"/>
        <v>94.441217999999992</v>
      </c>
      <c r="Z480" s="381">
        <f t="shared" si="139"/>
        <v>77.401218000000028</v>
      </c>
      <c r="AA480" s="381">
        <f t="shared" si="139"/>
        <v>60.361218000000008</v>
      </c>
      <c r="AB480" s="381">
        <f t="shared" si="139"/>
        <v>43.321218000000044</v>
      </c>
      <c r="AC480" s="84">
        <f t="shared" si="139"/>
        <v>26.281218000000024</v>
      </c>
      <c r="AD480" s="233">
        <f t="shared" si="139"/>
        <v>9.2412180000000035</v>
      </c>
      <c r="AE480" s="84">
        <f t="shared" si="139"/>
        <v>7.7987819999999601</v>
      </c>
      <c r="AF480" s="144">
        <f t="shared" si="139"/>
        <v>103.02378199999998</v>
      </c>
      <c r="AI480" s="14" t="s">
        <v>457</v>
      </c>
      <c r="AJ480" s="151" t="s">
        <v>630</v>
      </c>
      <c r="AK480" s="151" t="str">
        <f t="shared" si="140"/>
        <v>HEBT-030ROW:PBI-MTCA-220800</v>
      </c>
      <c r="AL480" s="13" t="s">
        <v>1561</v>
      </c>
      <c r="AM480" s="114" t="str">
        <f t="shared" si="141"/>
        <v>HEBT-030ROW</v>
      </c>
      <c r="AP480" s="111">
        <v>8</v>
      </c>
      <c r="AQ480" s="148">
        <f>'Electronics naming convention'!$C$18+AP480-1</f>
        <v>2208</v>
      </c>
      <c r="AR480" s="515">
        <v>2</v>
      </c>
      <c r="AS480" s="112" t="str">
        <f t="shared" si="142"/>
        <v>WS</v>
      </c>
      <c r="AT480" s="191">
        <f t="shared" si="143"/>
        <v>54.241218000000003</v>
      </c>
      <c r="AU480" s="511" t="s">
        <v>172</v>
      </c>
      <c r="BB480" s="275"/>
      <c r="BC480" s="484"/>
      <c r="BD480" s="275"/>
      <c r="BE480" s="490"/>
      <c r="BF480" s="485" t="str">
        <f t="shared" si="154"/>
        <v>MBL-020LWU:PBI-WS-001SCD</v>
      </c>
      <c r="BG480" s="85" t="str">
        <f t="shared" si="155"/>
        <v>MBL-040LWU:PBI-WS-001SCD</v>
      </c>
      <c r="BH480" s="85" t="str">
        <f t="shared" si="155"/>
        <v>MBL-050LWU:PBI-WS-001SCD</v>
      </c>
      <c r="BI480" s="85" t="str">
        <f t="shared" si="155"/>
        <v>HBL-020LWU:PBI-WS-001SCD</v>
      </c>
      <c r="BJ480" s="85" t="str">
        <f t="shared" si="155"/>
        <v>A2T-110DRF:PBI-WS-001SCD</v>
      </c>
      <c r="BK480" s="490" t="s">
        <v>1351</v>
      </c>
      <c r="BL480" s="485" t="str">
        <f t="shared" si="156"/>
        <v>HEBT-080DRF:PBI-WS-001SC3</v>
      </c>
      <c r="BM480" s="85" t="str">
        <f t="shared" si="153"/>
        <v>HEBT-110DRF:PBI-WS-001SC3</v>
      </c>
      <c r="BN480" s="85" t="str">
        <f t="shared" si="153"/>
        <v>HEBT-140DRF:PBI-WS-001SC3</v>
      </c>
      <c r="BO480" s="484">
        <v>3</v>
      </c>
    </row>
    <row r="481" spans="1:67" ht="15.75" thickBot="1" x14ac:dyDescent="0.3">
      <c r="B481" s="14" t="s">
        <v>458</v>
      </c>
      <c r="C481" s="212">
        <v>482.53621800000002</v>
      </c>
      <c r="D481" s="84">
        <f t="shared" si="144"/>
        <v>482.53621800000002</v>
      </c>
      <c r="E481" s="363">
        <f t="shared" si="138"/>
        <v>464.08621800000003</v>
      </c>
      <c r="F481" s="84">
        <f t="shared" si="138"/>
        <v>444.92121800000001</v>
      </c>
      <c r="G481" s="84">
        <f t="shared" si="138"/>
        <v>423.14621800000003</v>
      </c>
      <c r="H481" s="84">
        <f t="shared" si="138"/>
        <v>406.10621800000001</v>
      </c>
      <c r="I481" s="84">
        <f t="shared" si="138"/>
        <v>389.06621800000005</v>
      </c>
      <c r="J481" s="84">
        <f t="shared" si="138"/>
        <v>375.60121800000002</v>
      </c>
      <c r="K481" s="84">
        <f t="shared" si="138"/>
        <v>358.56121800000005</v>
      </c>
      <c r="L481" s="84">
        <f t="shared" si="138"/>
        <v>341.52121800000003</v>
      </c>
      <c r="M481" s="84">
        <f t="shared" si="138"/>
        <v>324.48121800000001</v>
      </c>
      <c r="N481" s="84">
        <f t="shared" si="138"/>
        <v>307.44121800000005</v>
      </c>
      <c r="O481" s="84">
        <f t="shared" si="138"/>
        <v>290.40121800000003</v>
      </c>
      <c r="P481" s="84">
        <f t="shared" si="138"/>
        <v>273.36121800000001</v>
      </c>
      <c r="Q481" s="84">
        <f t="shared" si="138"/>
        <v>256.32121800000004</v>
      </c>
      <c r="R481" s="84">
        <f t="shared" si="138"/>
        <v>239.28121800000002</v>
      </c>
      <c r="S481" s="84">
        <f t="shared" si="138"/>
        <v>222.241218</v>
      </c>
      <c r="T481" s="84">
        <f t="shared" si="138"/>
        <v>205.20121800000004</v>
      </c>
      <c r="U481" s="84">
        <f t="shared" si="139"/>
        <v>188.16121800000002</v>
      </c>
      <c r="V481" s="84">
        <f t="shared" si="139"/>
        <v>171.121218</v>
      </c>
      <c r="W481" s="84">
        <f t="shared" si="139"/>
        <v>154.08121800000004</v>
      </c>
      <c r="X481" s="84">
        <f t="shared" si="139"/>
        <v>137.04121800000001</v>
      </c>
      <c r="Y481" s="84">
        <f t="shared" si="139"/>
        <v>120.00121799999999</v>
      </c>
      <c r="Z481" s="381">
        <f t="shared" si="139"/>
        <v>102.96121800000003</v>
      </c>
      <c r="AA481" s="381">
        <f t="shared" si="139"/>
        <v>85.92121800000001</v>
      </c>
      <c r="AB481" s="381">
        <f t="shared" si="139"/>
        <v>68.881218000000047</v>
      </c>
      <c r="AC481" s="84">
        <f t="shared" si="139"/>
        <v>51.841218000000026</v>
      </c>
      <c r="AD481" s="84">
        <f t="shared" si="139"/>
        <v>34.801218000000006</v>
      </c>
      <c r="AE481" s="233">
        <f t="shared" si="139"/>
        <v>17.761218000000042</v>
      </c>
      <c r="AF481" s="144">
        <f t="shared" si="139"/>
        <v>77.463781999999981</v>
      </c>
      <c r="AI481" s="14" t="s">
        <v>458</v>
      </c>
      <c r="AJ481" s="151" t="s">
        <v>630</v>
      </c>
      <c r="AK481" s="151" t="str">
        <f t="shared" si="140"/>
        <v>HEBT-030ROW:PBI-MTCA-220900</v>
      </c>
      <c r="AL481" s="13" t="s">
        <v>1562</v>
      </c>
      <c r="AM481" s="114" t="str">
        <f t="shared" si="141"/>
        <v>HEBT-030ROW</v>
      </c>
      <c r="AP481" s="111">
        <v>9</v>
      </c>
      <c r="AQ481" s="148">
        <f>'Electronics naming convention'!$C$18+AP481-1</f>
        <v>2209</v>
      </c>
      <c r="AR481" s="515">
        <v>2</v>
      </c>
      <c r="AS481" s="112" t="str">
        <f t="shared" si="142"/>
        <v>WS</v>
      </c>
      <c r="AT481" s="191">
        <f t="shared" si="143"/>
        <v>62.761218000000042</v>
      </c>
      <c r="AU481" s="511" t="s">
        <v>173</v>
      </c>
      <c r="BB481" s="486" t="s">
        <v>101</v>
      </c>
      <c r="BC481" s="484"/>
      <c r="BD481" s="486" t="s">
        <v>64</v>
      </c>
      <c r="BE481" s="490"/>
      <c r="BF481" s="485" t="str">
        <f t="shared" si="154"/>
        <v>MBL-020LWU:PBI-WS-001SCL</v>
      </c>
      <c r="BG481" s="85" t="str">
        <f t="shared" si="155"/>
        <v>MBL-040LWU:PBI-WS-001SCL</v>
      </c>
      <c r="BH481" s="85" t="str">
        <f t="shared" si="155"/>
        <v>MBL-050LWU:PBI-WS-001SCL</v>
      </c>
      <c r="BI481" s="85" t="str">
        <f t="shared" si="155"/>
        <v>HBL-020LWU:PBI-WS-001SCL</v>
      </c>
      <c r="BJ481" s="85" t="str">
        <f t="shared" si="155"/>
        <v>A2T-110DRF:PBI-WS-001SCL</v>
      </c>
      <c r="BK481" s="490" t="s">
        <v>1352</v>
      </c>
      <c r="BL481" s="485" t="str">
        <f t="shared" si="156"/>
        <v>HEBT-080DRF:PBI-WS-001SC4</v>
      </c>
      <c r="BM481" s="85" t="str">
        <f t="shared" si="153"/>
        <v>HEBT-110DRF:PBI-WS-001SC4</v>
      </c>
      <c r="BN481" s="85" t="str">
        <f t="shared" si="153"/>
        <v>HEBT-140DRF:PBI-WS-001SC4</v>
      </c>
      <c r="BO481" s="484">
        <v>4</v>
      </c>
    </row>
    <row r="482" spans="1:67" ht="15.75" thickBot="1" x14ac:dyDescent="0.3">
      <c r="B482" s="14" t="s">
        <v>1628</v>
      </c>
      <c r="C482" s="141">
        <v>579.67125399999998</v>
      </c>
      <c r="D482" s="84">
        <f t="shared" si="144"/>
        <v>579.67125399999998</v>
      </c>
      <c r="E482" s="363">
        <f t="shared" si="138"/>
        <v>561.22125399999993</v>
      </c>
      <c r="F482" s="84">
        <f t="shared" si="138"/>
        <v>542.05625399999997</v>
      </c>
      <c r="G482" s="84">
        <f t="shared" si="138"/>
        <v>520.28125399999999</v>
      </c>
      <c r="H482" s="84">
        <f t="shared" si="138"/>
        <v>503.24125399999997</v>
      </c>
      <c r="I482" s="84">
        <f t="shared" si="138"/>
        <v>486.20125399999995</v>
      </c>
      <c r="J482" s="84">
        <f t="shared" si="138"/>
        <v>472.73625399999997</v>
      </c>
      <c r="K482" s="84">
        <f t="shared" si="138"/>
        <v>455.69625399999995</v>
      </c>
      <c r="L482" s="84">
        <f t="shared" si="138"/>
        <v>438.65625399999999</v>
      </c>
      <c r="M482" s="84">
        <f t="shared" si="138"/>
        <v>421.61625399999997</v>
      </c>
      <c r="N482" s="84">
        <f t="shared" si="138"/>
        <v>404.57625399999995</v>
      </c>
      <c r="O482" s="84">
        <f t="shared" si="138"/>
        <v>387.53625399999999</v>
      </c>
      <c r="P482" s="84">
        <f t="shared" si="138"/>
        <v>370.49625399999996</v>
      </c>
      <c r="Q482" s="84">
        <f t="shared" si="138"/>
        <v>353.45625399999994</v>
      </c>
      <c r="R482" s="84">
        <f t="shared" si="138"/>
        <v>336.41625399999998</v>
      </c>
      <c r="S482" s="84">
        <f t="shared" si="138"/>
        <v>319.37625399999996</v>
      </c>
      <c r="T482" s="84">
        <f t="shared" si="138"/>
        <v>302.336254</v>
      </c>
      <c r="U482" s="84">
        <f t="shared" si="139"/>
        <v>285.29625399999998</v>
      </c>
      <c r="V482" s="84">
        <f t="shared" si="139"/>
        <v>268.25625399999996</v>
      </c>
      <c r="W482" s="84">
        <f t="shared" si="139"/>
        <v>251.21625399999999</v>
      </c>
      <c r="X482" s="84">
        <f t="shared" si="139"/>
        <v>234.17625399999997</v>
      </c>
      <c r="Y482" s="84">
        <f t="shared" si="139"/>
        <v>217.13625399999995</v>
      </c>
      <c r="Z482" s="381">
        <f t="shared" si="139"/>
        <v>200.09625399999999</v>
      </c>
      <c r="AA482" s="381">
        <f t="shared" si="139"/>
        <v>183.05625399999997</v>
      </c>
      <c r="AB482" s="381">
        <f t="shared" si="139"/>
        <v>166.016254</v>
      </c>
      <c r="AC482" s="84">
        <f t="shared" si="139"/>
        <v>148.97625399999998</v>
      </c>
      <c r="AD482" s="84">
        <f t="shared" si="139"/>
        <v>131.93625399999996</v>
      </c>
      <c r="AE482" s="84">
        <f t="shared" si="139"/>
        <v>114.896254</v>
      </c>
      <c r="AF482" s="347">
        <f t="shared" si="139"/>
        <v>19.671253999999976</v>
      </c>
      <c r="AI482" s="14" t="s">
        <v>1628</v>
      </c>
      <c r="AJ482" s="151" t="str">
        <f t="shared" si="147"/>
        <v>A2T-010ROW:PBI-BE-221002</v>
      </c>
      <c r="AK482" s="151" t="str">
        <f t="shared" si="140"/>
        <v>A2T-010ROW:PBI-MTCA-221000</v>
      </c>
      <c r="AL482" s="13" t="s">
        <v>589</v>
      </c>
      <c r="AM482" s="114" t="str">
        <f t="shared" si="141"/>
        <v>A2T-010ROW</v>
      </c>
      <c r="AP482" s="111">
        <v>10</v>
      </c>
      <c r="AQ482" s="148">
        <f>'Electronics naming convention'!$C$18+AP482-1</f>
        <v>2210</v>
      </c>
      <c r="AR482" s="515">
        <v>2</v>
      </c>
      <c r="AS482" s="112" t="str">
        <f t="shared" si="142"/>
        <v>WS</v>
      </c>
      <c r="AT482" s="191">
        <f t="shared" si="143"/>
        <v>64.671253999999976</v>
      </c>
      <c r="AU482" s="511" t="s">
        <v>174</v>
      </c>
      <c r="BB482" s="486" t="s">
        <v>102</v>
      </c>
      <c r="BC482" s="484"/>
      <c r="BD482" s="486" t="s">
        <v>65</v>
      </c>
      <c r="BE482" s="490"/>
      <c r="BF482" s="485"/>
      <c r="BG482" s="85"/>
      <c r="BH482" s="85"/>
      <c r="BI482" s="85"/>
      <c r="BJ482" s="85"/>
      <c r="BK482" s="490"/>
      <c r="BL482" s="485"/>
      <c r="BM482" s="85"/>
      <c r="BN482" s="46"/>
      <c r="BO482" s="484"/>
    </row>
    <row r="483" spans="1:67" s="85" customFormat="1" x14ac:dyDescent="0.25">
      <c r="B483" s="14"/>
      <c r="C483" s="144"/>
      <c r="D483" s="7"/>
      <c r="E483" s="36"/>
      <c r="F483" s="7"/>
      <c r="G483" s="7"/>
      <c r="H483" s="7"/>
      <c r="I483" s="7"/>
      <c r="J483" s="7"/>
      <c r="K483" s="7"/>
      <c r="L483" s="7"/>
      <c r="M483" s="7"/>
      <c r="N483" s="7"/>
      <c r="O483" s="7"/>
      <c r="P483" s="7"/>
      <c r="Q483" s="7"/>
      <c r="R483" s="7"/>
      <c r="S483" s="7"/>
      <c r="T483" s="7"/>
      <c r="U483" s="7"/>
      <c r="V483" s="7"/>
      <c r="W483" s="7"/>
      <c r="X483" s="7"/>
      <c r="Y483" s="7"/>
      <c r="Z483" s="374"/>
      <c r="AA483" s="374"/>
      <c r="AB483" s="374"/>
      <c r="AC483" s="7"/>
      <c r="AD483" s="7"/>
      <c r="AE483" s="7"/>
      <c r="AF483" s="61"/>
      <c r="AG483" s="46"/>
      <c r="AH483" s="46"/>
      <c r="AI483" s="14"/>
      <c r="AJ483" s="147"/>
      <c r="AK483" s="151"/>
      <c r="AL483" s="14"/>
      <c r="AM483" s="14"/>
      <c r="AN483" s="46"/>
      <c r="AO483" s="46"/>
      <c r="AP483" s="112"/>
      <c r="AQ483" s="148"/>
      <c r="AR483" s="114"/>
      <c r="AS483" s="511"/>
      <c r="AT483" s="204"/>
      <c r="AU483" s="511"/>
      <c r="AV483" s="46"/>
      <c r="AW483" s="46"/>
      <c r="AX483" s="46"/>
      <c r="AY483" s="46"/>
      <c r="AZ483" s="70"/>
      <c r="BA483" s="46"/>
      <c r="BB483" s="487" t="s">
        <v>103</v>
      </c>
      <c r="BC483" s="488"/>
      <c r="BD483" s="487" t="s">
        <v>66</v>
      </c>
      <c r="BE483" s="491"/>
      <c r="BF483" s="487" t="s">
        <v>78</v>
      </c>
      <c r="BG483" s="131" t="s">
        <v>79</v>
      </c>
      <c r="BH483" s="131" t="s">
        <v>80</v>
      </c>
      <c r="BI483" s="131" t="s">
        <v>99</v>
      </c>
      <c r="BJ483" s="131" t="s">
        <v>464</v>
      </c>
      <c r="BK483" s="491"/>
      <c r="BL483" s="487" t="s">
        <v>456</v>
      </c>
      <c r="BM483" s="131" t="s">
        <v>457</v>
      </c>
      <c r="BN483" s="131" t="s">
        <v>458</v>
      </c>
      <c r="BO483" s="491"/>
    </row>
    <row r="484" spans="1:67" s="85" customFormat="1" x14ac:dyDescent="0.25">
      <c r="B484" s="14"/>
      <c r="C484" s="144"/>
      <c r="D484" s="7"/>
      <c r="E484" s="36"/>
      <c r="F484" s="7"/>
      <c r="G484" s="7"/>
      <c r="H484" s="7"/>
      <c r="I484" s="7"/>
      <c r="J484" s="7"/>
      <c r="K484" s="7"/>
      <c r="L484" s="7"/>
      <c r="M484" s="7"/>
      <c r="N484" s="7"/>
      <c r="O484" s="7"/>
      <c r="P484" s="7"/>
      <c r="Q484" s="7"/>
      <c r="R484" s="7"/>
      <c r="S484" s="7"/>
      <c r="T484" s="7"/>
      <c r="U484" s="7"/>
      <c r="V484" s="7"/>
      <c r="W484" s="7"/>
      <c r="X484" s="7"/>
      <c r="Y484" s="7"/>
      <c r="Z484" s="374"/>
      <c r="AA484" s="374"/>
      <c r="AB484" s="374"/>
      <c r="AC484" s="7"/>
      <c r="AD484" s="7"/>
      <c r="AE484" s="7"/>
      <c r="AF484" s="61"/>
      <c r="AG484" s="46"/>
      <c r="AH484" s="46"/>
      <c r="AI484" s="14"/>
      <c r="AJ484" s="147"/>
      <c r="AK484" s="151"/>
      <c r="AL484" s="14"/>
      <c r="AM484" s="14"/>
      <c r="AN484" s="46"/>
      <c r="AO484" s="46"/>
      <c r="AP484" s="112"/>
      <c r="AQ484" s="148"/>
      <c r="AR484" s="114"/>
      <c r="AS484" s="511"/>
      <c r="AT484" s="204"/>
      <c r="AU484" s="511"/>
      <c r="AV484" s="46"/>
      <c r="AW484" s="46"/>
      <c r="AX484" s="46"/>
      <c r="AY484" s="46"/>
      <c r="AZ484" s="322"/>
      <c r="BA484" s="46"/>
    </row>
    <row r="485" spans="1:67" s="85" customFormat="1" x14ac:dyDescent="0.25">
      <c r="B485" s="14"/>
      <c r="C485" s="144"/>
      <c r="D485" s="7"/>
      <c r="E485" s="36"/>
      <c r="F485" s="7"/>
      <c r="G485" s="7"/>
      <c r="H485" s="7"/>
      <c r="I485" s="7"/>
      <c r="J485" s="7"/>
      <c r="K485" s="7"/>
      <c r="L485" s="7"/>
      <c r="M485" s="7"/>
      <c r="N485" s="7"/>
      <c r="O485" s="7"/>
      <c r="P485" s="7"/>
      <c r="Q485" s="7"/>
      <c r="R485" s="7"/>
      <c r="S485" s="7"/>
      <c r="T485" s="7"/>
      <c r="U485" s="7"/>
      <c r="V485" s="7"/>
      <c r="W485" s="7"/>
      <c r="X485" s="7"/>
      <c r="Y485" s="7"/>
      <c r="Z485" s="374"/>
      <c r="AA485" s="374"/>
      <c r="AB485" s="374"/>
      <c r="AC485" s="7"/>
      <c r="AD485" s="7"/>
      <c r="AE485" s="7"/>
      <c r="AF485" s="61"/>
      <c r="AG485" s="46"/>
      <c r="AH485" s="46"/>
      <c r="AI485" s="14"/>
      <c r="AJ485" s="147"/>
      <c r="AK485" s="151"/>
      <c r="AL485" s="14"/>
      <c r="AM485" s="14"/>
      <c r="AN485" s="46"/>
      <c r="AO485" s="46"/>
      <c r="AP485" s="112"/>
      <c r="AQ485" s="148"/>
      <c r="AR485" s="114"/>
      <c r="AS485" s="511"/>
      <c r="AT485" s="204"/>
      <c r="AU485" s="511"/>
      <c r="AV485" s="46"/>
      <c r="AW485" s="46"/>
      <c r="AX485" s="46"/>
      <c r="AY485" s="46"/>
      <c r="AZ485" s="322"/>
      <c r="BA485" s="46"/>
    </row>
    <row r="486" spans="1:67" s="85" customFormat="1" x14ac:dyDescent="0.25">
      <c r="B486" s="14"/>
      <c r="C486" s="144"/>
      <c r="D486" s="7"/>
      <c r="E486" s="36"/>
      <c r="F486" s="7"/>
      <c r="G486" s="7"/>
      <c r="H486" s="7"/>
      <c r="I486" s="7"/>
      <c r="J486" s="7"/>
      <c r="K486" s="7"/>
      <c r="L486" s="7"/>
      <c r="M486" s="7"/>
      <c r="N486" s="7"/>
      <c r="O486" s="7"/>
      <c r="P486" s="7"/>
      <c r="Q486" s="7"/>
      <c r="R486" s="7"/>
      <c r="S486" s="7"/>
      <c r="T486" s="7"/>
      <c r="U486" s="7"/>
      <c r="V486" s="7"/>
      <c r="W486" s="7"/>
      <c r="X486" s="7"/>
      <c r="Y486" s="7"/>
      <c r="Z486" s="374"/>
      <c r="AA486" s="374"/>
      <c r="AB486" s="374"/>
      <c r="AC486" s="7"/>
      <c r="AD486" s="7"/>
      <c r="AE486" s="7"/>
      <c r="AF486" s="61"/>
      <c r="AG486" s="46"/>
      <c r="AH486" s="46"/>
      <c r="AI486" s="14"/>
      <c r="AJ486" s="147"/>
      <c r="AK486" s="151"/>
      <c r="AL486" s="14"/>
      <c r="AM486" s="14"/>
      <c r="AN486" s="46"/>
      <c r="AO486" s="46"/>
      <c r="AP486" s="112"/>
      <c r="AQ486" s="148"/>
      <c r="AR486" s="114"/>
      <c r="AS486" s="511"/>
      <c r="AT486" s="204"/>
      <c r="AU486" s="511"/>
      <c r="AV486" s="46"/>
      <c r="AW486" s="46"/>
      <c r="AX486" s="46"/>
      <c r="AY486" s="46"/>
      <c r="AZ486" s="322"/>
      <c r="BA486" s="46"/>
    </row>
    <row r="487" spans="1:67" s="130" customFormat="1" ht="15.75" thickBot="1" x14ac:dyDescent="0.3">
      <c r="B487" s="81"/>
      <c r="C487" s="182"/>
      <c r="D487" s="277"/>
      <c r="E487" s="395"/>
      <c r="F487" s="277"/>
      <c r="G487" s="277"/>
      <c r="H487" s="277"/>
      <c r="I487" s="277"/>
      <c r="J487" s="277"/>
      <c r="K487" s="277"/>
      <c r="L487" s="277"/>
      <c r="M487" s="277"/>
      <c r="N487" s="277"/>
      <c r="O487" s="277"/>
      <c r="P487" s="277"/>
      <c r="Q487" s="277"/>
      <c r="R487" s="277"/>
      <c r="S487" s="277"/>
      <c r="T487" s="277"/>
      <c r="U487" s="277"/>
      <c r="V487" s="277"/>
      <c r="W487" s="277"/>
      <c r="X487" s="277"/>
      <c r="Y487" s="277"/>
      <c r="Z487" s="380"/>
      <c r="AA487" s="380"/>
      <c r="AB487" s="380"/>
      <c r="AC487" s="277"/>
      <c r="AD487" s="277"/>
      <c r="AE487" s="277"/>
      <c r="AF487" s="262"/>
      <c r="AG487" s="164"/>
      <c r="AH487" s="164"/>
      <c r="AI487" s="81"/>
      <c r="AJ487" s="173"/>
      <c r="AK487" s="179"/>
      <c r="AL487" s="81"/>
      <c r="AM487" s="81"/>
      <c r="AN487" s="164"/>
      <c r="AO487" s="164"/>
      <c r="AP487" s="183"/>
      <c r="AQ487" s="273"/>
      <c r="AR487" s="135"/>
      <c r="AS487" s="81"/>
      <c r="AT487" s="272"/>
      <c r="AU487" s="81"/>
      <c r="AV487" s="164"/>
      <c r="AW487" s="164"/>
      <c r="AX487" s="164"/>
      <c r="AY487" s="164"/>
      <c r="AZ487" s="186"/>
      <c r="BA487" s="164"/>
    </row>
    <row r="488" spans="1:67" ht="18.75" x14ac:dyDescent="0.25">
      <c r="A488" s="267" t="s">
        <v>433</v>
      </c>
      <c r="B488" s="14"/>
      <c r="C488" s="144"/>
      <c r="D488" s="7"/>
      <c r="E488" s="36"/>
      <c r="F488" s="7"/>
      <c r="G488" s="7"/>
      <c r="H488" s="7"/>
      <c r="I488" s="7"/>
      <c r="J488" s="7"/>
      <c r="K488" s="7"/>
      <c r="L488" s="7"/>
      <c r="M488" s="7"/>
      <c r="N488" s="7"/>
      <c r="O488" s="7"/>
      <c r="P488" s="7"/>
      <c r="Q488" s="7"/>
      <c r="R488" s="7"/>
      <c r="S488" s="7"/>
      <c r="T488" s="7"/>
      <c r="U488" s="7"/>
      <c r="V488" s="7"/>
      <c r="W488" s="7"/>
      <c r="X488" s="7"/>
      <c r="Y488" s="7"/>
      <c r="AB488" s="374"/>
      <c r="AC488" s="7"/>
      <c r="AD488" s="7"/>
      <c r="AE488" s="7"/>
      <c r="AF488" s="61"/>
      <c r="AI488" s="14"/>
      <c r="AJ488" s="147"/>
      <c r="AK488" s="151"/>
      <c r="AL488" s="13"/>
      <c r="AM488" s="14"/>
      <c r="AQ488" s="148"/>
      <c r="AS488" s="511"/>
      <c r="AT488" s="204"/>
      <c r="AU488" s="511"/>
      <c r="BB488" s="82"/>
      <c r="BC488" s="82"/>
    </row>
    <row r="489" spans="1:67" ht="15.75" thickBot="1" x14ac:dyDescent="0.3">
      <c r="B489" s="89" t="s">
        <v>631</v>
      </c>
      <c r="C489" s="144"/>
      <c r="D489" s="7"/>
      <c r="E489" s="36"/>
      <c r="F489" s="7"/>
      <c r="G489" s="7"/>
      <c r="H489" s="7"/>
      <c r="I489" s="7"/>
      <c r="J489" s="7"/>
      <c r="K489" s="7"/>
      <c r="L489" s="7"/>
      <c r="M489" s="7"/>
      <c r="N489" s="7"/>
      <c r="O489" s="7"/>
      <c r="P489" s="7"/>
      <c r="Q489" s="7"/>
      <c r="R489" s="7"/>
      <c r="S489" s="7"/>
      <c r="T489" s="7"/>
      <c r="U489" s="7"/>
      <c r="V489" s="7"/>
      <c r="W489" s="7"/>
      <c r="X489" s="7"/>
      <c r="Y489" s="7"/>
      <c r="AB489" s="374"/>
      <c r="AC489" s="7"/>
      <c r="AD489" s="7"/>
      <c r="AE489" s="7"/>
      <c r="AF489" s="61"/>
      <c r="AI489" s="153" t="s">
        <v>623</v>
      </c>
      <c r="AJ489" s="154" t="s">
        <v>1565</v>
      </c>
      <c r="AK489" s="154" t="s">
        <v>627</v>
      </c>
      <c r="AL489" s="154" t="s">
        <v>176</v>
      </c>
      <c r="AM489" s="153" t="s">
        <v>610</v>
      </c>
      <c r="AP489" s="154" t="s">
        <v>629</v>
      </c>
      <c r="AQ489" s="155" t="s">
        <v>628</v>
      </c>
      <c r="AR489" s="154" t="s">
        <v>616</v>
      </c>
      <c r="AS489" s="153"/>
      <c r="AT489" s="189" t="s">
        <v>622</v>
      </c>
      <c r="AU489" s="154" t="s">
        <v>175</v>
      </c>
      <c r="AW489" s="80"/>
      <c r="AX489" s="80"/>
      <c r="BB489" s="82"/>
      <c r="BC489" s="82"/>
    </row>
    <row r="490" spans="1:67" x14ac:dyDescent="0.25">
      <c r="B490" s="14" t="s">
        <v>6</v>
      </c>
      <c r="C490" s="141">
        <v>1</v>
      </c>
      <c r="D490" s="226">
        <f t="shared" ref="D490:S515" si="157">ABS($C490-D$468)</f>
        <v>1</v>
      </c>
      <c r="E490" s="363">
        <f t="shared" si="157"/>
        <v>17.45</v>
      </c>
      <c r="F490" s="84">
        <f t="shared" si="157"/>
        <v>36.615000000000002</v>
      </c>
      <c r="G490" s="84">
        <f t="shared" si="157"/>
        <v>58.39</v>
      </c>
      <c r="H490" s="84">
        <f t="shared" si="157"/>
        <v>75.430000000000007</v>
      </c>
      <c r="I490" s="84">
        <f t="shared" si="157"/>
        <v>92.47</v>
      </c>
      <c r="J490" s="84">
        <f t="shared" si="157"/>
        <v>105.935</v>
      </c>
      <c r="K490" s="84">
        <f t="shared" si="157"/>
        <v>122.97499999999999</v>
      </c>
      <c r="L490" s="84">
        <f t="shared" si="157"/>
        <v>140.01499999999999</v>
      </c>
      <c r="M490" s="84">
        <f t="shared" si="157"/>
        <v>157.05500000000001</v>
      </c>
      <c r="N490" s="84">
        <f t="shared" si="157"/>
        <v>174.095</v>
      </c>
      <c r="O490" s="84">
        <f t="shared" si="157"/>
        <v>191.13499999999999</v>
      </c>
      <c r="P490" s="84">
        <f t="shared" si="157"/>
        <v>208.17500000000001</v>
      </c>
      <c r="Q490" s="84">
        <f t="shared" si="157"/>
        <v>225.215</v>
      </c>
      <c r="R490" s="84">
        <f t="shared" si="157"/>
        <v>242.255</v>
      </c>
      <c r="S490" s="84">
        <f t="shared" si="157"/>
        <v>259.29500000000002</v>
      </c>
      <c r="T490" s="84">
        <f t="shared" ref="T490:AF515" si="158">ABS($C490-T$468)</f>
        <v>276.33499999999998</v>
      </c>
      <c r="U490" s="84">
        <f t="shared" si="158"/>
        <v>293.375</v>
      </c>
      <c r="V490" s="84">
        <f t="shared" si="158"/>
        <v>310.41500000000002</v>
      </c>
      <c r="W490" s="84">
        <f t="shared" si="158"/>
        <v>327.45499999999998</v>
      </c>
      <c r="X490" s="84">
        <f t="shared" si="158"/>
        <v>344.495</v>
      </c>
      <c r="Y490" s="84">
        <f t="shared" si="158"/>
        <v>361.53500000000003</v>
      </c>
      <c r="Z490" s="381">
        <f t="shared" si="158"/>
        <v>378.57499999999999</v>
      </c>
      <c r="AA490" s="381">
        <f t="shared" si="158"/>
        <v>395.61500000000001</v>
      </c>
      <c r="AB490" s="381">
        <f t="shared" si="158"/>
        <v>412.65499999999997</v>
      </c>
      <c r="AC490" s="84">
        <f t="shared" si="158"/>
        <v>429.69499999999999</v>
      </c>
      <c r="AD490" s="84">
        <f t="shared" si="158"/>
        <v>446.73500000000001</v>
      </c>
      <c r="AE490" s="84">
        <f t="shared" si="158"/>
        <v>463.77499999999998</v>
      </c>
      <c r="AF490" s="144">
        <f t="shared" si="158"/>
        <v>559</v>
      </c>
      <c r="AI490" s="14" t="s">
        <v>6</v>
      </c>
      <c r="AJ490" s="111" t="s">
        <v>630</v>
      </c>
      <c r="AK490" s="157" t="str">
        <f t="shared" ref="AK490:AK499" si="159">CONCATENATE(AM490,":",$AI$4,"-",TEXT(AQ490,"00"),"00")</f>
        <v>FEB-030ROW:PBI-IPC-240100</v>
      </c>
      <c r="AL490" s="14" t="s">
        <v>518</v>
      </c>
      <c r="AM490" s="114" t="str">
        <f t="shared" ref="AM490:AM499" si="160">LEFT(AL490,FIND(":",AL490)-1)</f>
        <v>FEB-030ROW</v>
      </c>
      <c r="AP490" s="111">
        <v>1</v>
      </c>
      <c r="AQ490" s="148">
        <f>'Electronics naming convention'!$C$21+AP490-1</f>
        <v>2401</v>
      </c>
      <c r="AS490" s="112" t="str">
        <f t="shared" ref="AS490:AS499" si="161">MID(AI490,FIND("PBI",AI490)+4,FIND("-",AI490,FIND(":",AI490)+5)-FIND("-",AI490,FIND(":",AI490))-1)</f>
        <v>NPM</v>
      </c>
      <c r="AT490" s="191">
        <f t="shared" ref="AT490:AT499" si="162">VLOOKUP(AI490,$B$19:$AF$546,HLOOKUP(AU490,$D$15:$AF$16,2,FALSE)+2,FALSE)+IF(AU490="FEB",$AT$3,$AT$2)</f>
        <v>26</v>
      </c>
      <c r="AU490" s="511" t="s">
        <v>150</v>
      </c>
      <c r="BB490" s="82"/>
      <c r="BC490" s="82"/>
    </row>
    <row r="491" spans="1:67" x14ac:dyDescent="0.25">
      <c r="B491" s="14"/>
      <c r="C491" s="141"/>
      <c r="AI491" s="14" t="s">
        <v>6</v>
      </c>
      <c r="AJ491" s="111" t="s">
        <v>630</v>
      </c>
      <c r="AK491" s="157" t="str">
        <f t="shared" si="159"/>
        <v>FEB-030ROW:PBI-IPC-240200</v>
      </c>
      <c r="AL491" s="14" t="s">
        <v>518</v>
      </c>
      <c r="AM491" s="114" t="str">
        <f t="shared" si="160"/>
        <v>FEB-030ROW</v>
      </c>
      <c r="AP491" s="111">
        <v>2</v>
      </c>
      <c r="AQ491" s="148">
        <f>'Electronics naming convention'!$C$21+AP491-1</f>
        <v>2402</v>
      </c>
      <c r="AS491" s="112" t="str">
        <f t="shared" si="161"/>
        <v>NPM</v>
      </c>
      <c r="AT491" s="191">
        <f t="shared" si="162"/>
        <v>26</v>
      </c>
      <c r="AU491" s="511" t="s">
        <v>150</v>
      </c>
      <c r="BB491" s="82"/>
      <c r="BC491" s="82"/>
    </row>
    <row r="492" spans="1:67" x14ac:dyDescent="0.25">
      <c r="B492" s="14" t="s">
        <v>8</v>
      </c>
      <c r="C492" s="141">
        <v>1.55647</v>
      </c>
      <c r="D492" s="227">
        <f t="shared" si="157"/>
        <v>1.55647</v>
      </c>
      <c r="E492" s="363">
        <f t="shared" si="157"/>
        <v>16.893529999999998</v>
      </c>
      <c r="F492" s="84">
        <f t="shared" si="157"/>
        <v>36.058530000000005</v>
      </c>
      <c r="G492" s="84">
        <f t="shared" si="157"/>
        <v>57.833530000000003</v>
      </c>
      <c r="H492" s="84">
        <f t="shared" si="157"/>
        <v>74.873530000000002</v>
      </c>
      <c r="I492" s="84">
        <f t="shared" si="157"/>
        <v>91.913529999999994</v>
      </c>
      <c r="J492" s="84">
        <f t="shared" si="157"/>
        <v>105.37853</v>
      </c>
      <c r="K492" s="84">
        <f t="shared" si="157"/>
        <v>122.41852999999999</v>
      </c>
      <c r="L492" s="84">
        <f t="shared" si="157"/>
        <v>139.45853</v>
      </c>
      <c r="M492" s="84">
        <f t="shared" si="157"/>
        <v>156.49853000000002</v>
      </c>
      <c r="N492" s="84">
        <f t="shared" si="157"/>
        <v>173.53853000000001</v>
      </c>
      <c r="O492" s="84">
        <f t="shared" si="157"/>
        <v>190.57853</v>
      </c>
      <c r="P492" s="84">
        <f t="shared" si="157"/>
        <v>207.61853000000002</v>
      </c>
      <c r="Q492" s="84">
        <f t="shared" si="157"/>
        <v>224.65853000000001</v>
      </c>
      <c r="R492" s="84">
        <f t="shared" si="157"/>
        <v>241.69853000000001</v>
      </c>
      <c r="S492" s="84">
        <f t="shared" si="157"/>
        <v>258.73853000000003</v>
      </c>
      <c r="T492" s="84">
        <f t="shared" si="158"/>
        <v>275.77852999999999</v>
      </c>
      <c r="U492" s="84">
        <f t="shared" si="158"/>
        <v>292.81853000000001</v>
      </c>
      <c r="V492" s="84">
        <f t="shared" si="158"/>
        <v>309.85853000000003</v>
      </c>
      <c r="W492" s="84">
        <f t="shared" si="158"/>
        <v>326.89852999999999</v>
      </c>
      <c r="X492" s="84">
        <f t="shared" si="158"/>
        <v>343.93853000000001</v>
      </c>
      <c r="Y492" s="84">
        <f t="shared" si="158"/>
        <v>360.97853000000003</v>
      </c>
      <c r="Z492" s="381">
        <f t="shared" si="158"/>
        <v>378.01853</v>
      </c>
      <c r="AA492" s="381">
        <f t="shared" si="158"/>
        <v>395.05853000000002</v>
      </c>
      <c r="AB492" s="381">
        <f t="shared" si="158"/>
        <v>412.09852999999998</v>
      </c>
      <c r="AC492" s="84">
        <f t="shared" si="158"/>
        <v>429.13853</v>
      </c>
      <c r="AD492" s="84">
        <f t="shared" si="158"/>
        <v>446.17853000000002</v>
      </c>
      <c r="AE492" s="84">
        <f t="shared" si="158"/>
        <v>463.21852999999999</v>
      </c>
      <c r="AF492" s="144">
        <f t="shared" si="158"/>
        <v>558.44353000000001</v>
      </c>
      <c r="AI492" s="14" t="s">
        <v>8</v>
      </c>
      <c r="AJ492" s="111" t="s">
        <v>630</v>
      </c>
      <c r="AK492" s="157" t="str">
        <f t="shared" si="159"/>
        <v>FEB-030ROW:PBI-IPC-240300</v>
      </c>
      <c r="AL492" s="14" t="s">
        <v>518</v>
      </c>
      <c r="AM492" s="114" t="str">
        <f t="shared" si="160"/>
        <v>FEB-030ROW</v>
      </c>
      <c r="AP492" s="111">
        <v>3</v>
      </c>
      <c r="AQ492" s="148">
        <f>'Electronics naming convention'!$C$21+AP492-1</f>
        <v>2403</v>
      </c>
      <c r="AS492" s="112" t="str">
        <f t="shared" si="161"/>
        <v>NPM</v>
      </c>
      <c r="AT492" s="191">
        <f t="shared" si="162"/>
        <v>26.556470000000001</v>
      </c>
      <c r="AU492" s="511" t="s">
        <v>150</v>
      </c>
      <c r="BB492" s="82"/>
      <c r="BC492" s="82"/>
    </row>
    <row r="493" spans="1:67" x14ac:dyDescent="0.25">
      <c r="B493" s="14"/>
      <c r="C493" s="141"/>
      <c r="AI493" s="14" t="s">
        <v>8</v>
      </c>
      <c r="AJ493" s="111" t="s">
        <v>630</v>
      </c>
      <c r="AK493" s="157" t="str">
        <f t="shared" si="159"/>
        <v>FEB-030ROW:PBI-IPC-240400</v>
      </c>
      <c r="AL493" s="14" t="s">
        <v>518</v>
      </c>
      <c r="AM493" s="114" t="str">
        <f t="shared" si="160"/>
        <v>FEB-030ROW</v>
      </c>
      <c r="AP493" s="111">
        <v>4</v>
      </c>
      <c r="AQ493" s="148">
        <f>'Electronics naming convention'!$C$21+AP493-1</f>
        <v>2404</v>
      </c>
      <c r="AS493" s="112" t="str">
        <f t="shared" si="161"/>
        <v>NPM</v>
      </c>
      <c r="AT493" s="191">
        <f t="shared" si="162"/>
        <v>26.556470000000001</v>
      </c>
      <c r="AU493" s="511" t="s">
        <v>150</v>
      </c>
      <c r="BB493" s="82"/>
      <c r="BC493" s="82"/>
    </row>
    <row r="494" spans="1:67" x14ac:dyDescent="0.25">
      <c r="B494" s="14" t="s">
        <v>7</v>
      </c>
      <c r="C494" s="141">
        <v>8.7660719999999994</v>
      </c>
      <c r="D494" s="227">
        <f t="shared" si="157"/>
        <v>8.7660719999999994</v>
      </c>
      <c r="E494" s="363">
        <f t="shared" si="157"/>
        <v>9.6839279999999999</v>
      </c>
      <c r="F494" s="84">
        <f t="shared" si="157"/>
        <v>28.848928000000001</v>
      </c>
      <c r="G494" s="84">
        <f t="shared" si="157"/>
        <v>50.623927999999999</v>
      </c>
      <c r="H494" s="84">
        <f t="shared" si="157"/>
        <v>67.663928000000013</v>
      </c>
      <c r="I494" s="84">
        <f t="shared" si="157"/>
        <v>84.703928000000005</v>
      </c>
      <c r="J494" s="84">
        <f t="shared" si="157"/>
        <v>98.168928000000008</v>
      </c>
      <c r="K494" s="84">
        <f t="shared" si="157"/>
        <v>115.208928</v>
      </c>
      <c r="L494" s="84">
        <f t="shared" si="157"/>
        <v>132.24892799999998</v>
      </c>
      <c r="M494" s="84">
        <f t="shared" si="157"/>
        <v>149.288928</v>
      </c>
      <c r="N494" s="84">
        <f t="shared" si="157"/>
        <v>166.32892799999999</v>
      </c>
      <c r="O494" s="84">
        <f t="shared" si="157"/>
        <v>183.36892799999998</v>
      </c>
      <c r="P494" s="84">
        <f t="shared" si="157"/>
        <v>200.408928</v>
      </c>
      <c r="Q494" s="84">
        <f t="shared" si="157"/>
        <v>217.448928</v>
      </c>
      <c r="R494" s="84">
        <f t="shared" si="157"/>
        <v>234.48892799999999</v>
      </c>
      <c r="S494" s="84">
        <f t="shared" si="157"/>
        <v>251.52892800000001</v>
      </c>
      <c r="T494" s="84">
        <f t="shared" si="158"/>
        <v>268.56892799999997</v>
      </c>
      <c r="U494" s="84">
        <f t="shared" si="158"/>
        <v>285.60892799999999</v>
      </c>
      <c r="V494" s="84">
        <f t="shared" si="158"/>
        <v>302.64892800000001</v>
      </c>
      <c r="W494" s="84">
        <f t="shared" si="158"/>
        <v>319.68892799999998</v>
      </c>
      <c r="X494" s="84">
        <f t="shared" si="158"/>
        <v>336.728928</v>
      </c>
      <c r="Y494" s="84">
        <f t="shared" si="158"/>
        <v>353.76892800000002</v>
      </c>
      <c r="Z494" s="381">
        <f t="shared" si="158"/>
        <v>370.80892799999998</v>
      </c>
      <c r="AA494" s="381">
        <f t="shared" si="158"/>
        <v>387.848928</v>
      </c>
      <c r="AB494" s="381">
        <f t="shared" si="158"/>
        <v>404.88892799999996</v>
      </c>
      <c r="AC494" s="84">
        <f t="shared" si="158"/>
        <v>421.92892799999998</v>
      </c>
      <c r="AD494" s="84">
        <f t="shared" si="158"/>
        <v>438.96892800000001</v>
      </c>
      <c r="AE494" s="84">
        <f t="shared" si="158"/>
        <v>456.00892799999997</v>
      </c>
      <c r="AF494" s="144">
        <f t="shared" si="158"/>
        <v>551.23392799999999</v>
      </c>
      <c r="AI494" s="14" t="s">
        <v>7</v>
      </c>
      <c r="AJ494" s="111" t="s">
        <v>630</v>
      </c>
      <c r="AK494" s="157" t="str">
        <f t="shared" si="159"/>
        <v>FEB-030ROW:PBI-IPC-240500</v>
      </c>
      <c r="AL494" s="14" t="s">
        <v>518</v>
      </c>
      <c r="AM494" s="114" t="str">
        <f t="shared" si="160"/>
        <v>FEB-030ROW</v>
      </c>
      <c r="AP494" s="111">
        <v>5</v>
      </c>
      <c r="AQ494" s="148">
        <f>'Electronics naming convention'!$C$21+AP494-1</f>
        <v>2405</v>
      </c>
      <c r="AS494" s="112" t="str">
        <f t="shared" si="161"/>
        <v>NPM</v>
      </c>
      <c r="AT494" s="191">
        <f t="shared" si="162"/>
        <v>33.766072000000001</v>
      </c>
      <c r="AU494" s="511" t="s">
        <v>150</v>
      </c>
      <c r="AX494" s="560"/>
      <c r="BB494" s="82"/>
      <c r="BC494" s="82"/>
    </row>
    <row r="495" spans="1:67" x14ac:dyDescent="0.25">
      <c r="B495" s="14"/>
      <c r="C495" s="141"/>
      <c r="AI495" s="14" t="s">
        <v>7</v>
      </c>
      <c r="AJ495" s="111" t="s">
        <v>630</v>
      </c>
      <c r="AK495" s="157" t="str">
        <f t="shared" si="159"/>
        <v>FEB-030ROW:PBI-IPC-240600</v>
      </c>
      <c r="AL495" s="14" t="s">
        <v>518</v>
      </c>
      <c r="AM495" s="114" t="str">
        <f t="shared" si="160"/>
        <v>FEB-030ROW</v>
      </c>
      <c r="AP495" s="111">
        <v>6</v>
      </c>
      <c r="AQ495" s="148">
        <f>'Electronics naming convention'!$C$21+AP495-1</f>
        <v>2406</v>
      </c>
      <c r="AS495" s="112" t="str">
        <f t="shared" si="161"/>
        <v>NPM</v>
      </c>
      <c r="AT495" s="191">
        <f t="shared" si="162"/>
        <v>33.766072000000001</v>
      </c>
      <c r="AU495" s="511" t="s">
        <v>150</v>
      </c>
    </row>
    <row r="496" spans="1:67" ht="15.75" thickBot="1" x14ac:dyDescent="0.3">
      <c r="B496" s="14" t="s">
        <v>9</v>
      </c>
      <c r="C496" s="141">
        <v>9.9580719999999996</v>
      </c>
      <c r="D496" s="228">
        <f t="shared" si="157"/>
        <v>9.9580719999999996</v>
      </c>
      <c r="E496" s="363">
        <f t="shared" si="157"/>
        <v>8.4919279999999997</v>
      </c>
      <c r="F496" s="84">
        <f t="shared" si="157"/>
        <v>27.656928000000001</v>
      </c>
      <c r="G496" s="84">
        <f t="shared" si="157"/>
        <v>49.431927999999999</v>
      </c>
      <c r="H496" s="84">
        <f t="shared" si="157"/>
        <v>66.471928000000005</v>
      </c>
      <c r="I496" s="84">
        <f t="shared" si="157"/>
        <v>83.511927999999997</v>
      </c>
      <c r="J496" s="84">
        <f t="shared" si="157"/>
        <v>96.976928000000001</v>
      </c>
      <c r="K496" s="84">
        <f t="shared" si="157"/>
        <v>114.01692799999999</v>
      </c>
      <c r="L496" s="84">
        <f t="shared" si="157"/>
        <v>131.056928</v>
      </c>
      <c r="M496" s="84">
        <f t="shared" si="157"/>
        <v>148.09692800000002</v>
      </c>
      <c r="N496" s="84">
        <f t="shared" si="157"/>
        <v>165.13692800000001</v>
      </c>
      <c r="O496" s="84">
        <f t="shared" si="157"/>
        <v>182.176928</v>
      </c>
      <c r="P496" s="84">
        <f t="shared" si="157"/>
        <v>199.21692800000002</v>
      </c>
      <c r="Q496" s="84">
        <f t="shared" si="157"/>
        <v>216.25692800000002</v>
      </c>
      <c r="R496" s="84">
        <f t="shared" si="157"/>
        <v>233.29692800000001</v>
      </c>
      <c r="S496" s="84">
        <f t="shared" si="157"/>
        <v>250.33692800000003</v>
      </c>
      <c r="T496" s="84">
        <f t="shared" si="158"/>
        <v>267.37692799999996</v>
      </c>
      <c r="U496" s="84">
        <f t="shared" si="158"/>
        <v>284.41692799999998</v>
      </c>
      <c r="V496" s="84">
        <f t="shared" si="158"/>
        <v>301.456928</v>
      </c>
      <c r="W496" s="84">
        <f t="shared" si="158"/>
        <v>318.49692799999997</v>
      </c>
      <c r="X496" s="84">
        <f t="shared" si="158"/>
        <v>335.53692799999999</v>
      </c>
      <c r="Y496" s="84">
        <f t="shared" si="158"/>
        <v>352.57692800000001</v>
      </c>
      <c r="Z496" s="381">
        <f t="shared" si="158"/>
        <v>369.61692799999997</v>
      </c>
      <c r="AA496" s="381">
        <f t="shared" si="158"/>
        <v>386.65692799999999</v>
      </c>
      <c r="AB496" s="381">
        <f t="shared" si="158"/>
        <v>403.69692799999996</v>
      </c>
      <c r="AC496" s="84">
        <f t="shared" si="158"/>
        <v>420.73692799999998</v>
      </c>
      <c r="AD496" s="84">
        <f t="shared" si="158"/>
        <v>437.776928</v>
      </c>
      <c r="AE496" s="84">
        <f t="shared" si="158"/>
        <v>454.81692799999996</v>
      </c>
      <c r="AF496" s="144">
        <f t="shared" si="158"/>
        <v>550.04192799999998</v>
      </c>
      <c r="AI496" s="14" t="s">
        <v>9</v>
      </c>
      <c r="AJ496" s="111" t="s">
        <v>630</v>
      </c>
      <c r="AK496" s="157" t="str">
        <f t="shared" si="159"/>
        <v>FEB-030ROW:PBI-IPC-240700</v>
      </c>
      <c r="AL496" s="35" t="s">
        <v>518</v>
      </c>
      <c r="AM496" s="114" t="str">
        <f t="shared" si="160"/>
        <v>FEB-030ROW</v>
      </c>
      <c r="AP496" s="111">
        <v>7</v>
      </c>
      <c r="AQ496" s="148">
        <f>'Electronics naming convention'!$C$21+AP496-1</f>
        <v>2407</v>
      </c>
      <c r="AS496" s="112" t="str">
        <f t="shared" si="161"/>
        <v>NPM</v>
      </c>
      <c r="AT496" s="191">
        <f t="shared" si="162"/>
        <v>34.958072000000001</v>
      </c>
      <c r="AU496" s="511" t="s">
        <v>150</v>
      </c>
    </row>
    <row r="497" spans="2:47" ht="15.75" thickBot="1" x14ac:dyDescent="0.3">
      <c r="B497" s="14"/>
      <c r="C497" s="141"/>
      <c r="AI497" s="14" t="s">
        <v>9</v>
      </c>
      <c r="AJ497" s="111" t="s">
        <v>630</v>
      </c>
      <c r="AK497" s="157" t="str">
        <f t="shared" si="159"/>
        <v>FEB-030ROW:PBI-IPC-240800</v>
      </c>
      <c r="AL497" s="35" t="s">
        <v>518</v>
      </c>
      <c r="AM497" s="114" t="str">
        <f t="shared" si="160"/>
        <v>FEB-030ROW</v>
      </c>
      <c r="AP497" s="111">
        <v>8</v>
      </c>
      <c r="AQ497" s="148">
        <f>'Electronics naming convention'!$C$21+AP497-1</f>
        <v>2408</v>
      </c>
      <c r="AS497" s="112" t="str">
        <f t="shared" si="161"/>
        <v>NPM</v>
      </c>
      <c r="AT497" s="191">
        <f t="shared" si="162"/>
        <v>34.958072000000001</v>
      </c>
      <c r="AU497" s="511" t="s">
        <v>150</v>
      </c>
    </row>
    <row r="498" spans="2:47" ht="15.75" thickBot="1" x14ac:dyDescent="0.3">
      <c r="B498" s="14" t="s">
        <v>465</v>
      </c>
      <c r="C498" s="141">
        <v>579.67125399999998</v>
      </c>
      <c r="D498" s="84">
        <f t="shared" ref="D498:AF498" si="163">ABS($C498-D$468)</f>
        <v>579.67125399999998</v>
      </c>
      <c r="E498" s="363">
        <f t="shared" si="163"/>
        <v>561.22125399999993</v>
      </c>
      <c r="F498" s="84">
        <f t="shared" si="163"/>
        <v>542.05625399999997</v>
      </c>
      <c r="G498" s="84">
        <f t="shared" si="163"/>
        <v>520.28125399999999</v>
      </c>
      <c r="H498" s="84">
        <f t="shared" si="163"/>
        <v>503.24125399999997</v>
      </c>
      <c r="I498" s="84">
        <f t="shared" si="163"/>
        <v>486.20125399999995</v>
      </c>
      <c r="J498" s="84">
        <f t="shared" si="163"/>
        <v>472.73625399999997</v>
      </c>
      <c r="K498" s="84">
        <f t="shared" si="163"/>
        <v>455.69625399999995</v>
      </c>
      <c r="L498" s="84">
        <f t="shared" si="163"/>
        <v>438.65625399999999</v>
      </c>
      <c r="M498" s="84">
        <f t="shared" si="163"/>
        <v>421.61625399999997</v>
      </c>
      <c r="N498" s="84">
        <f t="shared" si="163"/>
        <v>404.57625399999995</v>
      </c>
      <c r="O498" s="84">
        <f t="shared" si="163"/>
        <v>387.53625399999999</v>
      </c>
      <c r="P498" s="84">
        <f t="shared" si="163"/>
        <v>370.49625399999996</v>
      </c>
      <c r="Q498" s="84">
        <f t="shared" si="163"/>
        <v>353.45625399999994</v>
      </c>
      <c r="R498" s="84">
        <f t="shared" si="163"/>
        <v>336.41625399999998</v>
      </c>
      <c r="S498" s="84">
        <f t="shared" si="163"/>
        <v>319.37625399999996</v>
      </c>
      <c r="T498" s="84">
        <f t="shared" si="163"/>
        <v>302.336254</v>
      </c>
      <c r="U498" s="84">
        <f t="shared" si="163"/>
        <v>285.29625399999998</v>
      </c>
      <c r="V498" s="84">
        <f t="shared" si="163"/>
        <v>268.25625399999996</v>
      </c>
      <c r="W498" s="84">
        <f t="shared" si="163"/>
        <v>251.21625399999999</v>
      </c>
      <c r="X498" s="84">
        <f t="shared" si="163"/>
        <v>234.17625399999997</v>
      </c>
      <c r="Y498" s="84">
        <f t="shared" si="163"/>
        <v>217.13625399999995</v>
      </c>
      <c r="Z498" s="381">
        <f t="shared" si="163"/>
        <v>200.09625399999999</v>
      </c>
      <c r="AA498" s="381">
        <f t="shared" si="163"/>
        <v>183.05625399999997</v>
      </c>
      <c r="AB498" s="381">
        <f t="shared" si="163"/>
        <v>166.016254</v>
      </c>
      <c r="AC498" s="84">
        <f t="shared" si="163"/>
        <v>148.97625399999998</v>
      </c>
      <c r="AD498" s="84">
        <f t="shared" si="163"/>
        <v>131.93625399999996</v>
      </c>
      <c r="AE498" s="84">
        <f t="shared" si="163"/>
        <v>114.896254</v>
      </c>
      <c r="AF498" s="347">
        <f t="shared" si="163"/>
        <v>19.671253999999976</v>
      </c>
      <c r="AI498" s="14" t="s">
        <v>465</v>
      </c>
      <c r="AJ498" s="111" t="s">
        <v>630</v>
      </c>
      <c r="AK498" s="157" t="str">
        <f t="shared" si="159"/>
        <v>A2T-010ROW:PBI-IPC-240900</v>
      </c>
      <c r="AL498" s="454" t="s">
        <v>589</v>
      </c>
      <c r="AM498" s="114" t="str">
        <f t="shared" si="160"/>
        <v>A2T-010ROW</v>
      </c>
      <c r="AP498" s="111">
        <v>9</v>
      </c>
      <c r="AQ498" s="148">
        <f>'Electronics naming convention'!$C$21+AP498-1</f>
        <v>2409</v>
      </c>
      <c r="AS498" s="112" t="str">
        <f t="shared" si="161"/>
        <v>NPM</v>
      </c>
      <c r="AT498" s="191">
        <f t="shared" si="162"/>
        <v>64.671253999999976</v>
      </c>
      <c r="AU498" s="511" t="s">
        <v>174</v>
      </c>
    </row>
    <row r="499" spans="2:47" x14ac:dyDescent="0.25">
      <c r="B499" s="14"/>
      <c r="C499" s="141"/>
      <c r="AI499" s="14" t="s">
        <v>465</v>
      </c>
      <c r="AJ499" s="111" t="s">
        <v>630</v>
      </c>
      <c r="AK499" s="157" t="str">
        <f t="shared" si="159"/>
        <v>A2T-010ROW:PBI-IPC-241000</v>
      </c>
      <c r="AL499" s="454" t="s">
        <v>589</v>
      </c>
      <c r="AM499" s="114" t="str">
        <f t="shared" si="160"/>
        <v>A2T-010ROW</v>
      </c>
      <c r="AP499" s="111">
        <v>10</v>
      </c>
      <c r="AQ499" s="148">
        <f>'Electronics naming convention'!$C$21+AP499-1</f>
        <v>2410</v>
      </c>
      <c r="AS499" s="112" t="str">
        <f t="shared" si="161"/>
        <v>NPM</v>
      </c>
      <c r="AT499" s="191">
        <f t="shared" si="162"/>
        <v>64.671253999999976</v>
      </c>
      <c r="AU499" s="511" t="s">
        <v>174</v>
      </c>
    </row>
    <row r="500" spans="2:47" x14ac:dyDescent="0.25">
      <c r="B500" s="14"/>
      <c r="C500" s="141"/>
      <c r="AI500" s="14"/>
      <c r="AK500" s="157"/>
      <c r="AL500" s="35"/>
      <c r="AM500" s="14"/>
      <c r="AQ500" s="148"/>
      <c r="AS500" s="112"/>
      <c r="AT500" s="191"/>
      <c r="AU500" s="511"/>
    </row>
    <row r="501" spans="2:47" x14ac:dyDescent="0.25">
      <c r="B501" s="14" t="s">
        <v>730</v>
      </c>
      <c r="C501" s="141"/>
      <c r="AI501" s="14"/>
      <c r="AK501" s="157"/>
      <c r="AL501" s="35"/>
      <c r="AM501" s="14"/>
      <c r="AQ501" s="148"/>
      <c r="AS501" s="112"/>
      <c r="AT501" s="191"/>
      <c r="AU501" s="511"/>
    </row>
    <row r="502" spans="2:47" x14ac:dyDescent="0.25">
      <c r="B502" s="14" t="s">
        <v>731</v>
      </c>
      <c r="C502" s="141"/>
      <c r="AI502" s="14"/>
      <c r="AK502" s="157"/>
      <c r="AL502" s="35"/>
      <c r="AM502" s="14"/>
      <c r="AQ502" s="148"/>
      <c r="AS502" s="112"/>
      <c r="AT502" s="191"/>
      <c r="AU502" s="511"/>
    </row>
    <row r="503" spans="2:47" x14ac:dyDescent="0.25">
      <c r="B503" s="14" t="s">
        <v>732</v>
      </c>
      <c r="C503" s="141"/>
      <c r="AI503" s="14"/>
      <c r="AK503" s="157"/>
      <c r="AL503" s="14"/>
      <c r="AM503" s="14"/>
      <c r="AQ503" s="148"/>
      <c r="AS503" s="112"/>
      <c r="AT503" s="191"/>
      <c r="AU503" s="511"/>
    </row>
    <row r="504" spans="2:47" x14ac:dyDescent="0.25">
      <c r="B504" s="14" t="s">
        <v>733</v>
      </c>
      <c r="C504" s="141"/>
      <c r="AI504" s="14"/>
      <c r="AK504" s="157"/>
      <c r="AL504" s="14"/>
      <c r="AM504" s="14"/>
      <c r="AQ504" s="148"/>
      <c r="AS504" s="112"/>
      <c r="AT504" s="191"/>
      <c r="AU504" s="511"/>
    </row>
    <row r="505" spans="2:47" x14ac:dyDescent="0.25">
      <c r="B505" s="14"/>
      <c r="C505" s="141"/>
      <c r="AI505" s="14"/>
      <c r="AK505" s="157"/>
      <c r="AL505" s="14"/>
      <c r="AM505" s="14"/>
      <c r="AQ505" s="148"/>
      <c r="AS505" s="112"/>
      <c r="AT505" s="191"/>
      <c r="AU505" s="511"/>
    </row>
    <row r="506" spans="2:47" ht="15.75" thickBot="1" x14ac:dyDescent="0.3">
      <c r="B506" s="89" t="s">
        <v>632</v>
      </c>
      <c r="C506" s="141"/>
      <c r="AI506" s="153" t="s">
        <v>623</v>
      </c>
      <c r="AJ506" s="154" t="s">
        <v>1565</v>
      </c>
      <c r="AK506" s="154" t="s">
        <v>627</v>
      </c>
      <c r="AL506" s="154" t="s">
        <v>176</v>
      </c>
      <c r="AM506" s="153" t="s">
        <v>610</v>
      </c>
      <c r="AP506" s="154" t="s">
        <v>629</v>
      </c>
      <c r="AQ506" s="155" t="s">
        <v>628</v>
      </c>
      <c r="AR506" s="154" t="s">
        <v>616</v>
      </c>
      <c r="AS506" s="153"/>
      <c r="AT506" s="189" t="s">
        <v>622</v>
      </c>
      <c r="AU506" s="154" t="s">
        <v>175</v>
      </c>
    </row>
    <row r="507" spans="2:47" ht="15.75" thickBot="1" x14ac:dyDescent="0.3">
      <c r="B507" s="14" t="s">
        <v>82</v>
      </c>
      <c r="C507" s="141">
        <v>55.113818000000002</v>
      </c>
      <c r="D507" s="84">
        <f t="shared" si="157"/>
        <v>55.113818000000002</v>
      </c>
      <c r="E507" s="363">
        <f t="shared" si="157"/>
        <v>36.663818000000006</v>
      </c>
      <c r="F507" s="84">
        <f t="shared" si="157"/>
        <v>17.498818</v>
      </c>
      <c r="G507" s="233">
        <f t="shared" si="157"/>
        <v>4.2761819999999986</v>
      </c>
      <c r="H507" s="84">
        <f t="shared" si="157"/>
        <v>21.316182000000005</v>
      </c>
      <c r="I507" s="84">
        <f t="shared" si="157"/>
        <v>38.356181999999997</v>
      </c>
      <c r="J507" s="84">
        <f t="shared" si="157"/>
        <v>51.821182</v>
      </c>
      <c r="K507" s="84">
        <f t="shared" si="157"/>
        <v>68.861181999999985</v>
      </c>
      <c r="L507" s="84">
        <f t="shared" si="157"/>
        <v>85.901181999999977</v>
      </c>
      <c r="M507" s="84">
        <f t="shared" si="157"/>
        <v>102.941182</v>
      </c>
      <c r="N507" s="84">
        <f t="shared" si="157"/>
        <v>119.98118199999999</v>
      </c>
      <c r="O507" s="84">
        <f t="shared" si="157"/>
        <v>137.02118199999998</v>
      </c>
      <c r="P507" s="84">
        <f t="shared" si="157"/>
        <v>154.061182</v>
      </c>
      <c r="Q507" s="84">
        <f t="shared" si="157"/>
        <v>171.10118199999999</v>
      </c>
      <c r="R507" s="84">
        <f t="shared" si="157"/>
        <v>188.14118199999999</v>
      </c>
      <c r="S507" s="84">
        <f t="shared" si="157"/>
        <v>205.18118200000001</v>
      </c>
      <c r="T507" s="84">
        <f t="shared" si="158"/>
        <v>222.22118199999997</v>
      </c>
      <c r="U507" s="84">
        <f t="shared" si="158"/>
        <v>239.26118199999999</v>
      </c>
      <c r="V507" s="84">
        <f t="shared" si="158"/>
        <v>256.30118200000004</v>
      </c>
      <c r="W507" s="84">
        <f t="shared" si="158"/>
        <v>273.341182</v>
      </c>
      <c r="X507" s="84">
        <f t="shared" si="158"/>
        <v>290.38118200000002</v>
      </c>
      <c r="Y507" s="84">
        <f t="shared" si="158"/>
        <v>307.42118200000004</v>
      </c>
      <c r="Z507" s="381">
        <f t="shared" si="158"/>
        <v>324.46118200000001</v>
      </c>
      <c r="AA507" s="381">
        <f t="shared" si="158"/>
        <v>341.50118200000003</v>
      </c>
      <c r="AB507" s="381">
        <f t="shared" si="158"/>
        <v>358.54118199999999</v>
      </c>
      <c r="AC507" s="84">
        <f t="shared" si="158"/>
        <v>375.58118200000001</v>
      </c>
      <c r="AD507" s="84">
        <f t="shared" si="158"/>
        <v>392.62118200000003</v>
      </c>
      <c r="AE507" s="84">
        <f t="shared" si="158"/>
        <v>409.661182</v>
      </c>
      <c r="AF507" s="144">
        <f t="shared" si="158"/>
        <v>504.88618200000002</v>
      </c>
      <c r="AI507" s="14" t="s">
        <v>82</v>
      </c>
      <c r="AJ507" s="111" t="s">
        <v>630</v>
      </c>
      <c r="AK507" s="157" t="str">
        <f t="shared" ref="AK507:AK516" si="164">CONCATENATE(AM507,":",$AI$4,"-",TEXT(AQ507,"00"),"00")</f>
        <v>SPK-020ROW:PBI-IPC-241100</v>
      </c>
      <c r="AL507" s="14" t="s">
        <v>525</v>
      </c>
      <c r="AM507" s="114" t="str">
        <f t="shared" ref="AM507:AM516" si="165">LEFT(AL507,FIND(":",AL507)-1)</f>
        <v>SPK-020ROW</v>
      </c>
      <c r="AP507" s="111">
        <v>11</v>
      </c>
      <c r="AQ507" s="148">
        <f>'Electronics naming convention'!$C$21+AP507-1</f>
        <v>2411</v>
      </c>
      <c r="AS507" s="112" t="str">
        <f t="shared" ref="AS507:AS516" si="166">MID(AI507,FIND("PBI",AI507)+4,FIND("-",AI507,FIND(":",AI507)+5)-FIND("-",AI507,FIND(":",AI507))-1)</f>
        <v>NPM</v>
      </c>
      <c r="AT507" s="191">
        <f t="shared" ref="AT507:AT516" si="167">VLOOKUP(AI507,$B$19:$AF$546,HLOOKUP(AU507,$D$15:$AF$16,2,FALSE)+2,FALSE)+IF(AU507="FEB",$AT$3,$AT$2)</f>
        <v>49.276181999999999</v>
      </c>
      <c r="AU507" s="511" t="s">
        <v>152</v>
      </c>
    </row>
    <row r="508" spans="2:47" ht="15.75" thickBot="1" x14ac:dyDescent="0.3">
      <c r="B508" s="14"/>
      <c r="AI508" s="14" t="s">
        <v>82</v>
      </c>
      <c r="AJ508" s="111" t="s">
        <v>630</v>
      </c>
      <c r="AK508" s="157" t="str">
        <f t="shared" si="164"/>
        <v>SPK-020ROW:PBI-IPC-241200</v>
      </c>
      <c r="AL508" s="14" t="s">
        <v>525</v>
      </c>
      <c r="AM508" s="114" t="str">
        <f t="shared" si="165"/>
        <v>SPK-020ROW</v>
      </c>
      <c r="AP508" s="111">
        <v>12</v>
      </c>
      <c r="AQ508" s="148">
        <f>'Electronics naming convention'!$C$21+AP508-1</f>
        <v>2412</v>
      </c>
      <c r="AS508" s="112" t="str">
        <f t="shared" si="166"/>
        <v>NPM</v>
      </c>
      <c r="AT508" s="191">
        <f t="shared" si="167"/>
        <v>49.276181999999999</v>
      </c>
      <c r="AU508" s="511" t="s">
        <v>152</v>
      </c>
    </row>
    <row r="509" spans="2:47" ht="15.75" thickBot="1" x14ac:dyDescent="0.3">
      <c r="B509" s="67" t="s">
        <v>84</v>
      </c>
      <c r="C509" s="212">
        <v>115.450018</v>
      </c>
      <c r="D509" s="84">
        <f t="shared" si="157"/>
        <v>115.450018</v>
      </c>
      <c r="E509" s="363">
        <f t="shared" si="157"/>
        <v>97.000017999999997</v>
      </c>
      <c r="F509" s="84">
        <f t="shared" si="157"/>
        <v>77.835017999999991</v>
      </c>
      <c r="G509" s="84">
        <f t="shared" si="157"/>
        <v>56.060017999999999</v>
      </c>
      <c r="H509" s="84">
        <f t="shared" si="157"/>
        <v>39.020017999999993</v>
      </c>
      <c r="I509" s="84">
        <f t="shared" si="157"/>
        <v>21.980018000000001</v>
      </c>
      <c r="J509" s="516">
        <f t="shared" si="157"/>
        <v>8.5150179999999978</v>
      </c>
      <c r="K509" s="84">
        <f t="shared" si="157"/>
        <v>8.5249819999999943</v>
      </c>
      <c r="L509" s="84">
        <f t="shared" si="157"/>
        <v>25.564981999999986</v>
      </c>
      <c r="M509" s="84">
        <f t="shared" si="157"/>
        <v>42.604982000000007</v>
      </c>
      <c r="N509" s="84">
        <f t="shared" si="157"/>
        <v>59.644981999999999</v>
      </c>
      <c r="O509" s="84">
        <f t="shared" si="157"/>
        <v>76.684981999999991</v>
      </c>
      <c r="P509" s="84">
        <f t="shared" si="157"/>
        <v>93.724982000000011</v>
      </c>
      <c r="Q509" s="84">
        <f t="shared" si="157"/>
        <v>110.764982</v>
      </c>
      <c r="R509" s="84">
        <f t="shared" si="157"/>
        <v>127.804982</v>
      </c>
      <c r="S509" s="84">
        <f t="shared" si="157"/>
        <v>144.84498200000002</v>
      </c>
      <c r="T509" s="84">
        <f t="shared" si="158"/>
        <v>161.88498199999998</v>
      </c>
      <c r="U509" s="84">
        <f t="shared" si="158"/>
        <v>178.924982</v>
      </c>
      <c r="V509" s="84">
        <f t="shared" si="158"/>
        <v>195.96498200000002</v>
      </c>
      <c r="W509" s="84">
        <f t="shared" si="158"/>
        <v>213.00498199999998</v>
      </c>
      <c r="X509" s="84">
        <f t="shared" si="158"/>
        <v>230.044982</v>
      </c>
      <c r="Y509" s="84">
        <f t="shared" si="158"/>
        <v>247.08498200000002</v>
      </c>
      <c r="Z509" s="381">
        <f t="shared" si="158"/>
        <v>264.12498199999999</v>
      </c>
      <c r="AA509" s="381">
        <f t="shared" si="158"/>
        <v>281.16498200000001</v>
      </c>
      <c r="AB509" s="381">
        <f t="shared" si="158"/>
        <v>298.20498199999997</v>
      </c>
      <c r="AC509" s="84">
        <f t="shared" si="158"/>
        <v>315.24498199999999</v>
      </c>
      <c r="AD509" s="84">
        <f t="shared" si="158"/>
        <v>332.28498200000001</v>
      </c>
      <c r="AE509" s="84">
        <f t="shared" si="158"/>
        <v>349.32498199999998</v>
      </c>
      <c r="AF509" s="144">
        <f t="shared" si="158"/>
        <v>444.549982</v>
      </c>
      <c r="AI509" s="14" t="s">
        <v>84</v>
      </c>
      <c r="AJ509" s="111" t="s">
        <v>630</v>
      </c>
      <c r="AK509" s="157" t="str">
        <f t="shared" si="164"/>
        <v>MBL-040ROW:PBI-IPC-241300</v>
      </c>
      <c r="AL509" s="13" t="s">
        <v>895</v>
      </c>
      <c r="AM509" s="114" t="str">
        <f t="shared" si="165"/>
        <v>MBL-040ROW</v>
      </c>
      <c r="AP509" s="111">
        <v>13</v>
      </c>
      <c r="AQ509" s="148">
        <f>'Electronics naming convention'!$C$21+AP509-1</f>
        <v>2413</v>
      </c>
      <c r="AS509" s="112" t="str">
        <f t="shared" si="166"/>
        <v>NPM</v>
      </c>
      <c r="AT509" s="191">
        <f t="shared" si="167"/>
        <v>53.515017999999998</v>
      </c>
      <c r="AU509" s="511" t="s">
        <v>155</v>
      </c>
    </row>
    <row r="510" spans="2:47" ht="15.75" thickBot="1" x14ac:dyDescent="0.3">
      <c r="B510" s="14"/>
      <c r="K510" s="322"/>
      <c r="L510" s="322"/>
      <c r="AI510" s="14" t="s">
        <v>84</v>
      </c>
      <c r="AJ510" s="111" t="s">
        <v>630</v>
      </c>
      <c r="AK510" s="157" t="str">
        <f t="shared" si="164"/>
        <v>MBL-040ROW:PBI-IPC-241400</v>
      </c>
      <c r="AL510" s="13" t="s">
        <v>895</v>
      </c>
      <c r="AM510" s="114" t="str">
        <f t="shared" si="165"/>
        <v>MBL-040ROW</v>
      </c>
      <c r="AP510" s="111">
        <v>14</v>
      </c>
      <c r="AQ510" s="148">
        <f>'Electronics naming convention'!$C$21+AP510-1</f>
        <v>2414</v>
      </c>
      <c r="AS510" s="112" t="str">
        <f t="shared" si="166"/>
        <v>NPM</v>
      </c>
      <c r="AT510" s="191">
        <f t="shared" si="167"/>
        <v>53.515017999999998</v>
      </c>
      <c r="AU510" s="511" t="s">
        <v>155</v>
      </c>
    </row>
    <row r="511" spans="2:47" ht="15.75" thickBot="1" x14ac:dyDescent="0.3">
      <c r="B511" s="14" t="s">
        <v>85</v>
      </c>
      <c r="C511" s="212">
        <v>132.49001799999999</v>
      </c>
      <c r="D511" s="84">
        <f t="shared" si="157"/>
        <v>132.49001799999999</v>
      </c>
      <c r="E511" s="363">
        <f t="shared" si="157"/>
        <v>114.04001799999999</v>
      </c>
      <c r="F511" s="84">
        <f t="shared" si="157"/>
        <v>94.875017999999983</v>
      </c>
      <c r="G511" s="84">
        <f t="shared" si="157"/>
        <v>73.100017999999992</v>
      </c>
      <c r="H511" s="84">
        <f t="shared" si="157"/>
        <v>56.060017999999985</v>
      </c>
      <c r="I511" s="84">
        <f t="shared" si="157"/>
        <v>39.020017999999993</v>
      </c>
      <c r="J511" s="84">
        <f t="shared" si="157"/>
        <v>25.55501799999999</v>
      </c>
      <c r="K511" s="233">
        <f t="shared" si="157"/>
        <v>8.5150179999999978</v>
      </c>
      <c r="L511" s="84">
        <f t="shared" si="157"/>
        <v>8.5249819999999943</v>
      </c>
      <c r="M511" s="84">
        <f t="shared" si="157"/>
        <v>25.564982000000015</v>
      </c>
      <c r="N511" s="84">
        <f t="shared" si="157"/>
        <v>42.604982000000007</v>
      </c>
      <c r="O511" s="84">
        <f t="shared" si="157"/>
        <v>59.644981999999999</v>
      </c>
      <c r="P511" s="84">
        <f t="shared" si="157"/>
        <v>76.684982000000019</v>
      </c>
      <c r="Q511" s="84">
        <f t="shared" si="157"/>
        <v>93.724982000000011</v>
      </c>
      <c r="R511" s="84">
        <f t="shared" si="157"/>
        <v>110.764982</v>
      </c>
      <c r="S511" s="84">
        <f t="shared" si="157"/>
        <v>127.80498200000002</v>
      </c>
      <c r="T511" s="84">
        <f t="shared" si="158"/>
        <v>144.84498199999999</v>
      </c>
      <c r="U511" s="84">
        <f t="shared" si="158"/>
        <v>161.88498200000001</v>
      </c>
      <c r="V511" s="84">
        <f t="shared" si="158"/>
        <v>178.92498200000003</v>
      </c>
      <c r="W511" s="84">
        <f t="shared" si="158"/>
        <v>195.96498199999999</v>
      </c>
      <c r="X511" s="84">
        <f t="shared" si="158"/>
        <v>213.00498200000001</v>
      </c>
      <c r="Y511" s="84">
        <f t="shared" si="158"/>
        <v>230.04498200000003</v>
      </c>
      <c r="Z511" s="381">
        <f t="shared" si="158"/>
        <v>247.084982</v>
      </c>
      <c r="AA511" s="381">
        <f t="shared" si="158"/>
        <v>264.12498200000005</v>
      </c>
      <c r="AB511" s="381">
        <f t="shared" si="158"/>
        <v>281.16498200000001</v>
      </c>
      <c r="AC511" s="84">
        <f t="shared" si="158"/>
        <v>298.20498199999997</v>
      </c>
      <c r="AD511" s="84">
        <f t="shared" si="158"/>
        <v>315.24498200000005</v>
      </c>
      <c r="AE511" s="84">
        <f t="shared" si="158"/>
        <v>332.28498200000001</v>
      </c>
      <c r="AF511" s="144">
        <f t="shared" si="158"/>
        <v>427.50998200000004</v>
      </c>
      <c r="AI511" s="14" t="s">
        <v>85</v>
      </c>
      <c r="AJ511" s="111" t="s">
        <v>630</v>
      </c>
      <c r="AK511" s="157" t="str">
        <f t="shared" si="164"/>
        <v>MBL-040ROW:PBI-IPC-241500</v>
      </c>
      <c r="AL511" s="13" t="s">
        <v>895</v>
      </c>
      <c r="AM511" s="114" t="str">
        <f t="shared" si="165"/>
        <v>MBL-040ROW</v>
      </c>
      <c r="AP511" s="111">
        <v>15</v>
      </c>
      <c r="AQ511" s="148">
        <f>'Electronics naming convention'!$C$21+AP511-1</f>
        <v>2415</v>
      </c>
      <c r="AS511" s="112" t="str">
        <f t="shared" si="166"/>
        <v>NPM</v>
      </c>
      <c r="AT511" s="191">
        <f t="shared" si="167"/>
        <v>53.515017999999998</v>
      </c>
      <c r="AU511" s="511" t="s">
        <v>156</v>
      </c>
    </row>
    <row r="512" spans="2:47" ht="15.75" thickBot="1" x14ac:dyDescent="0.3">
      <c r="B512" s="14"/>
      <c r="K512" s="322"/>
      <c r="L512" s="322"/>
      <c r="AI512" s="14" t="s">
        <v>85</v>
      </c>
      <c r="AJ512" s="111" t="s">
        <v>630</v>
      </c>
      <c r="AK512" s="157" t="str">
        <f t="shared" si="164"/>
        <v>MBL-040ROW:PBI-IPC-241600</v>
      </c>
      <c r="AL512" s="13" t="s">
        <v>895</v>
      </c>
      <c r="AM512" s="114" t="str">
        <f t="shared" si="165"/>
        <v>MBL-040ROW</v>
      </c>
      <c r="AP512" s="111">
        <v>16</v>
      </c>
      <c r="AQ512" s="148">
        <f>'Electronics naming convention'!$C$21+AP512-1</f>
        <v>2416</v>
      </c>
      <c r="AS512" s="112" t="str">
        <f t="shared" si="166"/>
        <v>NPM</v>
      </c>
      <c r="AT512" s="191">
        <f t="shared" si="167"/>
        <v>53.515017999999998</v>
      </c>
      <c r="AU512" s="511" t="s">
        <v>156</v>
      </c>
    </row>
    <row r="513" spans="1:55" ht="15.75" thickBot="1" x14ac:dyDescent="0.3">
      <c r="B513" s="14" t="s">
        <v>86</v>
      </c>
      <c r="C513" s="212">
        <v>140.53001800000001</v>
      </c>
      <c r="D513" s="84">
        <f t="shared" si="157"/>
        <v>140.53001800000001</v>
      </c>
      <c r="E513" s="363">
        <f t="shared" si="157"/>
        <v>122.08001800000001</v>
      </c>
      <c r="F513" s="84">
        <f t="shared" si="157"/>
        <v>102.915018</v>
      </c>
      <c r="G513" s="84">
        <f t="shared" si="157"/>
        <v>81.140018000000012</v>
      </c>
      <c r="H513" s="84">
        <f t="shared" si="157"/>
        <v>64.100018000000006</v>
      </c>
      <c r="I513" s="84">
        <f t="shared" si="157"/>
        <v>47.060018000000014</v>
      </c>
      <c r="J513" s="84">
        <f t="shared" si="157"/>
        <v>33.59501800000001</v>
      </c>
      <c r="K513" s="84">
        <f t="shared" si="157"/>
        <v>16.555018000000018</v>
      </c>
      <c r="L513" s="233">
        <f t="shared" si="157"/>
        <v>0.48498199999997382</v>
      </c>
      <c r="M513" s="84">
        <f t="shared" si="157"/>
        <v>17.524981999999994</v>
      </c>
      <c r="N513" s="84">
        <f t="shared" si="157"/>
        <v>34.564981999999986</v>
      </c>
      <c r="O513" s="84">
        <f t="shared" si="157"/>
        <v>51.604981999999978</v>
      </c>
      <c r="P513" s="84">
        <f t="shared" si="157"/>
        <v>68.644981999999999</v>
      </c>
      <c r="Q513" s="84">
        <f t="shared" si="157"/>
        <v>85.684981999999991</v>
      </c>
      <c r="R513" s="84">
        <f t="shared" si="157"/>
        <v>102.72498199999998</v>
      </c>
      <c r="S513" s="84">
        <f t="shared" si="157"/>
        <v>119.764982</v>
      </c>
      <c r="T513" s="84">
        <f t="shared" si="158"/>
        <v>136.80498199999997</v>
      </c>
      <c r="U513" s="84">
        <f t="shared" si="158"/>
        <v>153.84498199999999</v>
      </c>
      <c r="V513" s="84">
        <f t="shared" si="158"/>
        <v>170.88498200000001</v>
      </c>
      <c r="W513" s="84">
        <f t="shared" si="158"/>
        <v>187.92498199999997</v>
      </c>
      <c r="X513" s="84">
        <f t="shared" si="158"/>
        <v>204.96498199999999</v>
      </c>
      <c r="Y513" s="84">
        <f t="shared" si="158"/>
        <v>222.00498200000001</v>
      </c>
      <c r="Z513" s="381">
        <f t="shared" si="158"/>
        <v>239.04498199999998</v>
      </c>
      <c r="AA513" s="381">
        <f t="shared" si="158"/>
        <v>256.08498199999997</v>
      </c>
      <c r="AB513" s="381">
        <f t="shared" si="158"/>
        <v>273.12498199999993</v>
      </c>
      <c r="AC513" s="84">
        <f t="shared" si="158"/>
        <v>290.16498200000001</v>
      </c>
      <c r="AD513" s="84">
        <f t="shared" si="158"/>
        <v>307.20498199999997</v>
      </c>
      <c r="AE513" s="84">
        <f t="shared" si="158"/>
        <v>324.24498199999994</v>
      </c>
      <c r="AF513" s="144">
        <f t="shared" si="158"/>
        <v>419.46998199999996</v>
      </c>
      <c r="AI513" s="14" t="s">
        <v>86</v>
      </c>
      <c r="AJ513" s="111" t="s">
        <v>630</v>
      </c>
      <c r="AK513" s="157" t="str">
        <f t="shared" si="164"/>
        <v>MBL-040ROW:PBI-IPC-241700</v>
      </c>
      <c r="AL513" s="13" t="s">
        <v>895</v>
      </c>
      <c r="AM513" s="114" t="str">
        <f t="shared" si="165"/>
        <v>MBL-040ROW</v>
      </c>
      <c r="AP513" s="111">
        <v>17</v>
      </c>
      <c r="AQ513" s="148">
        <f>'Electronics naming convention'!$C$21+AP513-1</f>
        <v>2417</v>
      </c>
      <c r="AS513" s="112" t="str">
        <f t="shared" si="166"/>
        <v>NPM</v>
      </c>
      <c r="AT513" s="191">
        <f t="shared" si="167"/>
        <v>45.484981999999974</v>
      </c>
      <c r="AU513" s="511" t="s">
        <v>157</v>
      </c>
    </row>
    <row r="514" spans="1:55" ht="15.75" thickBot="1" x14ac:dyDescent="0.3">
      <c r="B514" s="14"/>
      <c r="AI514" s="14" t="s">
        <v>86</v>
      </c>
      <c r="AJ514" s="111" t="s">
        <v>630</v>
      </c>
      <c r="AK514" s="157" t="str">
        <f t="shared" si="164"/>
        <v>MBL-040ROW:PBI-IPC-241800</v>
      </c>
      <c r="AL514" s="13" t="s">
        <v>895</v>
      </c>
      <c r="AM514" s="114" t="str">
        <f t="shared" si="165"/>
        <v>MBL-040ROW</v>
      </c>
      <c r="AP514" s="111">
        <v>18</v>
      </c>
      <c r="AQ514" s="148">
        <f>'Electronics naming convention'!$C$21+AP514-1</f>
        <v>2418</v>
      </c>
      <c r="AS514" s="112" t="str">
        <f t="shared" si="166"/>
        <v>NPM</v>
      </c>
      <c r="AT514" s="191">
        <f t="shared" si="167"/>
        <v>45.484981999999974</v>
      </c>
      <c r="AU514" s="511" t="s">
        <v>157</v>
      </c>
    </row>
    <row r="515" spans="1:55" ht="15.75" thickBot="1" x14ac:dyDescent="0.3">
      <c r="B515" s="14" t="s">
        <v>98</v>
      </c>
      <c r="C515" s="212">
        <v>191.65001799999999</v>
      </c>
      <c r="D515" s="84">
        <f t="shared" si="157"/>
        <v>191.65001799999999</v>
      </c>
      <c r="E515" s="363">
        <f t="shared" si="157"/>
        <v>173.200018</v>
      </c>
      <c r="F515" s="84">
        <f t="shared" si="157"/>
        <v>154.03501799999998</v>
      </c>
      <c r="G515" s="84">
        <f t="shared" si="157"/>
        <v>132.260018</v>
      </c>
      <c r="H515" s="84">
        <f t="shared" si="157"/>
        <v>115.22001799999998</v>
      </c>
      <c r="I515" s="84">
        <f t="shared" si="157"/>
        <v>98.18001799999999</v>
      </c>
      <c r="J515" s="84">
        <f t="shared" si="157"/>
        <v>84.715017999999986</v>
      </c>
      <c r="K515" s="84">
        <f t="shared" si="157"/>
        <v>67.675017999999994</v>
      </c>
      <c r="L515" s="84">
        <f t="shared" si="157"/>
        <v>50.635018000000002</v>
      </c>
      <c r="M515" s="84">
        <f t="shared" si="157"/>
        <v>33.595017999999982</v>
      </c>
      <c r="N515" s="84">
        <f t="shared" si="157"/>
        <v>16.55501799999999</v>
      </c>
      <c r="O515" s="233">
        <f t="shared" si="157"/>
        <v>0.48498200000000224</v>
      </c>
      <c r="P515" s="84">
        <f t="shared" si="157"/>
        <v>17.524982000000023</v>
      </c>
      <c r="Q515" s="84">
        <f t="shared" si="157"/>
        <v>34.564982000000015</v>
      </c>
      <c r="R515" s="84">
        <f t="shared" si="157"/>
        <v>51.604982000000007</v>
      </c>
      <c r="S515" s="84">
        <f t="shared" si="157"/>
        <v>68.644982000000027</v>
      </c>
      <c r="T515" s="84">
        <f t="shared" si="158"/>
        <v>85.684981999999991</v>
      </c>
      <c r="U515" s="84">
        <f t="shared" si="158"/>
        <v>102.72498200000001</v>
      </c>
      <c r="V515" s="84">
        <f t="shared" si="158"/>
        <v>119.76498200000003</v>
      </c>
      <c r="W515" s="84">
        <f t="shared" si="158"/>
        <v>136.804982</v>
      </c>
      <c r="X515" s="84">
        <f t="shared" si="158"/>
        <v>153.84498200000002</v>
      </c>
      <c r="Y515" s="84">
        <f t="shared" si="158"/>
        <v>170.88498200000004</v>
      </c>
      <c r="Z515" s="381">
        <f t="shared" si="158"/>
        <v>187.924982</v>
      </c>
      <c r="AA515" s="381">
        <f t="shared" si="158"/>
        <v>204.96498200000002</v>
      </c>
      <c r="AB515" s="381">
        <f t="shared" si="158"/>
        <v>222.00498199999998</v>
      </c>
      <c r="AC515" s="84">
        <f t="shared" si="158"/>
        <v>239.044982</v>
      </c>
      <c r="AD515" s="84">
        <f t="shared" si="158"/>
        <v>256.08498200000002</v>
      </c>
      <c r="AE515" s="84">
        <f t="shared" si="158"/>
        <v>273.12498199999999</v>
      </c>
      <c r="AF515" s="144">
        <f t="shared" si="158"/>
        <v>368.34998200000001</v>
      </c>
      <c r="AI515" s="14" t="s">
        <v>98</v>
      </c>
      <c r="AJ515" s="111" t="s">
        <v>630</v>
      </c>
      <c r="AK515" s="157" t="str">
        <f t="shared" si="164"/>
        <v>HBL-030ROW:PBI-IPC-241900</v>
      </c>
      <c r="AL515" s="13" t="s">
        <v>573</v>
      </c>
      <c r="AM515" s="114" t="str">
        <f t="shared" si="165"/>
        <v>HBL-030ROW</v>
      </c>
      <c r="AP515" s="111">
        <v>19</v>
      </c>
      <c r="AQ515" s="148">
        <f>'Electronics naming convention'!$C$21+AP515-1</f>
        <v>2419</v>
      </c>
      <c r="AS515" s="112" t="str">
        <f t="shared" si="166"/>
        <v>NPM</v>
      </c>
      <c r="AT515" s="191">
        <f t="shared" si="167"/>
        <v>45.484982000000002</v>
      </c>
      <c r="AU515" s="511" t="s">
        <v>160</v>
      </c>
    </row>
    <row r="516" spans="1:55" x14ac:dyDescent="0.25">
      <c r="AI516" s="14" t="s">
        <v>98</v>
      </c>
      <c r="AJ516" s="111" t="s">
        <v>630</v>
      </c>
      <c r="AK516" s="157" t="str">
        <f t="shared" si="164"/>
        <v>HBL-030ROW:PBI-IPC-242000</v>
      </c>
      <c r="AL516" s="13" t="s">
        <v>573</v>
      </c>
      <c r="AM516" s="114" t="str">
        <f t="shared" si="165"/>
        <v>HBL-030ROW</v>
      </c>
      <c r="AP516" s="111">
        <v>20</v>
      </c>
      <c r="AQ516" s="148">
        <f>'Electronics naming convention'!$C$21+AP516-1</f>
        <v>2420</v>
      </c>
      <c r="AS516" s="112" t="str">
        <f t="shared" si="166"/>
        <v>NPM</v>
      </c>
      <c r="AT516" s="191">
        <f t="shared" si="167"/>
        <v>45.484982000000002</v>
      </c>
      <c r="AU516" s="511" t="s">
        <v>160</v>
      </c>
    </row>
    <row r="517" spans="1:55" x14ac:dyDescent="0.25">
      <c r="B517" s="47" t="s">
        <v>734</v>
      </c>
      <c r="AI517" s="14"/>
      <c r="AK517" s="157"/>
      <c r="AL517" s="13"/>
      <c r="AM517" s="14"/>
      <c r="AQ517" s="148"/>
      <c r="AS517" s="112"/>
      <c r="AT517" s="191"/>
      <c r="AU517" s="511"/>
    </row>
    <row r="518" spans="1:55" x14ac:dyDescent="0.25">
      <c r="B518" s="47" t="s">
        <v>735</v>
      </c>
      <c r="AI518" s="14"/>
      <c r="AK518" s="157"/>
      <c r="AL518" s="13"/>
      <c r="AM518" s="14"/>
      <c r="AQ518" s="148"/>
      <c r="AS518" s="112"/>
      <c r="AT518" s="191"/>
      <c r="AU518" s="511"/>
    </row>
    <row r="519" spans="1:55" s="130" customFormat="1" ht="15.75" thickBot="1" x14ac:dyDescent="0.3">
      <c r="B519" s="164"/>
      <c r="C519" s="269"/>
      <c r="D519" s="186"/>
      <c r="E519" s="274"/>
      <c r="F519" s="186"/>
      <c r="G519" s="186"/>
      <c r="H519" s="186"/>
      <c r="I519" s="186"/>
      <c r="J519" s="186"/>
      <c r="K519" s="186"/>
      <c r="L519" s="186"/>
      <c r="M519" s="186"/>
      <c r="N519" s="186"/>
      <c r="O519" s="186"/>
      <c r="P519" s="186"/>
      <c r="Q519" s="186"/>
      <c r="R519" s="186"/>
      <c r="S519" s="186"/>
      <c r="T519" s="186"/>
      <c r="U519" s="186"/>
      <c r="V519" s="186"/>
      <c r="W519" s="186"/>
      <c r="X519" s="186"/>
      <c r="Y519" s="186"/>
      <c r="Z519" s="380"/>
      <c r="AA519" s="380"/>
      <c r="AB519" s="380"/>
      <c r="AC519" s="186"/>
      <c r="AD519" s="186"/>
      <c r="AE519" s="186"/>
      <c r="AF519" s="262"/>
      <c r="AG519" s="164"/>
      <c r="AH519" s="164"/>
      <c r="AI519" s="81"/>
      <c r="AJ519" s="183"/>
      <c r="AK519" s="179"/>
      <c r="AL519" s="81"/>
      <c r="AM519" s="81"/>
      <c r="AN519" s="164"/>
      <c r="AO519" s="164"/>
      <c r="AP519" s="183"/>
      <c r="AQ519" s="273"/>
      <c r="AR519" s="135"/>
      <c r="AS519" s="81"/>
      <c r="AT519" s="272"/>
      <c r="AU519" s="81"/>
      <c r="AV519" s="164"/>
      <c r="AW519" s="164"/>
      <c r="AX519" s="164"/>
      <c r="AY519" s="164"/>
      <c r="AZ519" s="186"/>
      <c r="BA519" s="164"/>
      <c r="BB519" s="164"/>
      <c r="BC519" s="164"/>
    </row>
    <row r="520" spans="1:55" ht="18.75" x14ac:dyDescent="0.25">
      <c r="A520" s="267" t="s">
        <v>656</v>
      </c>
      <c r="AI520" s="14"/>
      <c r="AK520" s="151"/>
      <c r="AL520" s="13"/>
      <c r="AM520" s="14"/>
      <c r="AQ520" s="148"/>
      <c r="AS520" s="511"/>
      <c r="AT520" s="204"/>
      <c r="AU520" s="511"/>
    </row>
    <row r="521" spans="1:55" ht="15.75" thickBot="1" x14ac:dyDescent="0.3">
      <c r="B521" s="80" t="s">
        <v>641</v>
      </c>
      <c r="AI521" s="153" t="s">
        <v>623</v>
      </c>
      <c r="AJ521" s="154" t="s">
        <v>1565</v>
      </c>
      <c r="AK521" s="154" t="s">
        <v>627</v>
      </c>
      <c r="AL521" s="154" t="s">
        <v>176</v>
      </c>
      <c r="AM521" s="153" t="s">
        <v>610</v>
      </c>
      <c r="AP521" s="154" t="s">
        <v>629</v>
      </c>
      <c r="AQ521" s="155" t="s">
        <v>628</v>
      </c>
      <c r="AR521" s="154" t="s">
        <v>616</v>
      </c>
      <c r="AS521" s="153"/>
      <c r="AT521" s="189" t="s">
        <v>622</v>
      </c>
      <c r="AU521" s="154" t="s">
        <v>175</v>
      </c>
    </row>
    <row r="522" spans="1:55" x14ac:dyDescent="0.25">
      <c r="B522" s="13" t="s">
        <v>13</v>
      </c>
      <c r="C522" s="212">
        <v>1.75</v>
      </c>
      <c r="D522" s="226">
        <f t="shared" ref="D522:S540" si="168">ABS($C522-D$468)</f>
        <v>1.75</v>
      </c>
      <c r="E522" s="363">
        <f t="shared" si="168"/>
        <v>16.7</v>
      </c>
      <c r="F522" s="84">
        <f t="shared" si="168"/>
        <v>35.865000000000002</v>
      </c>
      <c r="G522" s="84">
        <f t="shared" si="168"/>
        <v>57.64</v>
      </c>
      <c r="H522" s="84">
        <f t="shared" si="168"/>
        <v>74.680000000000007</v>
      </c>
      <c r="I522" s="84">
        <f t="shared" si="168"/>
        <v>91.72</v>
      </c>
      <c r="J522" s="84">
        <f t="shared" si="168"/>
        <v>105.185</v>
      </c>
      <c r="K522" s="84">
        <f t="shared" si="168"/>
        <v>122.22499999999999</v>
      </c>
      <c r="L522" s="84">
        <f t="shared" si="168"/>
        <v>139.26499999999999</v>
      </c>
      <c r="M522" s="84">
        <f t="shared" si="168"/>
        <v>156.30500000000001</v>
      </c>
      <c r="N522" s="84">
        <f t="shared" si="168"/>
        <v>173.345</v>
      </c>
      <c r="O522" s="84">
        <f t="shared" si="168"/>
        <v>190.38499999999999</v>
      </c>
      <c r="P522" s="84">
        <f t="shared" si="168"/>
        <v>207.42500000000001</v>
      </c>
      <c r="Q522" s="84">
        <f t="shared" si="168"/>
        <v>224.465</v>
      </c>
      <c r="R522" s="84">
        <f t="shared" si="168"/>
        <v>241.505</v>
      </c>
      <c r="S522" s="84">
        <f t="shared" si="168"/>
        <v>258.54500000000002</v>
      </c>
      <c r="T522" s="84">
        <f t="shared" ref="T522:AF541" si="169">ABS($C522-T$468)</f>
        <v>275.58499999999998</v>
      </c>
      <c r="U522" s="84">
        <f t="shared" si="169"/>
        <v>292.625</v>
      </c>
      <c r="V522" s="84">
        <f t="shared" si="169"/>
        <v>309.66500000000002</v>
      </c>
      <c r="W522" s="84">
        <f t="shared" si="169"/>
        <v>326.70499999999998</v>
      </c>
      <c r="X522" s="84">
        <f t="shared" si="169"/>
        <v>343.745</v>
      </c>
      <c r="Y522" s="84">
        <f t="shared" si="169"/>
        <v>360.78500000000003</v>
      </c>
      <c r="Z522" s="381">
        <f t="shared" si="169"/>
        <v>377.82499999999999</v>
      </c>
      <c r="AA522" s="381">
        <f t="shared" si="169"/>
        <v>394.86500000000001</v>
      </c>
      <c r="AB522" s="381">
        <f t="shared" si="169"/>
        <v>411.90499999999997</v>
      </c>
      <c r="AC522" s="84">
        <f t="shared" si="169"/>
        <v>428.94499999999999</v>
      </c>
      <c r="AD522" s="84">
        <f t="shared" si="169"/>
        <v>445.98500000000001</v>
      </c>
      <c r="AE522" s="84">
        <f t="shared" si="169"/>
        <v>463.02499999999998</v>
      </c>
      <c r="AF522" s="144">
        <f t="shared" si="169"/>
        <v>558.25</v>
      </c>
      <c r="AI522" s="13" t="s">
        <v>13</v>
      </c>
      <c r="AJ522" s="151" t="str">
        <f>CONCATENATE(AM522,":PBI-SPECT-",TEXT(AQ522,"00"),TEXT(AR522,"00"))</f>
        <v>FEB-030ROW:PBI-SPECT-244301</v>
      </c>
      <c r="AK522" s="157" t="str">
        <f>CONCATENATE(AM522,":",$AI$4,"-",TEXT(AQ522,"00"),"00")</f>
        <v>FEB-030ROW:PBI-IPC-244300</v>
      </c>
      <c r="AL522" s="13" t="s">
        <v>519</v>
      </c>
      <c r="AM522" s="114" t="str">
        <f>LEFT(AL522,FIND(":",AL522)-1)</f>
        <v>FEB-030ROW</v>
      </c>
      <c r="AP522" s="111">
        <v>1</v>
      </c>
      <c r="AQ522" s="156">
        <v>2443</v>
      </c>
      <c r="AR522" s="515">
        <v>1</v>
      </c>
      <c r="AS522" s="112" t="str">
        <f>MID(AI522,FIND("PBI",AI522)+4,FIND("-",AI522,FIND(":",AI522)+5)-FIND("-",AI522,FIND(":",AI522))-1)</f>
        <v>DPL</v>
      </c>
      <c r="AT522" s="191">
        <f>VLOOKUP(AI522,$B$19:$AF$546,HLOOKUP(AU522,$D$15:$AF$16,2,FALSE)+2,FALSE)+IF(AU522="FEB",$AT$3,$AT$2)</f>
        <v>26.75</v>
      </c>
      <c r="AU522" s="515" t="s">
        <v>150</v>
      </c>
      <c r="BA522" s="80" t="s">
        <v>592</v>
      </c>
      <c r="BB522" s="497" t="s">
        <v>1173</v>
      </c>
    </row>
    <row r="523" spans="1:55" x14ac:dyDescent="0.25">
      <c r="B523" s="13" t="s">
        <v>4</v>
      </c>
      <c r="C523" s="212">
        <v>1.55</v>
      </c>
      <c r="D523" s="227">
        <f t="shared" si="168"/>
        <v>1.55</v>
      </c>
      <c r="E523" s="363">
        <f t="shared" si="168"/>
        <v>16.899999999999999</v>
      </c>
      <c r="F523" s="84">
        <f t="shared" si="168"/>
        <v>36.065000000000005</v>
      </c>
      <c r="G523" s="84">
        <f t="shared" si="168"/>
        <v>57.84</v>
      </c>
      <c r="H523" s="84">
        <f t="shared" si="168"/>
        <v>74.88000000000001</v>
      </c>
      <c r="I523" s="84">
        <f t="shared" si="168"/>
        <v>91.92</v>
      </c>
      <c r="J523" s="84">
        <f t="shared" si="168"/>
        <v>105.38500000000001</v>
      </c>
      <c r="K523" s="84">
        <f t="shared" si="168"/>
        <v>122.425</v>
      </c>
      <c r="L523" s="84">
        <f t="shared" si="168"/>
        <v>139.46499999999997</v>
      </c>
      <c r="M523" s="84">
        <f t="shared" si="168"/>
        <v>156.505</v>
      </c>
      <c r="N523" s="84">
        <f t="shared" si="168"/>
        <v>173.54499999999999</v>
      </c>
      <c r="O523" s="84">
        <f t="shared" si="168"/>
        <v>190.58499999999998</v>
      </c>
      <c r="P523" s="84">
        <f t="shared" si="168"/>
        <v>207.625</v>
      </c>
      <c r="Q523" s="84">
        <f t="shared" si="168"/>
        <v>224.66499999999999</v>
      </c>
      <c r="R523" s="84">
        <f t="shared" si="168"/>
        <v>241.70499999999998</v>
      </c>
      <c r="S523" s="84">
        <f t="shared" si="168"/>
        <v>258.745</v>
      </c>
      <c r="T523" s="84">
        <f t="shared" si="169"/>
        <v>275.78499999999997</v>
      </c>
      <c r="U523" s="84">
        <f t="shared" si="169"/>
        <v>292.82499999999999</v>
      </c>
      <c r="V523" s="84">
        <f t="shared" si="169"/>
        <v>309.86500000000001</v>
      </c>
      <c r="W523" s="84">
        <f t="shared" si="169"/>
        <v>326.90499999999997</v>
      </c>
      <c r="X523" s="84">
        <f t="shared" si="169"/>
        <v>343.94499999999999</v>
      </c>
      <c r="Y523" s="84">
        <f t="shared" si="169"/>
        <v>360.98500000000001</v>
      </c>
      <c r="Z523" s="381">
        <f t="shared" si="169"/>
        <v>378.02499999999998</v>
      </c>
      <c r="AA523" s="381">
        <f t="shared" si="169"/>
        <v>395.065</v>
      </c>
      <c r="AB523" s="381">
        <f t="shared" si="169"/>
        <v>412.10499999999996</v>
      </c>
      <c r="AC523" s="84">
        <f t="shared" si="169"/>
        <v>429.14499999999998</v>
      </c>
      <c r="AD523" s="84">
        <f t="shared" si="169"/>
        <v>446.185</v>
      </c>
      <c r="AE523" s="84">
        <f t="shared" si="169"/>
        <v>463.22499999999997</v>
      </c>
      <c r="AF523" s="144">
        <f t="shared" si="169"/>
        <v>558.45000000000005</v>
      </c>
      <c r="AI523" s="13" t="s">
        <v>4</v>
      </c>
      <c r="AJ523" s="111" t="s">
        <v>1566</v>
      </c>
      <c r="AK523" s="151" t="str">
        <f>CONCATENATE(AM523,":",$AI$3,"-",TEXT(AQ523,"00"),"00")</f>
        <v>FEB-030ROW:PBI-MTCA-223200</v>
      </c>
      <c r="AL523" s="13" t="s">
        <v>515</v>
      </c>
      <c r="AM523" s="114" t="str">
        <f>LEFT(AL523,FIND(":",AL523)-1)</f>
        <v>FEB-030ROW</v>
      </c>
      <c r="AP523" s="111">
        <v>2</v>
      </c>
      <c r="AQ523" s="148">
        <f>'Electronics naming convention'!$C$19+AP523-1</f>
        <v>2232</v>
      </c>
      <c r="AS523" s="112" t="str">
        <f>MID(AI523,FIND("PBI",AI523)+4,FIND("-",AI523,FIND(":",AI523)+5)-FIND("-",AI523,FIND(":",AI523))-1)</f>
        <v>EMU</v>
      </c>
      <c r="AT523" s="191">
        <f>VLOOKUP(AI523,$B$19:$AF$546,HLOOKUP(AU523,$D$15:$AF$16,2,FALSE)+2,FALSE)+IF(AU523="FEB",$AT$3,$AT$2)</f>
        <v>26.55</v>
      </c>
      <c r="AU523" s="515" t="s">
        <v>150</v>
      </c>
      <c r="BA523" s="47">
        <v>0</v>
      </c>
      <c r="BB523" s="498" t="str">
        <f>AK524</f>
        <v>FEB-030ROW:PBI-MTCA-223300</v>
      </c>
    </row>
    <row r="524" spans="1:55" ht="15.75" thickBot="1" x14ac:dyDescent="0.3">
      <c r="B524" s="13" t="s">
        <v>12</v>
      </c>
      <c r="C524" s="212">
        <v>9.6</v>
      </c>
      <c r="D524" s="228">
        <f t="shared" si="168"/>
        <v>9.6</v>
      </c>
      <c r="E524" s="363">
        <f t="shared" si="168"/>
        <v>8.85</v>
      </c>
      <c r="F524" s="84">
        <f t="shared" si="168"/>
        <v>28.015000000000001</v>
      </c>
      <c r="G524" s="84">
        <f t="shared" si="168"/>
        <v>49.79</v>
      </c>
      <c r="H524" s="84">
        <f t="shared" si="168"/>
        <v>66.830000000000013</v>
      </c>
      <c r="I524" s="84">
        <f t="shared" si="168"/>
        <v>83.87</v>
      </c>
      <c r="J524" s="84">
        <f t="shared" si="168"/>
        <v>97.335000000000008</v>
      </c>
      <c r="K524" s="84">
        <f t="shared" si="168"/>
        <v>114.375</v>
      </c>
      <c r="L524" s="84">
        <f t="shared" si="168"/>
        <v>131.41499999999999</v>
      </c>
      <c r="M524" s="84">
        <f t="shared" si="168"/>
        <v>148.45500000000001</v>
      </c>
      <c r="N524" s="84">
        <f t="shared" si="168"/>
        <v>165.495</v>
      </c>
      <c r="O524" s="84">
        <f t="shared" si="168"/>
        <v>182.535</v>
      </c>
      <c r="P524" s="84">
        <f t="shared" si="168"/>
        <v>199.57500000000002</v>
      </c>
      <c r="Q524" s="84">
        <f t="shared" si="168"/>
        <v>216.61500000000001</v>
      </c>
      <c r="R524" s="84">
        <f t="shared" si="168"/>
        <v>233.655</v>
      </c>
      <c r="S524" s="84">
        <f t="shared" si="168"/>
        <v>250.69500000000002</v>
      </c>
      <c r="T524" s="84">
        <f t="shared" si="169"/>
        <v>267.73499999999996</v>
      </c>
      <c r="U524" s="84">
        <f t="shared" si="169"/>
        <v>284.77499999999998</v>
      </c>
      <c r="V524" s="84">
        <f t="shared" si="169"/>
        <v>301.815</v>
      </c>
      <c r="W524" s="84">
        <f t="shared" si="169"/>
        <v>318.85499999999996</v>
      </c>
      <c r="X524" s="84">
        <f t="shared" si="169"/>
        <v>335.89499999999998</v>
      </c>
      <c r="Y524" s="84">
        <f t="shared" si="169"/>
        <v>352.935</v>
      </c>
      <c r="Z524" s="381">
        <f t="shared" si="169"/>
        <v>369.97499999999997</v>
      </c>
      <c r="AA524" s="381">
        <f t="shared" si="169"/>
        <v>387.01499999999999</v>
      </c>
      <c r="AB524" s="381">
        <f t="shared" si="169"/>
        <v>404.05499999999995</v>
      </c>
      <c r="AC524" s="84">
        <f t="shared" si="169"/>
        <v>421.09499999999997</v>
      </c>
      <c r="AD524" s="84">
        <f t="shared" si="169"/>
        <v>438.13499999999999</v>
      </c>
      <c r="AE524" s="84">
        <f t="shared" si="169"/>
        <v>455.17499999999995</v>
      </c>
      <c r="AF524" s="144">
        <f t="shared" si="169"/>
        <v>550.4</v>
      </c>
      <c r="AI524" s="13" t="s">
        <v>12</v>
      </c>
      <c r="AJ524" s="111" t="s">
        <v>1566</v>
      </c>
      <c r="AK524" s="151" t="str">
        <f>CONCATENATE(AM524,":",$AI$3,"-",TEXT(AQ524,"00"),"00")</f>
        <v>FEB-030ROW:PBI-MTCA-223300</v>
      </c>
      <c r="AL524" s="13" t="s">
        <v>519</v>
      </c>
      <c r="AM524" s="114" t="str">
        <f>LEFT(AL524,FIND(":",AL524)-1)</f>
        <v>FEB-030ROW</v>
      </c>
      <c r="AP524" s="111">
        <v>3</v>
      </c>
      <c r="AQ524" s="148">
        <f>'Electronics naming convention'!$C$19+AP524-1</f>
        <v>2233</v>
      </c>
      <c r="AS524" s="112" t="str">
        <f>MID(AI524,FIND("PBI",AI524)+4,FIND("-",AI524,FIND(":",AI524)+5)-FIND("-",AI524,FIND(":",AI524))-1)</f>
        <v>EMU</v>
      </c>
      <c r="AT524" s="191">
        <f>VLOOKUP(AI524,$B$19:$AF$546,HLOOKUP(AU524,$D$15:$AF$16,2,FALSE)+2,FALSE)+IF(AU524="FEB",$AT$3,$AT$2)</f>
        <v>34.6</v>
      </c>
      <c r="AU524" s="515" t="s">
        <v>150</v>
      </c>
      <c r="BA524" s="47">
        <v>1</v>
      </c>
      <c r="BB524" s="499" t="str">
        <f>CONCATENATE(LEFT(BB523,FIND(":",BB523)-1),":PBI-LAN-",MID(BB523,LEN(BB523)-5,4),TEXT($BA524,"00"))</f>
        <v>FEB-030ROW:PBI-LAN-223301</v>
      </c>
    </row>
    <row r="525" spans="1:55" ht="15.75" thickBot="1" x14ac:dyDescent="0.3">
      <c r="B525" s="80" t="s">
        <v>639</v>
      </c>
      <c r="AI525" s="13"/>
      <c r="AK525" s="151"/>
      <c r="AL525" s="13"/>
      <c r="AQ525" s="148"/>
      <c r="AS525" s="514"/>
      <c r="AT525" s="204"/>
      <c r="BA525" s="47">
        <v>2</v>
      </c>
      <c r="BB525" s="499" t="str">
        <f>CONCATENATE(LEFT(BB524,FIND(":",BB524)-1),":PBI-BE-",MID(BB524,LEN(BB524)-5,4),TEXT($BA525,"00"))</f>
        <v>FEB-030ROW:PBI-BE-223302</v>
      </c>
    </row>
    <row r="526" spans="1:55" x14ac:dyDescent="0.25">
      <c r="B526" s="13" t="s">
        <v>10</v>
      </c>
      <c r="C526" s="212">
        <v>1.55</v>
      </c>
      <c r="D526" s="226">
        <f t="shared" si="168"/>
        <v>1.55</v>
      </c>
      <c r="E526" s="363">
        <f t="shared" si="168"/>
        <v>16.899999999999999</v>
      </c>
      <c r="F526" s="84">
        <f t="shared" si="168"/>
        <v>36.065000000000005</v>
      </c>
      <c r="G526" s="84">
        <f t="shared" si="168"/>
        <v>57.84</v>
      </c>
      <c r="H526" s="84">
        <f t="shared" si="168"/>
        <v>74.88000000000001</v>
      </c>
      <c r="I526" s="84">
        <f t="shared" si="168"/>
        <v>91.92</v>
      </c>
      <c r="J526" s="84">
        <f t="shared" si="168"/>
        <v>105.38500000000001</v>
      </c>
      <c r="K526" s="84">
        <f t="shared" si="168"/>
        <v>122.425</v>
      </c>
      <c r="L526" s="84">
        <f t="shared" si="168"/>
        <v>139.46499999999997</v>
      </c>
      <c r="M526" s="84">
        <f t="shared" si="168"/>
        <v>156.505</v>
      </c>
      <c r="N526" s="84">
        <f t="shared" si="168"/>
        <v>173.54499999999999</v>
      </c>
      <c r="O526" s="84">
        <f t="shared" si="168"/>
        <v>190.58499999999998</v>
      </c>
      <c r="P526" s="84">
        <f t="shared" si="168"/>
        <v>207.625</v>
      </c>
      <c r="Q526" s="84">
        <f t="shared" si="168"/>
        <v>224.66499999999999</v>
      </c>
      <c r="R526" s="84">
        <f t="shared" si="168"/>
        <v>241.70499999999998</v>
      </c>
      <c r="S526" s="84">
        <f t="shared" si="168"/>
        <v>258.745</v>
      </c>
      <c r="T526" s="84">
        <f t="shared" si="169"/>
        <v>275.78499999999997</v>
      </c>
      <c r="U526" s="84">
        <f t="shared" si="169"/>
        <v>292.82499999999999</v>
      </c>
      <c r="V526" s="84">
        <f t="shared" si="169"/>
        <v>309.86500000000001</v>
      </c>
      <c r="W526" s="84">
        <f t="shared" si="169"/>
        <v>326.90499999999997</v>
      </c>
      <c r="X526" s="84">
        <f t="shared" si="169"/>
        <v>343.94499999999999</v>
      </c>
      <c r="Y526" s="84">
        <f t="shared" si="169"/>
        <v>360.98500000000001</v>
      </c>
      <c r="Z526" s="381">
        <f t="shared" si="169"/>
        <v>378.02499999999998</v>
      </c>
      <c r="AA526" s="381">
        <f t="shared" si="169"/>
        <v>395.065</v>
      </c>
      <c r="AB526" s="381">
        <f t="shared" si="169"/>
        <v>412.10499999999996</v>
      </c>
      <c r="AC526" s="84">
        <f t="shared" si="169"/>
        <v>429.14499999999998</v>
      </c>
      <c r="AD526" s="84">
        <f t="shared" si="169"/>
        <v>446.185</v>
      </c>
      <c r="AE526" s="84">
        <f t="shared" si="169"/>
        <v>463.22499999999997</v>
      </c>
      <c r="AF526" s="144">
        <f t="shared" si="169"/>
        <v>558.45000000000005</v>
      </c>
      <c r="AI526" s="13" t="s">
        <v>10</v>
      </c>
      <c r="AJ526" s="151" t="str">
        <f>CONCATENATE(AM526,":PBI-FE-",TEXT(AQ526,"00"),TEXT(AR526,"00"))</f>
        <v>FEB-030ROW:PBI-FE-223401</v>
      </c>
      <c r="AK526" s="151" t="str">
        <f t="shared" ref="AK526:AK532" si="170">CONCATENATE(AM526,":",$AI$3,"-",TEXT(AQ526,"00"),"00")</f>
        <v>FEB-030ROW:PBI-MTCA-223400</v>
      </c>
      <c r="AL526" s="13" t="s">
        <v>517</v>
      </c>
      <c r="AM526" s="114" t="str">
        <f t="shared" ref="AM526:AM532" si="171">LEFT(AL526,FIND(":",AL526)-1)</f>
        <v>FEB-030ROW</v>
      </c>
      <c r="AP526" s="111">
        <v>4</v>
      </c>
      <c r="AQ526" s="148">
        <f>'Electronics naming convention'!$C$19+AP526-1</f>
        <v>2234</v>
      </c>
      <c r="AR526" s="515">
        <v>1</v>
      </c>
      <c r="AS526" s="112" t="str">
        <f t="shared" ref="AS526:AS532" si="172">MID(AI526,FIND("PBI",AI526)+4,FIND("-",AI526,FIND(":",AI526)+5)-FIND("-",AI526,FIND(":",AI526))-1)</f>
        <v>FC</v>
      </c>
      <c r="AT526" s="191">
        <f t="shared" ref="AT526:AT532" si="173">VLOOKUP(AI526,$B$19:$AF$546,HLOOKUP(AU526,$D$15:$AF$16,2,FALSE)+2,FALSE)+IF(AU526="FEB",$AT$3,$AT$2)</f>
        <v>26.55</v>
      </c>
      <c r="AU526" s="515" t="s">
        <v>150</v>
      </c>
      <c r="BA526" s="47">
        <v>3</v>
      </c>
      <c r="BB526" s="499" t="str">
        <f>CONCATENATE(LEFT(BB525,FIND(":",BB525)-1),":PBI-BE-",MID(BB525,LEN(BB525)-5,4),TEXT($BA526,"00"))</f>
        <v>FEB-030ROW:PBI-BE-223303</v>
      </c>
    </row>
    <row r="527" spans="1:55" ht="15.75" thickBot="1" x14ac:dyDescent="0.3">
      <c r="B527" s="13" t="s">
        <v>11</v>
      </c>
      <c r="C527" s="212">
        <v>10</v>
      </c>
      <c r="D527" s="228">
        <f t="shared" si="168"/>
        <v>10</v>
      </c>
      <c r="E527" s="363">
        <f t="shared" si="168"/>
        <v>8.4499999999999993</v>
      </c>
      <c r="F527" s="84">
        <f t="shared" si="168"/>
        <v>27.615000000000002</v>
      </c>
      <c r="G527" s="84">
        <f t="shared" si="168"/>
        <v>49.39</v>
      </c>
      <c r="H527" s="84">
        <f t="shared" si="168"/>
        <v>66.430000000000007</v>
      </c>
      <c r="I527" s="84">
        <f t="shared" si="168"/>
        <v>83.47</v>
      </c>
      <c r="J527" s="84">
        <f t="shared" si="168"/>
        <v>96.935000000000002</v>
      </c>
      <c r="K527" s="84">
        <f t="shared" si="168"/>
        <v>113.97499999999999</v>
      </c>
      <c r="L527" s="84">
        <f t="shared" si="168"/>
        <v>131.01499999999999</v>
      </c>
      <c r="M527" s="84">
        <f t="shared" si="168"/>
        <v>148.05500000000001</v>
      </c>
      <c r="N527" s="84">
        <f t="shared" si="168"/>
        <v>165.095</v>
      </c>
      <c r="O527" s="84">
        <f t="shared" si="168"/>
        <v>182.13499999999999</v>
      </c>
      <c r="P527" s="84">
        <f t="shared" si="168"/>
        <v>199.17500000000001</v>
      </c>
      <c r="Q527" s="84">
        <f t="shared" si="168"/>
        <v>216.215</v>
      </c>
      <c r="R527" s="84">
        <f t="shared" si="168"/>
        <v>233.255</v>
      </c>
      <c r="S527" s="84">
        <f t="shared" si="168"/>
        <v>250.29500000000002</v>
      </c>
      <c r="T527" s="84">
        <f t="shared" si="169"/>
        <v>267.33499999999998</v>
      </c>
      <c r="U527" s="84">
        <f t="shared" si="169"/>
        <v>284.375</v>
      </c>
      <c r="V527" s="84">
        <f t="shared" si="169"/>
        <v>301.41500000000002</v>
      </c>
      <c r="W527" s="84">
        <f t="shared" si="169"/>
        <v>318.45499999999998</v>
      </c>
      <c r="X527" s="84">
        <f t="shared" si="169"/>
        <v>335.495</v>
      </c>
      <c r="Y527" s="84">
        <f t="shared" si="169"/>
        <v>352.53500000000003</v>
      </c>
      <c r="Z527" s="381">
        <f t="shared" si="169"/>
        <v>369.57499999999999</v>
      </c>
      <c r="AA527" s="381">
        <f t="shared" si="169"/>
        <v>386.61500000000001</v>
      </c>
      <c r="AB527" s="381">
        <f t="shared" si="169"/>
        <v>403.65499999999997</v>
      </c>
      <c r="AC527" s="84">
        <f t="shared" si="169"/>
        <v>420.69499999999999</v>
      </c>
      <c r="AD527" s="84">
        <f t="shared" si="169"/>
        <v>437.73500000000001</v>
      </c>
      <c r="AE527" s="84">
        <f t="shared" si="169"/>
        <v>454.77499999999998</v>
      </c>
      <c r="AF527" s="144">
        <f t="shared" si="169"/>
        <v>550</v>
      </c>
      <c r="AI527" s="13" t="s">
        <v>11</v>
      </c>
      <c r="AJ527" s="151" t="str">
        <f>CONCATENATE(AM527,":PBI-FE-",TEXT(AQ527,"00"),TEXT(AR527,"00"))</f>
        <v>FEB-030ROW:PBI-FE-223501</v>
      </c>
      <c r="AK527" s="151" t="str">
        <f t="shared" si="170"/>
        <v>FEB-030ROW:PBI-MTCA-223500</v>
      </c>
      <c r="AL527" s="13" t="s">
        <v>517</v>
      </c>
      <c r="AM527" s="114" t="str">
        <f t="shared" si="171"/>
        <v>FEB-030ROW</v>
      </c>
      <c r="AP527" s="111">
        <v>5</v>
      </c>
      <c r="AQ527" s="148">
        <f>'Electronics naming convention'!$C$19+AP527-1</f>
        <v>2235</v>
      </c>
      <c r="AR527" s="515">
        <v>1</v>
      </c>
      <c r="AS527" s="112" t="str">
        <f t="shared" si="172"/>
        <v>FC</v>
      </c>
      <c r="AT527" s="191">
        <f t="shared" si="173"/>
        <v>35</v>
      </c>
      <c r="AU527" s="515" t="s">
        <v>150</v>
      </c>
      <c r="BB527" s="499"/>
    </row>
    <row r="528" spans="1:55" x14ac:dyDescent="0.25">
      <c r="B528" s="13" t="s">
        <v>42</v>
      </c>
      <c r="C528" s="212">
        <v>26.1</v>
      </c>
      <c r="D528" s="84">
        <f t="shared" si="168"/>
        <v>26.1</v>
      </c>
      <c r="E528" s="363">
        <f t="shared" si="168"/>
        <v>7.6500000000000021</v>
      </c>
      <c r="F528" s="226">
        <f t="shared" si="168"/>
        <v>11.515000000000001</v>
      </c>
      <c r="G528" s="84">
        <f t="shared" si="168"/>
        <v>33.29</v>
      </c>
      <c r="H528" s="84">
        <f t="shared" si="168"/>
        <v>50.330000000000005</v>
      </c>
      <c r="I528" s="84">
        <f t="shared" si="168"/>
        <v>67.37</v>
      </c>
      <c r="J528" s="84">
        <f t="shared" si="168"/>
        <v>80.835000000000008</v>
      </c>
      <c r="K528" s="84">
        <f t="shared" si="168"/>
        <v>97.875</v>
      </c>
      <c r="L528" s="84">
        <f t="shared" si="168"/>
        <v>114.91499999999999</v>
      </c>
      <c r="M528" s="84">
        <f t="shared" si="168"/>
        <v>131.95500000000001</v>
      </c>
      <c r="N528" s="84">
        <f t="shared" si="168"/>
        <v>148.995</v>
      </c>
      <c r="O528" s="84">
        <f t="shared" si="168"/>
        <v>166.035</v>
      </c>
      <c r="P528" s="84">
        <f t="shared" si="168"/>
        <v>183.07500000000002</v>
      </c>
      <c r="Q528" s="84">
        <f t="shared" si="168"/>
        <v>200.11500000000001</v>
      </c>
      <c r="R528" s="84">
        <f t="shared" si="168"/>
        <v>217.155</v>
      </c>
      <c r="S528" s="84">
        <f t="shared" si="168"/>
        <v>234.19500000000002</v>
      </c>
      <c r="T528" s="84">
        <f t="shared" si="169"/>
        <v>251.23499999999999</v>
      </c>
      <c r="U528" s="84">
        <f t="shared" si="169"/>
        <v>268.27499999999998</v>
      </c>
      <c r="V528" s="84">
        <f t="shared" si="169"/>
        <v>285.315</v>
      </c>
      <c r="W528" s="84">
        <f t="shared" si="169"/>
        <v>302.35499999999996</v>
      </c>
      <c r="X528" s="84">
        <f t="shared" si="169"/>
        <v>319.39499999999998</v>
      </c>
      <c r="Y528" s="84">
        <f t="shared" si="169"/>
        <v>336.435</v>
      </c>
      <c r="Z528" s="381">
        <f t="shared" si="169"/>
        <v>353.47499999999997</v>
      </c>
      <c r="AA528" s="381">
        <f t="shared" si="169"/>
        <v>370.51499999999999</v>
      </c>
      <c r="AB528" s="381">
        <f t="shared" si="169"/>
        <v>387.55499999999995</v>
      </c>
      <c r="AC528" s="84">
        <f t="shared" si="169"/>
        <v>404.59499999999997</v>
      </c>
      <c r="AD528" s="84">
        <f t="shared" si="169"/>
        <v>421.63499999999999</v>
      </c>
      <c r="AE528" s="84">
        <f t="shared" si="169"/>
        <v>438.67499999999995</v>
      </c>
      <c r="AF528" s="144">
        <f t="shared" si="169"/>
        <v>533.9</v>
      </c>
      <c r="AI528" s="13" t="s">
        <v>42</v>
      </c>
      <c r="AJ528" s="151" t="str">
        <f>CONCATENATE(AM528,":PBI-FE-",TEXT(AQ528,"00"),TEXT(AR528,"00"))</f>
        <v>DTL-030ROW:PBI-FE-223601</v>
      </c>
      <c r="AK528" s="151" t="str">
        <f t="shared" si="170"/>
        <v>DTL-030ROW:PBI-MTCA-223600</v>
      </c>
      <c r="AL528" s="13" t="s">
        <v>575</v>
      </c>
      <c r="AM528" s="114" t="str">
        <f t="shared" si="171"/>
        <v>DTL-030ROW</v>
      </c>
      <c r="AP528" s="111">
        <v>6</v>
      </c>
      <c r="AQ528" s="148">
        <f>'Electronics naming convention'!$C$19+AP528-1</f>
        <v>2236</v>
      </c>
      <c r="AR528" s="515">
        <v>1</v>
      </c>
      <c r="AS528" s="112" t="str">
        <f t="shared" si="172"/>
        <v>FC</v>
      </c>
      <c r="AT528" s="191">
        <f t="shared" si="173"/>
        <v>56.515000000000001</v>
      </c>
      <c r="AU528" s="515" t="s">
        <v>151</v>
      </c>
      <c r="BB528" s="477" t="s">
        <v>1174</v>
      </c>
    </row>
    <row r="529" spans="2:56" ht="15.75" thickBot="1" x14ac:dyDescent="0.3">
      <c r="B529" s="13" t="s">
        <v>43</v>
      </c>
      <c r="C529" s="212">
        <v>42</v>
      </c>
      <c r="D529" s="84">
        <f t="shared" si="168"/>
        <v>42</v>
      </c>
      <c r="E529" s="363">
        <f t="shared" si="168"/>
        <v>23.55</v>
      </c>
      <c r="F529" s="228">
        <f t="shared" si="168"/>
        <v>4.384999999999998</v>
      </c>
      <c r="G529" s="84">
        <f t="shared" si="168"/>
        <v>17.39</v>
      </c>
      <c r="H529" s="84">
        <f t="shared" si="168"/>
        <v>34.430000000000007</v>
      </c>
      <c r="I529" s="84">
        <f t="shared" si="168"/>
        <v>51.47</v>
      </c>
      <c r="J529" s="84">
        <f t="shared" si="168"/>
        <v>64.935000000000002</v>
      </c>
      <c r="K529" s="84">
        <f t="shared" si="168"/>
        <v>81.974999999999994</v>
      </c>
      <c r="L529" s="84">
        <f t="shared" si="168"/>
        <v>99.014999999999986</v>
      </c>
      <c r="M529" s="84">
        <f t="shared" si="168"/>
        <v>116.05500000000001</v>
      </c>
      <c r="N529" s="84">
        <f t="shared" si="168"/>
        <v>133.095</v>
      </c>
      <c r="O529" s="84">
        <f t="shared" si="168"/>
        <v>150.13499999999999</v>
      </c>
      <c r="P529" s="84">
        <f t="shared" si="168"/>
        <v>167.17500000000001</v>
      </c>
      <c r="Q529" s="84">
        <f t="shared" si="168"/>
        <v>184.215</v>
      </c>
      <c r="R529" s="84">
        <f t="shared" si="168"/>
        <v>201.255</v>
      </c>
      <c r="S529" s="84">
        <f t="shared" si="168"/>
        <v>218.29500000000002</v>
      </c>
      <c r="T529" s="84">
        <f t="shared" si="169"/>
        <v>235.33499999999998</v>
      </c>
      <c r="U529" s="84">
        <f t="shared" si="169"/>
        <v>252.375</v>
      </c>
      <c r="V529" s="84">
        <f t="shared" si="169"/>
        <v>269.41500000000002</v>
      </c>
      <c r="W529" s="84">
        <f t="shared" si="169"/>
        <v>286.45499999999998</v>
      </c>
      <c r="X529" s="84">
        <f t="shared" si="169"/>
        <v>303.495</v>
      </c>
      <c r="Y529" s="84">
        <f t="shared" si="169"/>
        <v>320.53500000000003</v>
      </c>
      <c r="Z529" s="381">
        <f t="shared" si="169"/>
        <v>337.57499999999999</v>
      </c>
      <c r="AA529" s="381">
        <f t="shared" si="169"/>
        <v>354.61500000000001</v>
      </c>
      <c r="AB529" s="381">
        <f t="shared" si="169"/>
        <v>371.65499999999997</v>
      </c>
      <c r="AC529" s="84">
        <f t="shared" si="169"/>
        <v>388.69499999999999</v>
      </c>
      <c r="AD529" s="84">
        <f t="shared" si="169"/>
        <v>405.73500000000001</v>
      </c>
      <c r="AE529" s="84">
        <f t="shared" si="169"/>
        <v>422.77499999999998</v>
      </c>
      <c r="AF529" s="144">
        <f t="shared" si="169"/>
        <v>518</v>
      </c>
      <c r="AI529" s="13" t="s">
        <v>43</v>
      </c>
      <c r="AJ529" s="151" t="str">
        <f>CONCATENATE(AM529,":PBI-FE-",TEXT(AQ529,"00"),TEXT(AR529,"00"))</f>
        <v>DTL-030ROW:PBI-FE-223701</v>
      </c>
      <c r="AK529" s="151" t="str">
        <f t="shared" si="170"/>
        <v>DTL-030ROW:PBI-MTCA-223700</v>
      </c>
      <c r="AL529" s="13" t="s">
        <v>575</v>
      </c>
      <c r="AM529" s="114" t="str">
        <f t="shared" si="171"/>
        <v>DTL-030ROW</v>
      </c>
      <c r="AP529" s="111">
        <v>7</v>
      </c>
      <c r="AQ529" s="148">
        <f>'Electronics naming convention'!$C$19+AP529-1</f>
        <v>2237</v>
      </c>
      <c r="AR529" s="515">
        <v>1</v>
      </c>
      <c r="AS529" s="112" t="str">
        <f t="shared" si="172"/>
        <v>FC</v>
      </c>
      <c r="AT529" s="191">
        <f t="shared" si="173"/>
        <v>49.384999999999998</v>
      </c>
      <c r="AU529" s="515" t="s">
        <v>151</v>
      </c>
      <c r="BB529" s="477"/>
    </row>
    <row r="530" spans="2:56" ht="15.75" thickBot="1" x14ac:dyDescent="0.3">
      <c r="B530" s="14" t="s">
        <v>62</v>
      </c>
      <c r="C530" s="212">
        <v>50.6</v>
      </c>
      <c r="D530" s="84">
        <f t="shared" si="168"/>
        <v>50.6</v>
      </c>
      <c r="E530" s="363">
        <f t="shared" si="168"/>
        <v>32.150000000000006</v>
      </c>
      <c r="F530" s="84">
        <f t="shared" si="168"/>
        <v>12.984999999999999</v>
      </c>
      <c r="G530" s="233">
        <f t="shared" si="168"/>
        <v>8.7899999999999991</v>
      </c>
      <c r="H530" s="84">
        <f t="shared" si="168"/>
        <v>25.830000000000005</v>
      </c>
      <c r="I530" s="84">
        <f t="shared" si="168"/>
        <v>42.87</v>
      </c>
      <c r="J530" s="84">
        <f t="shared" si="168"/>
        <v>56.335000000000001</v>
      </c>
      <c r="K530" s="84">
        <f t="shared" si="168"/>
        <v>73.375</v>
      </c>
      <c r="L530" s="84">
        <f t="shared" si="168"/>
        <v>90.414999999999992</v>
      </c>
      <c r="M530" s="84">
        <f t="shared" si="168"/>
        <v>107.45500000000001</v>
      </c>
      <c r="N530" s="84">
        <f t="shared" si="168"/>
        <v>124.495</v>
      </c>
      <c r="O530" s="84">
        <f t="shared" si="168"/>
        <v>141.535</v>
      </c>
      <c r="P530" s="84">
        <f t="shared" si="168"/>
        <v>158.57500000000002</v>
      </c>
      <c r="Q530" s="84">
        <f t="shared" si="168"/>
        <v>175.61500000000001</v>
      </c>
      <c r="R530" s="84">
        <f t="shared" si="168"/>
        <v>192.655</v>
      </c>
      <c r="S530" s="84">
        <f t="shared" si="168"/>
        <v>209.69500000000002</v>
      </c>
      <c r="T530" s="84">
        <f t="shared" si="169"/>
        <v>226.73499999999999</v>
      </c>
      <c r="U530" s="84">
        <f t="shared" si="169"/>
        <v>243.77500000000001</v>
      </c>
      <c r="V530" s="84">
        <f t="shared" si="169"/>
        <v>260.815</v>
      </c>
      <c r="W530" s="84">
        <f t="shared" si="169"/>
        <v>277.85499999999996</v>
      </c>
      <c r="X530" s="84">
        <f t="shared" si="169"/>
        <v>294.89499999999998</v>
      </c>
      <c r="Y530" s="84">
        <f t="shared" si="169"/>
        <v>311.935</v>
      </c>
      <c r="Z530" s="381">
        <f t="shared" si="169"/>
        <v>328.97499999999997</v>
      </c>
      <c r="AA530" s="381">
        <f t="shared" si="169"/>
        <v>346.01499999999999</v>
      </c>
      <c r="AB530" s="381">
        <f t="shared" si="169"/>
        <v>363.05499999999995</v>
      </c>
      <c r="AC530" s="84">
        <f t="shared" si="169"/>
        <v>380.09499999999997</v>
      </c>
      <c r="AD530" s="84">
        <f t="shared" si="169"/>
        <v>397.13499999999999</v>
      </c>
      <c r="AE530" s="84">
        <f t="shared" si="169"/>
        <v>414.17499999999995</v>
      </c>
      <c r="AF530" s="144">
        <f t="shared" si="169"/>
        <v>509.4</v>
      </c>
      <c r="AI530" s="14" t="s">
        <v>62</v>
      </c>
      <c r="AJ530" s="111" t="s">
        <v>1566</v>
      </c>
      <c r="AK530" s="151" t="str">
        <f t="shared" si="170"/>
        <v>SPK-030ROW:PBI-MTCA-223800</v>
      </c>
      <c r="AL530" s="13" t="s">
        <v>526</v>
      </c>
      <c r="AM530" s="114" t="str">
        <f t="shared" si="171"/>
        <v>SPK-030ROW</v>
      </c>
      <c r="AP530" s="111">
        <v>8</v>
      </c>
      <c r="AQ530" s="148">
        <f>'Electronics naming convention'!$C$19+AP530-1</f>
        <v>2238</v>
      </c>
      <c r="AS530" s="112" t="str">
        <f t="shared" si="172"/>
        <v>IBS</v>
      </c>
      <c r="AT530" s="191">
        <f t="shared" si="173"/>
        <v>53.79</v>
      </c>
      <c r="AU530" s="515" t="s">
        <v>152</v>
      </c>
      <c r="BB530" s="478" t="s">
        <v>12</v>
      </c>
    </row>
    <row r="531" spans="2:56" ht="15.75" thickBot="1" x14ac:dyDescent="0.3">
      <c r="B531" s="14" t="s">
        <v>63</v>
      </c>
      <c r="C531" s="212">
        <v>72.099999999999994</v>
      </c>
      <c r="D531" s="84">
        <f t="shared" si="168"/>
        <v>72.099999999999994</v>
      </c>
      <c r="E531" s="363">
        <f t="shared" si="168"/>
        <v>53.649999999999991</v>
      </c>
      <c r="F531" s="84">
        <f t="shared" si="168"/>
        <v>34.484999999999992</v>
      </c>
      <c r="G531" s="84">
        <f t="shared" si="168"/>
        <v>12.709999999999994</v>
      </c>
      <c r="H531" s="233">
        <f t="shared" si="168"/>
        <v>4.3300000000000125</v>
      </c>
      <c r="I531" s="84">
        <f t="shared" si="168"/>
        <v>21.370000000000005</v>
      </c>
      <c r="J531" s="84">
        <f t="shared" si="168"/>
        <v>34.835000000000008</v>
      </c>
      <c r="K531" s="84">
        <f t="shared" si="168"/>
        <v>51.875</v>
      </c>
      <c r="L531" s="84">
        <f t="shared" si="168"/>
        <v>68.914999999999992</v>
      </c>
      <c r="M531" s="84">
        <f t="shared" si="168"/>
        <v>85.955000000000013</v>
      </c>
      <c r="N531" s="84">
        <f t="shared" si="168"/>
        <v>102.995</v>
      </c>
      <c r="O531" s="84">
        <f t="shared" si="168"/>
        <v>120.035</v>
      </c>
      <c r="P531" s="84">
        <f t="shared" si="168"/>
        <v>137.07500000000002</v>
      </c>
      <c r="Q531" s="84">
        <f t="shared" si="168"/>
        <v>154.11500000000001</v>
      </c>
      <c r="R531" s="84">
        <f t="shared" si="168"/>
        <v>171.155</v>
      </c>
      <c r="S531" s="84">
        <f t="shared" si="168"/>
        <v>188.19500000000002</v>
      </c>
      <c r="T531" s="84">
        <f t="shared" si="169"/>
        <v>205.23499999999999</v>
      </c>
      <c r="U531" s="84">
        <f t="shared" si="169"/>
        <v>222.27500000000001</v>
      </c>
      <c r="V531" s="84">
        <f t="shared" si="169"/>
        <v>239.31500000000003</v>
      </c>
      <c r="W531" s="84">
        <f t="shared" si="169"/>
        <v>256.35500000000002</v>
      </c>
      <c r="X531" s="84">
        <f t="shared" si="169"/>
        <v>273.39499999999998</v>
      </c>
      <c r="Y531" s="84">
        <f t="shared" si="169"/>
        <v>290.43500000000006</v>
      </c>
      <c r="Z531" s="381">
        <f t="shared" si="169"/>
        <v>307.47500000000002</v>
      </c>
      <c r="AA531" s="381">
        <f t="shared" si="169"/>
        <v>324.51499999999999</v>
      </c>
      <c r="AB531" s="381">
        <f t="shared" si="169"/>
        <v>341.55499999999995</v>
      </c>
      <c r="AC531" s="84">
        <f t="shared" si="169"/>
        <v>358.59500000000003</v>
      </c>
      <c r="AD531" s="84">
        <f t="shared" si="169"/>
        <v>375.63499999999999</v>
      </c>
      <c r="AE531" s="84">
        <f t="shared" si="169"/>
        <v>392.67499999999995</v>
      </c>
      <c r="AF531" s="144">
        <f t="shared" si="169"/>
        <v>487.9</v>
      </c>
      <c r="AI531" s="14" t="s">
        <v>63</v>
      </c>
      <c r="AJ531" s="111" t="s">
        <v>1566</v>
      </c>
      <c r="AK531" s="151" t="str">
        <f t="shared" si="170"/>
        <v>SPK-030ROW:PBI-MTCA-223800</v>
      </c>
      <c r="AL531" s="13" t="s">
        <v>526</v>
      </c>
      <c r="AM531" s="114" t="str">
        <f t="shared" si="171"/>
        <v>SPK-030ROW</v>
      </c>
      <c r="AP531" s="111">
        <v>8</v>
      </c>
      <c r="AQ531" s="148">
        <f>'Electronics naming convention'!$C$19+AP531-1</f>
        <v>2238</v>
      </c>
      <c r="AS531" s="112" t="str">
        <f t="shared" si="172"/>
        <v>IBS</v>
      </c>
      <c r="AT531" s="191">
        <f t="shared" si="173"/>
        <v>49.330000000000013</v>
      </c>
      <c r="AU531" s="515" t="s">
        <v>153</v>
      </c>
    </row>
    <row r="532" spans="2:56" ht="15.75" thickBot="1" x14ac:dyDescent="0.3">
      <c r="B532" s="14" t="s">
        <v>81</v>
      </c>
      <c r="C532" s="212">
        <v>149.5</v>
      </c>
      <c r="D532" s="84">
        <f t="shared" si="168"/>
        <v>149.5</v>
      </c>
      <c r="E532" s="363">
        <f t="shared" si="168"/>
        <v>131.05000000000001</v>
      </c>
      <c r="F532" s="84">
        <f t="shared" si="168"/>
        <v>111.88499999999999</v>
      </c>
      <c r="G532" s="84">
        <f t="shared" si="168"/>
        <v>90.11</v>
      </c>
      <c r="H532" s="84">
        <f t="shared" si="168"/>
        <v>73.069999999999993</v>
      </c>
      <c r="I532" s="84">
        <f t="shared" si="168"/>
        <v>56.03</v>
      </c>
      <c r="J532" s="84">
        <f t="shared" si="168"/>
        <v>42.564999999999998</v>
      </c>
      <c r="K532" s="84">
        <f t="shared" si="168"/>
        <v>25.525000000000006</v>
      </c>
      <c r="L532" s="233">
        <f t="shared" si="168"/>
        <v>8.4850000000000136</v>
      </c>
      <c r="M532" s="84">
        <f t="shared" si="168"/>
        <v>8.5550000000000068</v>
      </c>
      <c r="N532" s="84">
        <f t="shared" si="168"/>
        <v>25.594999999999999</v>
      </c>
      <c r="O532" s="84">
        <f t="shared" si="168"/>
        <v>42.634999999999991</v>
      </c>
      <c r="P532" s="84">
        <f t="shared" si="168"/>
        <v>59.675000000000011</v>
      </c>
      <c r="Q532" s="84">
        <f t="shared" si="168"/>
        <v>76.715000000000003</v>
      </c>
      <c r="R532" s="84">
        <f t="shared" si="168"/>
        <v>93.754999999999995</v>
      </c>
      <c r="S532" s="84">
        <f t="shared" si="168"/>
        <v>110.79500000000002</v>
      </c>
      <c r="T532" s="84">
        <f t="shared" si="169"/>
        <v>127.83499999999998</v>
      </c>
      <c r="U532" s="84">
        <f t="shared" si="169"/>
        <v>144.875</v>
      </c>
      <c r="V532" s="84">
        <f t="shared" si="169"/>
        <v>161.91500000000002</v>
      </c>
      <c r="W532" s="84">
        <f t="shared" si="169"/>
        <v>178.95499999999998</v>
      </c>
      <c r="X532" s="84">
        <f t="shared" si="169"/>
        <v>195.995</v>
      </c>
      <c r="Y532" s="84">
        <f t="shared" si="169"/>
        <v>213.03500000000003</v>
      </c>
      <c r="Z532" s="381">
        <f t="shared" si="169"/>
        <v>230.07499999999999</v>
      </c>
      <c r="AA532" s="381">
        <f t="shared" si="169"/>
        <v>247.11500000000001</v>
      </c>
      <c r="AB532" s="381">
        <f t="shared" si="169"/>
        <v>264.15499999999997</v>
      </c>
      <c r="AC532" s="84">
        <f t="shared" si="169"/>
        <v>281.19499999999999</v>
      </c>
      <c r="AD532" s="84">
        <f t="shared" si="169"/>
        <v>298.23500000000001</v>
      </c>
      <c r="AE532" s="84">
        <f t="shared" si="169"/>
        <v>315.27499999999998</v>
      </c>
      <c r="AF532" s="144">
        <f t="shared" si="169"/>
        <v>410.5</v>
      </c>
      <c r="AI532" s="14" t="s">
        <v>81</v>
      </c>
      <c r="AJ532" s="111" t="s">
        <v>1566</v>
      </c>
      <c r="AK532" s="151" t="str">
        <f t="shared" si="170"/>
        <v>MBL-040ROW:PBI-MTCA-223900</v>
      </c>
      <c r="AL532" s="13" t="s">
        <v>580</v>
      </c>
      <c r="AM532" s="114" t="str">
        <f t="shared" si="171"/>
        <v>MBL-040ROW</v>
      </c>
      <c r="AP532" s="111">
        <v>9</v>
      </c>
      <c r="AQ532" s="148">
        <f>'Electronics naming convention'!$C$19+AP532-1</f>
        <v>2239</v>
      </c>
      <c r="AS532" s="112" t="str">
        <f t="shared" si="172"/>
        <v>IBS</v>
      </c>
      <c r="AT532" s="191">
        <f t="shared" si="173"/>
        <v>53.485000000000014</v>
      </c>
      <c r="AU532" s="515" t="s">
        <v>157</v>
      </c>
    </row>
    <row r="533" spans="2:56" ht="15.75" thickBot="1" x14ac:dyDescent="0.3">
      <c r="B533" s="89" t="s">
        <v>1</v>
      </c>
      <c r="AI533" s="14"/>
      <c r="AK533" s="151"/>
      <c r="AL533" s="13"/>
      <c r="AQ533" s="148"/>
      <c r="AS533" s="511"/>
      <c r="AT533" s="204"/>
    </row>
    <row r="534" spans="2:56" x14ac:dyDescent="0.25">
      <c r="B534" s="13" t="s">
        <v>5</v>
      </c>
      <c r="C534" s="212">
        <v>9.8000000000000007</v>
      </c>
      <c r="D534" s="226">
        <f t="shared" si="168"/>
        <v>9.8000000000000007</v>
      </c>
      <c r="E534" s="363">
        <f t="shared" si="168"/>
        <v>8.6499999999999986</v>
      </c>
      <c r="F534" s="84">
        <f t="shared" si="168"/>
        <v>27.815000000000001</v>
      </c>
      <c r="G534" s="84">
        <f t="shared" si="168"/>
        <v>49.59</v>
      </c>
      <c r="H534" s="84">
        <f t="shared" si="168"/>
        <v>66.63000000000001</v>
      </c>
      <c r="I534" s="84">
        <f t="shared" si="168"/>
        <v>83.67</v>
      </c>
      <c r="J534" s="84">
        <f t="shared" si="168"/>
        <v>97.135000000000005</v>
      </c>
      <c r="K534" s="84">
        <f t="shared" si="168"/>
        <v>114.175</v>
      </c>
      <c r="L534" s="84">
        <f t="shared" si="168"/>
        <v>131.21499999999997</v>
      </c>
      <c r="M534" s="84">
        <f t="shared" si="168"/>
        <v>148.255</v>
      </c>
      <c r="N534" s="84">
        <f t="shared" si="168"/>
        <v>165.29499999999999</v>
      </c>
      <c r="O534" s="84">
        <f t="shared" si="168"/>
        <v>182.33499999999998</v>
      </c>
      <c r="P534" s="84">
        <f t="shared" si="168"/>
        <v>199.375</v>
      </c>
      <c r="Q534" s="84">
        <f t="shared" si="168"/>
        <v>216.41499999999999</v>
      </c>
      <c r="R534" s="84">
        <f t="shared" si="168"/>
        <v>233.45499999999998</v>
      </c>
      <c r="S534" s="84">
        <f t="shared" si="168"/>
        <v>250.495</v>
      </c>
      <c r="T534" s="84">
        <f t="shared" si="169"/>
        <v>267.53499999999997</v>
      </c>
      <c r="U534" s="84">
        <f t="shared" si="169"/>
        <v>284.57499999999999</v>
      </c>
      <c r="V534" s="84">
        <f t="shared" si="169"/>
        <v>301.61500000000001</v>
      </c>
      <c r="W534" s="84">
        <f t="shared" si="169"/>
        <v>318.65499999999997</v>
      </c>
      <c r="X534" s="84">
        <f t="shared" si="169"/>
        <v>335.69499999999999</v>
      </c>
      <c r="Y534" s="84">
        <f t="shared" si="169"/>
        <v>352.73500000000001</v>
      </c>
      <c r="Z534" s="381">
        <f t="shared" si="169"/>
        <v>369.77499999999998</v>
      </c>
      <c r="AA534" s="381">
        <f t="shared" si="169"/>
        <v>386.815</v>
      </c>
      <c r="AB534" s="381">
        <f t="shared" si="169"/>
        <v>403.85499999999996</v>
      </c>
      <c r="AC534" s="84">
        <f t="shared" si="169"/>
        <v>420.89499999999998</v>
      </c>
      <c r="AD534" s="84">
        <f t="shared" si="169"/>
        <v>437.935</v>
      </c>
      <c r="AE534" s="84">
        <f t="shared" si="169"/>
        <v>454.97499999999997</v>
      </c>
      <c r="AF534" s="144">
        <f t="shared" si="169"/>
        <v>550.20000000000005</v>
      </c>
      <c r="AI534" s="13" t="s">
        <v>5</v>
      </c>
      <c r="AJ534" s="111" t="s">
        <v>1566</v>
      </c>
      <c r="AK534" s="151" t="str">
        <f>CONCATENATE(AM534,":",$AI$3,"-",TEXT(AQ534,"00"),"00")</f>
        <v>FEB-030ROW:PBI-MTCA-224100</v>
      </c>
      <c r="AL534" s="13" t="s">
        <v>516</v>
      </c>
      <c r="AM534" s="114" t="str">
        <f>LEFT(AL534,FIND(":",AL534)-1)</f>
        <v>FEB-030ROW</v>
      </c>
      <c r="AP534" s="111">
        <v>11</v>
      </c>
      <c r="AQ534" s="148">
        <f>'Electronics naming convention'!$C$19+AP534-1</f>
        <v>2241</v>
      </c>
      <c r="AS534" s="112" t="str">
        <f>MID(AI534,FIND("PBI",AI534)+4,FIND("-",AI534,FIND(":",AI534)+5)-FIND("-",AI534,FIND(":",AI534))-1)</f>
        <v>LBM</v>
      </c>
      <c r="AT534" s="191">
        <f>VLOOKUP(AI534,$B$19:$AF$546,HLOOKUP(AU534,$D$15:$AF$16,2,FALSE)+2,FALSE)+IF(AU534="FEB",$AT$3,$AT$2)</f>
        <v>34.799999999999997</v>
      </c>
      <c r="AU534" s="515" t="s">
        <v>150</v>
      </c>
      <c r="BB534" s="13"/>
      <c r="BC534" s="82"/>
    </row>
    <row r="535" spans="2:56" ht="15.75" thickBot="1" x14ac:dyDescent="0.3">
      <c r="B535" s="14" t="s">
        <v>104</v>
      </c>
      <c r="C535" s="212">
        <v>50.6</v>
      </c>
      <c r="D535" s="228">
        <f t="shared" si="168"/>
        <v>50.6</v>
      </c>
      <c r="E535" s="363">
        <f t="shared" si="168"/>
        <v>32.150000000000006</v>
      </c>
      <c r="F535" s="84">
        <f t="shared" si="168"/>
        <v>12.984999999999999</v>
      </c>
      <c r="G535" s="84">
        <f t="shared" si="168"/>
        <v>8.7899999999999991</v>
      </c>
      <c r="H535" s="84">
        <f t="shared" si="168"/>
        <v>25.830000000000005</v>
      </c>
      <c r="I535" s="84">
        <f t="shared" si="168"/>
        <v>42.87</v>
      </c>
      <c r="J535" s="84">
        <f t="shared" si="168"/>
        <v>56.335000000000001</v>
      </c>
      <c r="K535" s="84">
        <f t="shared" si="168"/>
        <v>73.375</v>
      </c>
      <c r="L535" s="84">
        <f t="shared" si="168"/>
        <v>90.414999999999992</v>
      </c>
      <c r="M535" s="84">
        <f t="shared" si="168"/>
        <v>107.45500000000001</v>
      </c>
      <c r="N535" s="84">
        <f t="shared" si="168"/>
        <v>124.495</v>
      </c>
      <c r="O535" s="84">
        <f t="shared" si="168"/>
        <v>141.535</v>
      </c>
      <c r="P535" s="84">
        <f t="shared" si="168"/>
        <v>158.57500000000002</v>
      </c>
      <c r="Q535" s="84">
        <f t="shared" si="168"/>
        <v>175.61500000000001</v>
      </c>
      <c r="R535" s="84">
        <f t="shared" si="168"/>
        <v>192.655</v>
      </c>
      <c r="S535" s="84">
        <f t="shared" si="168"/>
        <v>209.69500000000002</v>
      </c>
      <c r="T535" s="84">
        <f t="shared" si="169"/>
        <v>226.73499999999999</v>
      </c>
      <c r="U535" s="84">
        <f t="shared" si="169"/>
        <v>243.77500000000001</v>
      </c>
      <c r="V535" s="84">
        <f t="shared" si="169"/>
        <v>260.815</v>
      </c>
      <c r="W535" s="84">
        <f t="shared" si="169"/>
        <v>277.85499999999996</v>
      </c>
      <c r="X535" s="84">
        <f t="shared" si="169"/>
        <v>294.89499999999998</v>
      </c>
      <c r="Y535" s="84">
        <f t="shared" si="169"/>
        <v>311.935</v>
      </c>
      <c r="Z535" s="381">
        <f t="shared" si="169"/>
        <v>328.97499999999997</v>
      </c>
      <c r="AA535" s="381">
        <f t="shared" si="169"/>
        <v>346.01499999999999</v>
      </c>
      <c r="AB535" s="381">
        <f t="shared" si="169"/>
        <v>363.05499999999995</v>
      </c>
      <c r="AC535" s="84">
        <f t="shared" si="169"/>
        <v>380.09499999999997</v>
      </c>
      <c r="AD535" s="84">
        <f t="shared" si="169"/>
        <v>397.13499999999999</v>
      </c>
      <c r="AE535" s="84">
        <f t="shared" si="169"/>
        <v>414.17499999999995</v>
      </c>
      <c r="AF535" s="144">
        <f t="shared" si="169"/>
        <v>509.4</v>
      </c>
      <c r="AI535" s="14" t="s">
        <v>104</v>
      </c>
      <c r="AJ535" s="111" t="s">
        <v>1566</v>
      </c>
      <c r="AK535" s="151" t="str">
        <f>CONCATENATE(AM535,":",$AI$3,"-",TEXT(AQ535,"00"),"00")</f>
        <v>FEB-030ROW:PBI-MTCA-224200</v>
      </c>
      <c r="AL535" s="13" t="s">
        <v>516</v>
      </c>
      <c r="AM535" s="114" t="str">
        <f>LEFT(AL535,FIND(":",AL535)-1)</f>
        <v>FEB-030ROW</v>
      </c>
      <c r="AP535" s="111">
        <v>12</v>
      </c>
      <c r="AQ535" s="148">
        <f>'Electronics naming convention'!$C$19+AP535-1</f>
        <v>2242</v>
      </c>
      <c r="AS535" s="112" t="str">
        <f>MID(AI535,FIND("PBI",AI535)+4,FIND("-",AI535,FIND(":",AI535)+5)-FIND("-",AI535,FIND(":",AI535))-1)</f>
        <v>LBM</v>
      </c>
      <c r="AT535" s="191">
        <f>VLOOKUP(AI535,$B$19:$AF$546,HLOOKUP(AU535,$D$15:$AF$16,2,FALSE)+2,FALSE)+IF(AU535="FEB",$AT$3,$AT$2)</f>
        <v>75.599999999999994</v>
      </c>
      <c r="AU535" s="515" t="s">
        <v>150</v>
      </c>
    </row>
    <row r="536" spans="2:56" ht="15.75" thickBot="1" x14ac:dyDescent="0.3">
      <c r="B536" s="14" t="s">
        <v>105</v>
      </c>
      <c r="C536" s="212">
        <v>106.45</v>
      </c>
      <c r="D536" s="84">
        <f t="shared" si="168"/>
        <v>106.45</v>
      </c>
      <c r="E536" s="363">
        <f t="shared" si="168"/>
        <v>88</v>
      </c>
      <c r="F536" s="84">
        <f t="shared" si="168"/>
        <v>68.835000000000008</v>
      </c>
      <c r="G536" s="84">
        <f t="shared" si="168"/>
        <v>47.06</v>
      </c>
      <c r="H536" s="84">
        <f t="shared" si="168"/>
        <v>30.019999999999996</v>
      </c>
      <c r="I536" s="84">
        <f t="shared" si="168"/>
        <v>12.980000000000004</v>
      </c>
      <c r="J536" s="233">
        <f t="shared" si="168"/>
        <v>0.48499999999999943</v>
      </c>
      <c r="K536" s="84">
        <f t="shared" si="168"/>
        <v>17.524999999999991</v>
      </c>
      <c r="L536" s="84">
        <f t="shared" si="168"/>
        <v>34.564999999999984</v>
      </c>
      <c r="M536" s="84">
        <f t="shared" si="168"/>
        <v>51.605000000000004</v>
      </c>
      <c r="N536" s="84">
        <f t="shared" si="168"/>
        <v>68.644999999999996</v>
      </c>
      <c r="O536" s="84">
        <f t="shared" si="168"/>
        <v>85.684999999999988</v>
      </c>
      <c r="P536" s="84">
        <f t="shared" si="168"/>
        <v>102.72500000000001</v>
      </c>
      <c r="Q536" s="84">
        <f t="shared" si="168"/>
        <v>119.765</v>
      </c>
      <c r="R536" s="84">
        <f t="shared" si="168"/>
        <v>136.80500000000001</v>
      </c>
      <c r="S536" s="84">
        <f t="shared" si="168"/>
        <v>153.84500000000003</v>
      </c>
      <c r="T536" s="84">
        <f t="shared" si="169"/>
        <v>170.88499999999999</v>
      </c>
      <c r="U536" s="84">
        <f t="shared" si="169"/>
        <v>187.92500000000001</v>
      </c>
      <c r="V536" s="84">
        <f t="shared" si="169"/>
        <v>204.96500000000003</v>
      </c>
      <c r="W536" s="84">
        <f t="shared" si="169"/>
        <v>222.005</v>
      </c>
      <c r="X536" s="84">
        <f t="shared" si="169"/>
        <v>239.04500000000002</v>
      </c>
      <c r="Y536" s="84">
        <f t="shared" si="169"/>
        <v>256.08500000000004</v>
      </c>
      <c r="Z536" s="381">
        <f t="shared" si="169"/>
        <v>273.125</v>
      </c>
      <c r="AA536" s="381">
        <f t="shared" si="169"/>
        <v>290.16500000000002</v>
      </c>
      <c r="AB536" s="381">
        <f t="shared" si="169"/>
        <v>307.20499999999998</v>
      </c>
      <c r="AC536" s="84">
        <f t="shared" si="169"/>
        <v>324.245</v>
      </c>
      <c r="AD536" s="84">
        <f t="shared" si="169"/>
        <v>341.28500000000003</v>
      </c>
      <c r="AE536" s="84">
        <f t="shared" si="169"/>
        <v>358.32499999999999</v>
      </c>
      <c r="AF536" s="144">
        <f t="shared" si="169"/>
        <v>453.55</v>
      </c>
      <c r="AI536" s="14" t="s">
        <v>105</v>
      </c>
      <c r="AJ536" s="111" t="s">
        <v>1566</v>
      </c>
      <c r="AK536" s="151" t="str">
        <f>CONCATENATE(AM536,":",$AI$3,"-",TEXT(AQ536,"00"),"00")</f>
        <v>MBL-020ROW:PBI-MTCA-224300</v>
      </c>
      <c r="AL536" s="13" t="s">
        <v>578</v>
      </c>
      <c r="AM536" s="114" t="str">
        <f>LEFT(AL536,FIND(":",AL536)-1)</f>
        <v>MBL-020ROW</v>
      </c>
      <c r="AP536" s="111">
        <v>13</v>
      </c>
      <c r="AQ536" s="148">
        <f>'Electronics naming convention'!$C$19+AP536-1</f>
        <v>2243</v>
      </c>
      <c r="AS536" s="112" t="str">
        <f>MID(AI536,FIND("PBI",AI536)+4,FIND("-",AI536,FIND(":",AI536)+5)-FIND("-",AI536,FIND(":",AI536))-1)</f>
        <v>LBM</v>
      </c>
      <c r="AT536" s="191">
        <f>VLOOKUP(AI536,$B$19:$AF$546,HLOOKUP(AU536,$D$15:$AF$16,2,FALSE)+2,FALSE)+IF(AU536="FEB",$AT$3,$AT$2)</f>
        <v>45.484999999999999</v>
      </c>
      <c r="AU536" s="515" t="s">
        <v>155</v>
      </c>
    </row>
    <row r="537" spans="2:56" ht="15.75" thickBot="1" x14ac:dyDescent="0.3">
      <c r="B537" s="14" t="s">
        <v>107</v>
      </c>
      <c r="C537" s="212">
        <v>362.05</v>
      </c>
      <c r="D537" s="84">
        <f t="shared" si="168"/>
        <v>362.05</v>
      </c>
      <c r="E537" s="363">
        <f t="shared" si="168"/>
        <v>343.6</v>
      </c>
      <c r="F537" s="84">
        <f t="shared" si="168"/>
        <v>324.435</v>
      </c>
      <c r="G537" s="84">
        <f t="shared" si="168"/>
        <v>302.66000000000003</v>
      </c>
      <c r="H537" s="84">
        <f t="shared" si="168"/>
        <v>285.62</v>
      </c>
      <c r="I537" s="84">
        <f t="shared" si="168"/>
        <v>268.58000000000004</v>
      </c>
      <c r="J537" s="84">
        <f t="shared" si="168"/>
        <v>255.11500000000001</v>
      </c>
      <c r="K537" s="84">
        <f t="shared" si="168"/>
        <v>238.07500000000002</v>
      </c>
      <c r="L537" s="84">
        <f t="shared" si="168"/>
        <v>221.03500000000003</v>
      </c>
      <c r="M537" s="84">
        <f t="shared" si="168"/>
        <v>203.995</v>
      </c>
      <c r="N537" s="84">
        <f t="shared" si="168"/>
        <v>186.95500000000001</v>
      </c>
      <c r="O537" s="84">
        <f t="shared" si="168"/>
        <v>169.91500000000002</v>
      </c>
      <c r="P537" s="84">
        <f t="shared" si="168"/>
        <v>152.875</v>
      </c>
      <c r="Q537" s="84">
        <f t="shared" si="168"/>
        <v>135.83500000000001</v>
      </c>
      <c r="R537" s="84">
        <f t="shared" si="168"/>
        <v>118.79500000000002</v>
      </c>
      <c r="S537" s="84">
        <f t="shared" si="168"/>
        <v>101.755</v>
      </c>
      <c r="T537" s="84">
        <f t="shared" si="169"/>
        <v>84.715000000000032</v>
      </c>
      <c r="U537" s="84">
        <f t="shared" si="169"/>
        <v>67.675000000000011</v>
      </c>
      <c r="V537" s="84">
        <f t="shared" si="169"/>
        <v>50.634999999999991</v>
      </c>
      <c r="W537" s="84">
        <f t="shared" si="169"/>
        <v>33.595000000000027</v>
      </c>
      <c r="X537" s="84">
        <f t="shared" si="169"/>
        <v>16.555000000000007</v>
      </c>
      <c r="Y537" s="233">
        <f t="shared" si="169"/>
        <v>0.48500000000001364</v>
      </c>
      <c r="Z537" s="381">
        <f t="shared" si="169"/>
        <v>17.524999999999977</v>
      </c>
      <c r="AA537" s="381">
        <f t="shared" si="169"/>
        <v>34.564999999999998</v>
      </c>
      <c r="AB537" s="381">
        <f t="shared" si="169"/>
        <v>51.604999999999961</v>
      </c>
      <c r="AC537" s="84">
        <f t="shared" si="169"/>
        <v>68.644999999999982</v>
      </c>
      <c r="AD537" s="84">
        <f t="shared" si="169"/>
        <v>85.685000000000002</v>
      </c>
      <c r="AE537" s="84">
        <f t="shared" si="169"/>
        <v>102.72499999999997</v>
      </c>
      <c r="AF537" s="144">
        <f t="shared" si="169"/>
        <v>197.95</v>
      </c>
      <c r="AI537" s="14" t="s">
        <v>107</v>
      </c>
      <c r="AJ537" s="111" t="s">
        <v>1566</v>
      </c>
      <c r="AK537" s="151" t="str">
        <f>CONCATENATE(AM537,":",$AI$3,"-",TEXT(AQ537,"00"),"00")</f>
        <v>HBL-200ROW:PBI-MTCA-224400</v>
      </c>
      <c r="AL537" s="13" t="s">
        <v>897</v>
      </c>
      <c r="AM537" s="114" t="str">
        <f>LEFT(AL537,FIND(":",AL537)-1)</f>
        <v>HBL-200ROW</v>
      </c>
      <c r="AP537" s="111">
        <v>14</v>
      </c>
      <c r="AQ537" s="148">
        <f>'Electronics naming convention'!$C$19+AP537-1</f>
        <v>2244</v>
      </c>
      <c r="AS537" s="112" t="str">
        <f>MID(AI537,FIND("PBI",AI537)+4,FIND("-",AI537,FIND(":",AI537)+5)-FIND("-",AI537,FIND(":",AI537))-1)</f>
        <v>LBM</v>
      </c>
      <c r="AT537" s="191">
        <f>VLOOKUP(AI537,$B$19:$AF$546,HLOOKUP(AU537,$D$15:$AF$16,2,FALSE)+2,FALSE)+IF(AU537="FEB",$AT$3,$AT$2)</f>
        <v>45.485000000000014</v>
      </c>
      <c r="AU537" s="515" t="s">
        <v>170</v>
      </c>
    </row>
    <row r="538" spans="2:56" ht="15.75" thickBot="1" x14ac:dyDescent="0.3">
      <c r="B538" s="89" t="s">
        <v>640</v>
      </c>
      <c r="AI538" s="14"/>
      <c r="AK538" s="151"/>
      <c r="AL538" s="13"/>
      <c r="AQ538" s="148"/>
      <c r="AS538" s="511"/>
      <c r="AT538" s="204"/>
    </row>
    <row r="539" spans="2:56" x14ac:dyDescent="0.25">
      <c r="B539" s="15" t="s">
        <v>634</v>
      </c>
      <c r="C539" s="212">
        <v>589.55999999999995</v>
      </c>
      <c r="D539" s="84">
        <f t="shared" si="168"/>
        <v>589.55999999999995</v>
      </c>
      <c r="E539" s="363">
        <f t="shared" si="168"/>
        <v>571.1099999999999</v>
      </c>
      <c r="F539" s="84">
        <f t="shared" si="168"/>
        <v>551.94499999999994</v>
      </c>
      <c r="G539" s="84">
        <f t="shared" si="168"/>
        <v>530.16999999999996</v>
      </c>
      <c r="H539" s="84">
        <f t="shared" si="168"/>
        <v>513.12999999999988</v>
      </c>
      <c r="I539" s="84">
        <f t="shared" si="168"/>
        <v>496.08999999999992</v>
      </c>
      <c r="J539" s="84">
        <f t="shared" si="168"/>
        <v>482.62499999999994</v>
      </c>
      <c r="K539" s="84">
        <f t="shared" si="168"/>
        <v>465.58499999999992</v>
      </c>
      <c r="L539" s="84">
        <f t="shared" si="168"/>
        <v>448.54499999999996</v>
      </c>
      <c r="M539" s="84">
        <f t="shared" si="168"/>
        <v>431.50499999999994</v>
      </c>
      <c r="N539" s="84">
        <f t="shared" si="168"/>
        <v>414.46499999999992</v>
      </c>
      <c r="O539" s="84">
        <f t="shared" si="168"/>
        <v>397.42499999999995</v>
      </c>
      <c r="P539" s="84">
        <f t="shared" si="168"/>
        <v>380.38499999999993</v>
      </c>
      <c r="Q539" s="84">
        <f t="shared" si="168"/>
        <v>363.34499999999991</v>
      </c>
      <c r="R539" s="84">
        <f t="shared" si="168"/>
        <v>346.30499999999995</v>
      </c>
      <c r="S539" s="84">
        <f t="shared" si="168"/>
        <v>329.26499999999993</v>
      </c>
      <c r="T539" s="84">
        <f t="shared" si="169"/>
        <v>312.22499999999997</v>
      </c>
      <c r="U539" s="84">
        <f t="shared" si="169"/>
        <v>295.18499999999995</v>
      </c>
      <c r="V539" s="84">
        <f t="shared" si="169"/>
        <v>278.14499999999992</v>
      </c>
      <c r="W539" s="84">
        <f t="shared" si="169"/>
        <v>261.10499999999996</v>
      </c>
      <c r="X539" s="84">
        <f t="shared" si="169"/>
        <v>244.06499999999994</v>
      </c>
      <c r="Y539" s="84">
        <f t="shared" si="169"/>
        <v>227.02499999999992</v>
      </c>
      <c r="Z539" s="381">
        <f t="shared" si="169"/>
        <v>209.98499999999996</v>
      </c>
      <c r="AA539" s="381">
        <f t="shared" si="169"/>
        <v>192.94499999999994</v>
      </c>
      <c r="AB539" s="381">
        <f t="shared" si="169"/>
        <v>175.90499999999997</v>
      </c>
      <c r="AC539" s="84">
        <f t="shared" si="169"/>
        <v>158.86499999999995</v>
      </c>
      <c r="AD539" s="84">
        <f t="shared" si="169"/>
        <v>141.82499999999993</v>
      </c>
      <c r="AE539" s="84">
        <f t="shared" si="169"/>
        <v>124.78499999999997</v>
      </c>
      <c r="AF539" s="217">
        <f t="shared" si="169"/>
        <v>29.559999999999945</v>
      </c>
      <c r="AI539" s="15" t="s">
        <v>634</v>
      </c>
      <c r="AJ539" s="151" t="str">
        <f t="shared" ref="AJ539:AJ546" si="174">CONCATENATE(AM539,":PBI-FE-",TEXT(AQ539,"00"),TEXT(AR539,"00"))</f>
        <v>A2T-010ROW:PBI-FE-224501</v>
      </c>
      <c r="AK539" s="151" t="str">
        <f t="shared" ref="AK539:AK546" si="175">CONCATENATE(AM539,":",$AI$3,"-",TEXT(AQ539,"00"),"00")</f>
        <v>A2T-010ROW:PBI-MTCA-224500</v>
      </c>
      <c r="AL539" s="13" t="s">
        <v>590</v>
      </c>
      <c r="AM539" s="114" t="str">
        <f t="shared" ref="AM539:AM546" si="176">LEFT(AL539,FIND(":",AL539)-1)</f>
        <v>A2T-010ROW</v>
      </c>
      <c r="AP539" s="111">
        <v>15</v>
      </c>
      <c r="AQ539" s="148">
        <f>'Electronics naming convention'!$C$19+AP539-1</f>
        <v>2245</v>
      </c>
      <c r="AR539" s="515">
        <v>1</v>
      </c>
      <c r="AS539" s="112" t="str">
        <f t="shared" ref="AS539:AS546" si="177">MID(AI539,FIND("PBI",AI539)+4,FIND("-",AI539,FIND(":",AI539)+5)-FIND("-",AI539,FIND(":",AI539))-1)</f>
        <v>APTM</v>
      </c>
      <c r="AT539" s="191">
        <f>VLOOKUP(AI539,$B$19:$AF$546,HLOOKUP(AU539,$D$15:$AF$16,2,FALSE)+2,FALSE)+IF(AU539="FEB",$AT$3,$AT$2)</f>
        <v>74.559999999999945</v>
      </c>
      <c r="AU539" s="515" t="s">
        <v>174</v>
      </c>
      <c r="BB539" s="46"/>
      <c r="BC539" s="46"/>
      <c r="BD539" s="85"/>
    </row>
    <row r="540" spans="2:56" x14ac:dyDescent="0.25">
      <c r="B540" s="15" t="s">
        <v>466</v>
      </c>
      <c r="C540" s="212">
        <v>541</v>
      </c>
      <c r="D540" s="84">
        <f t="shared" si="168"/>
        <v>541</v>
      </c>
      <c r="E540" s="363">
        <f t="shared" si="168"/>
        <v>522.54999999999995</v>
      </c>
      <c r="F540" s="84">
        <f t="shared" si="168"/>
        <v>503.38499999999999</v>
      </c>
      <c r="G540" s="84">
        <f t="shared" si="168"/>
        <v>481.61</v>
      </c>
      <c r="H540" s="84">
        <f t="shared" si="168"/>
        <v>464.57</v>
      </c>
      <c r="I540" s="84">
        <f t="shared" si="168"/>
        <v>447.53</v>
      </c>
      <c r="J540" s="84">
        <f t="shared" si="168"/>
        <v>434.065</v>
      </c>
      <c r="K540" s="84">
        <f t="shared" si="168"/>
        <v>417.02499999999998</v>
      </c>
      <c r="L540" s="84">
        <f t="shared" si="168"/>
        <v>399.98500000000001</v>
      </c>
      <c r="M540" s="84">
        <f t="shared" si="168"/>
        <v>382.94499999999999</v>
      </c>
      <c r="N540" s="84">
        <f t="shared" si="168"/>
        <v>365.90499999999997</v>
      </c>
      <c r="O540" s="84">
        <f t="shared" si="168"/>
        <v>348.86500000000001</v>
      </c>
      <c r="P540" s="84">
        <f t="shared" si="168"/>
        <v>331.82499999999999</v>
      </c>
      <c r="Q540" s="84">
        <f t="shared" si="168"/>
        <v>314.78499999999997</v>
      </c>
      <c r="R540" s="84">
        <f t="shared" si="168"/>
        <v>297.745</v>
      </c>
      <c r="S540" s="84">
        <f t="shared" ref="D540:S541" si="178">ABS($C540-S$468)</f>
        <v>280.70499999999998</v>
      </c>
      <c r="T540" s="84">
        <f t="shared" si="169"/>
        <v>263.66500000000002</v>
      </c>
      <c r="U540" s="84">
        <f t="shared" si="169"/>
        <v>246.625</v>
      </c>
      <c r="V540" s="84">
        <f t="shared" si="169"/>
        <v>229.58499999999998</v>
      </c>
      <c r="W540" s="84">
        <f t="shared" si="169"/>
        <v>212.54500000000002</v>
      </c>
      <c r="X540" s="84">
        <f t="shared" si="169"/>
        <v>195.505</v>
      </c>
      <c r="Y540" s="84">
        <f t="shared" si="169"/>
        <v>178.46499999999997</v>
      </c>
      <c r="Z540" s="381">
        <f t="shared" si="169"/>
        <v>161.42500000000001</v>
      </c>
      <c r="AA540" s="381">
        <f t="shared" si="169"/>
        <v>144.38499999999999</v>
      </c>
      <c r="AB540" s="381">
        <f t="shared" si="169"/>
        <v>127.34500000000003</v>
      </c>
      <c r="AC540" s="84">
        <f t="shared" si="169"/>
        <v>110.30500000000001</v>
      </c>
      <c r="AD540" s="84">
        <f t="shared" si="169"/>
        <v>93.264999999999986</v>
      </c>
      <c r="AE540" s="84">
        <f t="shared" si="169"/>
        <v>76.225000000000023</v>
      </c>
      <c r="AF540" s="218">
        <f t="shared" si="169"/>
        <v>19</v>
      </c>
      <c r="AI540" s="15" t="s">
        <v>466</v>
      </c>
      <c r="AJ540" s="151" t="str">
        <f t="shared" si="174"/>
        <v>A2T-010ROW:PBI-FE-224601</v>
      </c>
      <c r="AK540" s="151" t="str">
        <f t="shared" si="175"/>
        <v>A2T-010ROW:PBI-MTCA-224600</v>
      </c>
      <c r="AL540" s="13" t="s">
        <v>590</v>
      </c>
      <c r="AM540" s="114" t="str">
        <f t="shared" si="176"/>
        <v>A2T-010ROW</v>
      </c>
      <c r="AP540" s="111">
        <v>16</v>
      </c>
      <c r="AQ540" s="148">
        <f>'Electronics naming convention'!$C$19+AP540-1</f>
        <v>2246</v>
      </c>
      <c r="AR540" s="515">
        <v>1</v>
      </c>
      <c r="AS540" s="112" t="str">
        <f t="shared" si="177"/>
        <v>APTM</v>
      </c>
      <c r="AT540" s="191">
        <f>VLOOKUP(AI540,$B$19:$AF$546,HLOOKUP(AU540,$D$15:$AF$16,2,FALSE)+2,FALSE)+IF(AU540="FEB",$AT$3,$AT$2)</f>
        <v>64</v>
      </c>
      <c r="AU540" s="515" t="s">
        <v>174</v>
      </c>
      <c r="BB540" s="497" t="s">
        <v>1200</v>
      </c>
      <c r="BC540" s="46"/>
      <c r="BD540" s="85"/>
    </row>
    <row r="541" spans="2:56" ht="15.75" thickBot="1" x14ac:dyDescent="0.3">
      <c r="B541" s="15" t="s">
        <v>467</v>
      </c>
      <c r="C541" s="212">
        <v>541</v>
      </c>
      <c r="D541" s="84">
        <f t="shared" si="178"/>
        <v>541</v>
      </c>
      <c r="E541" s="363">
        <f t="shared" si="178"/>
        <v>522.54999999999995</v>
      </c>
      <c r="F541" s="84">
        <f t="shared" si="178"/>
        <v>503.38499999999999</v>
      </c>
      <c r="G541" s="84">
        <f t="shared" si="178"/>
        <v>481.61</v>
      </c>
      <c r="H541" s="84">
        <f t="shared" si="178"/>
        <v>464.57</v>
      </c>
      <c r="I541" s="84">
        <f t="shared" si="178"/>
        <v>447.53</v>
      </c>
      <c r="J541" s="84">
        <f t="shared" si="178"/>
        <v>434.065</v>
      </c>
      <c r="K541" s="84">
        <f t="shared" si="178"/>
        <v>417.02499999999998</v>
      </c>
      <c r="L541" s="84">
        <f t="shared" si="178"/>
        <v>399.98500000000001</v>
      </c>
      <c r="M541" s="84">
        <f t="shared" si="178"/>
        <v>382.94499999999999</v>
      </c>
      <c r="N541" s="84">
        <f t="shared" si="178"/>
        <v>365.90499999999997</v>
      </c>
      <c r="O541" s="84">
        <f t="shared" si="178"/>
        <v>348.86500000000001</v>
      </c>
      <c r="P541" s="84">
        <f t="shared" si="178"/>
        <v>331.82499999999999</v>
      </c>
      <c r="Q541" s="84">
        <f t="shared" si="178"/>
        <v>314.78499999999997</v>
      </c>
      <c r="R541" s="84">
        <f t="shared" si="178"/>
        <v>297.745</v>
      </c>
      <c r="S541" s="84">
        <f t="shared" si="178"/>
        <v>280.70499999999998</v>
      </c>
      <c r="T541" s="84">
        <f t="shared" si="169"/>
        <v>263.66500000000002</v>
      </c>
      <c r="U541" s="84">
        <f t="shared" si="169"/>
        <v>246.625</v>
      </c>
      <c r="V541" s="84">
        <f t="shared" si="169"/>
        <v>229.58499999999998</v>
      </c>
      <c r="W541" s="84">
        <f t="shared" si="169"/>
        <v>212.54500000000002</v>
      </c>
      <c r="X541" s="84">
        <f t="shared" si="169"/>
        <v>195.505</v>
      </c>
      <c r="Y541" s="84">
        <f t="shared" si="169"/>
        <v>178.46499999999997</v>
      </c>
      <c r="Z541" s="381">
        <f t="shared" si="169"/>
        <v>161.42500000000001</v>
      </c>
      <c r="AA541" s="381">
        <f t="shared" si="169"/>
        <v>144.38499999999999</v>
      </c>
      <c r="AB541" s="381">
        <f t="shared" si="169"/>
        <v>127.34500000000003</v>
      </c>
      <c r="AC541" s="84">
        <f t="shared" si="169"/>
        <v>110.30500000000001</v>
      </c>
      <c r="AD541" s="84">
        <f t="shared" si="169"/>
        <v>93.264999999999986</v>
      </c>
      <c r="AE541" s="84">
        <f t="shared" si="169"/>
        <v>76.225000000000023</v>
      </c>
      <c r="AF541" s="219">
        <f t="shared" si="169"/>
        <v>19</v>
      </c>
      <c r="AI541" s="15" t="s">
        <v>467</v>
      </c>
      <c r="AJ541" s="151" t="str">
        <f t="shared" si="174"/>
        <v>A2T-010ROW:PBI-FE-224801</v>
      </c>
      <c r="AK541" s="151" t="str">
        <f t="shared" si="175"/>
        <v>A2T-010ROW:PBI-MTCA-224800</v>
      </c>
      <c r="AL541" s="13" t="s">
        <v>590</v>
      </c>
      <c r="AM541" s="114" t="str">
        <f t="shared" si="176"/>
        <v>A2T-010ROW</v>
      </c>
      <c r="AP541" s="111">
        <v>18</v>
      </c>
      <c r="AQ541" s="148">
        <f>'Electronics naming convention'!$C$19+AP541-1</f>
        <v>2248</v>
      </c>
      <c r="AR541" s="515">
        <v>1</v>
      </c>
      <c r="AS541" s="112" t="str">
        <f t="shared" si="177"/>
        <v>IMG</v>
      </c>
      <c r="AT541" s="191">
        <f>VLOOKUP(AI541,$B$19:$AF$546,HLOOKUP(AU541,$D$15:$AF$16,2,FALSE)+2,FALSE)+IF(AU541="FEB",$AT$3,$AT$2)</f>
        <v>64</v>
      </c>
      <c r="AU541" s="515" t="s">
        <v>174</v>
      </c>
      <c r="BB541" s="499" t="str">
        <f>CONCATENATE(AM541,":PBI-SPECT-",TEXT(AQ541,"00"),"02")</f>
        <v>A2T-010ROW:PBI-SPECT-224802</v>
      </c>
      <c r="BC541" s="46"/>
      <c r="BD541" s="85"/>
    </row>
    <row r="542" spans="2:56" x14ac:dyDescent="0.25">
      <c r="B542" s="15" t="s">
        <v>463</v>
      </c>
      <c r="C542" s="212" t="s">
        <v>636</v>
      </c>
      <c r="AI542" s="15" t="s">
        <v>463</v>
      </c>
      <c r="AJ542" s="151" t="str">
        <f t="shared" si="174"/>
        <v>A2T-020ROW:PBI-FE-224701</v>
      </c>
      <c r="AK542" s="151" t="str">
        <f t="shared" si="175"/>
        <v>A2T-020ROW:PBI-MTCA-224700</v>
      </c>
      <c r="AL542" s="13" t="s">
        <v>1680</v>
      </c>
      <c r="AM542" s="114" t="str">
        <f t="shared" si="176"/>
        <v>A2T-020ROW</v>
      </c>
      <c r="AP542" s="111">
        <v>17</v>
      </c>
      <c r="AQ542" s="148">
        <f>'Electronics naming convention'!$C$19+AP542-1</f>
        <v>2247</v>
      </c>
      <c r="AR542" s="515">
        <v>1</v>
      </c>
      <c r="AS542" s="112" t="str">
        <f t="shared" si="177"/>
        <v>APTM</v>
      </c>
      <c r="BB542" s="499" t="str">
        <f>CONCATENATE(AM541,":PBI-ILLUM-",TEXT(AQ541,"00"),"03")</f>
        <v>A2T-010ROW:PBI-ILLUM-224803</v>
      </c>
      <c r="BC542" s="46"/>
      <c r="BD542" s="85"/>
    </row>
    <row r="543" spans="2:56" x14ac:dyDescent="0.25">
      <c r="B543" s="15" t="s">
        <v>459</v>
      </c>
      <c r="C543" s="212" t="s">
        <v>636</v>
      </c>
      <c r="AI543" s="15" t="s">
        <v>459</v>
      </c>
      <c r="AJ543" s="151" t="str">
        <f t="shared" si="174"/>
        <v>A2T-020ROW:PBI-FE-224701</v>
      </c>
      <c r="AK543" s="151" t="str">
        <f t="shared" si="175"/>
        <v>A2T-020ROW:PBI-MTCA-224700</v>
      </c>
      <c r="AL543" s="514" t="s">
        <v>1680</v>
      </c>
      <c r="AM543" s="114" t="str">
        <f t="shared" si="176"/>
        <v>A2T-020ROW</v>
      </c>
      <c r="AP543" s="111">
        <v>17</v>
      </c>
      <c r="AQ543" s="148">
        <f>'Electronics naming convention'!$C$19+AP543-1</f>
        <v>2247</v>
      </c>
      <c r="AR543" s="515">
        <v>1</v>
      </c>
      <c r="AS543" s="112" t="str">
        <f t="shared" si="177"/>
        <v>APTM</v>
      </c>
      <c r="BB543" s="499"/>
      <c r="BC543" s="46"/>
      <c r="BD543" s="85"/>
    </row>
    <row r="544" spans="2:56" x14ac:dyDescent="0.25">
      <c r="B544" s="15" t="s">
        <v>460</v>
      </c>
      <c r="C544" s="212" t="s">
        <v>636</v>
      </c>
      <c r="AI544" s="15" t="s">
        <v>460</v>
      </c>
      <c r="AJ544" s="151" t="str">
        <f t="shared" si="174"/>
        <v>A2T-020ROW:PBI-FE-224901</v>
      </c>
      <c r="AK544" s="151" t="str">
        <f t="shared" si="175"/>
        <v>A2T-020ROW:PBI-MTCA-224900</v>
      </c>
      <c r="AL544" s="13" t="s">
        <v>1679</v>
      </c>
      <c r="AM544" s="114" t="str">
        <f t="shared" si="176"/>
        <v>A2T-020ROW</v>
      </c>
      <c r="AP544" s="111">
        <v>19</v>
      </c>
      <c r="AQ544" s="148">
        <f>'Electronics naming convention'!$C$19+AP544-1</f>
        <v>2249</v>
      </c>
      <c r="AR544" s="515">
        <v>1</v>
      </c>
      <c r="AS544" s="112" t="str">
        <f t="shared" si="177"/>
        <v>IMG</v>
      </c>
      <c r="BB544" s="499" t="str">
        <f>CONCATENATE(AM544,":PBI-SPECT-",TEXT(AQ544,"00"),"02")</f>
        <v>A2T-020ROW:PBI-SPECT-224902</v>
      </c>
      <c r="BC544" s="46"/>
      <c r="BD544" s="85"/>
    </row>
    <row r="545" spans="1:56" x14ac:dyDescent="0.25">
      <c r="B545" s="15" t="s">
        <v>461</v>
      </c>
      <c r="C545" s="212" t="s">
        <v>636</v>
      </c>
      <c r="AI545" s="15" t="s">
        <v>461</v>
      </c>
      <c r="AJ545" s="151" t="str">
        <f t="shared" si="174"/>
        <v>A2T-020ROW:PBI-FE-225001</v>
      </c>
      <c r="AK545" s="151" t="str">
        <f t="shared" si="175"/>
        <v>A2T-020ROW:PBI-MTCA-225000</v>
      </c>
      <c r="AL545" s="13" t="s">
        <v>1679</v>
      </c>
      <c r="AM545" s="114" t="str">
        <f t="shared" si="176"/>
        <v>A2T-020ROW</v>
      </c>
      <c r="AP545" s="111">
        <v>20</v>
      </c>
      <c r="AQ545" s="148">
        <f>'Electronics naming convention'!$C$19+AP545-1</f>
        <v>2250</v>
      </c>
      <c r="AR545" s="515">
        <v>1</v>
      </c>
      <c r="AS545" s="112" t="str">
        <f t="shared" si="177"/>
        <v>IMG</v>
      </c>
      <c r="BB545" s="499" t="str">
        <f>CONCATENATE(AM545,":PBI-SPECT-",TEXT(AQ545,"00"),"02")</f>
        <v>A2T-020ROW:PBI-SPECT-225002</v>
      </c>
      <c r="BC545" s="46"/>
      <c r="BD545" s="85"/>
    </row>
    <row r="546" spans="1:56" x14ac:dyDescent="0.25">
      <c r="B546" s="15" t="s">
        <v>462</v>
      </c>
      <c r="C546" s="212" t="s">
        <v>636</v>
      </c>
      <c r="AI546" s="15" t="s">
        <v>462</v>
      </c>
      <c r="AJ546" s="151" t="str">
        <f t="shared" si="174"/>
        <v>A2T-020ROW:PBI-FE-225101</v>
      </c>
      <c r="AK546" s="151" t="str">
        <f t="shared" si="175"/>
        <v>A2T-020ROW:PBI-MTCA-225100</v>
      </c>
      <c r="AL546" s="514" t="s">
        <v>1680</v>
      </c>
      <c r="AM546" s="114" t="str">
        <f t="shared" si="176"/>
        <v>A2T-020ROW</v>
      </c>
      <c r="AP546" s="111">
        <v>21</v>
      </c>
      <c r="AQ546" s="148">
        <f>'Electronics naming convention'!$C$19+AP546-1</f>
        <v>2251</v>
      </c>
      <c r="AR546" s="515">
        <v>1</v>
      </c>
      <c r="AS546" s="112" t="str">
        <f t="shared" si="177"/>
        <v>GRD</v>
      </c>
      <c r="BB546" s="499" t="str">
        <f>CONCATENATE(AM544,":PBI-ILLUM-",TEXT(AQ544,"00"),"03")</f>
        <v>A2T-020ROW:PBI-ILLUM-224903</v>
      </c>
      <c r="BC546" s="46"/>
      <c r="BD546" s="85"/>
    </row>
    <row r="547" spans="1:56" x14ac:dyDescent="0.25">
      <c r="BB547" s="502" t="str">
        <f>CONCATENATE(AM545,":PBI-ILLUM-",TEXT(AQ545,"00"),"03")</f>
        <v>A2T-020ROW:PBI-ILLUM-225003</v>
      </c>
      <c r="BC547" s="46"/>
      <c r="BD547" s="85"/>
    </row>
    <row r="548" spans="1:56" x14ac:dyDescent="0.25">
      <c r="A548" s="1"/>
      <c r="B548" s="1"/>
      <c r="C548" s="1"/>
      <c r="U548" s="45"/>
      <c r="V548" s="45"/>
      <c r="W548" s="138"/>
      <c r="Z548" s="375"/>
      <c r="AA548" s="375"/>
      <c r="AB548" s="388"/>
      <c r="AC548" s="46"/>
      <c r="AD548" s="114"/>
      <c r="AE548" s="111"/>
      <c r="AF548" s="178"/>
      <c r="AG548" s="111"/>
      <c r="AH548" s="111"/>
      <c r="AI548" s="47"/>
      <c r="AJ548" s="110"/>
      <c r="AK548" s="110"/>
      <c r="AL548" s="110"/>
      <c r="AM548" s="111"/>
      <c r="AN548" s="111"/>
      <c r="AO548" s="111"/>
      <c r="AP548" s="515"/>
      <c r="AQ548" s="188"/>
      <c r="AR548" s="47"/>
      <c r="AS548" s="47"/>
      <c r="AT548" s="47"/>
      <c r="AU548" s="47"/>
      <c r="AZ548" s="82"/>
      <c r="BA548" s="82"/>
      <c r="BB548" s="85"/>
      <c r="BC548" s="85"/>
      <c r="BD548" s="85"/>
    </row>
    <row r="549" spans="1:56" x14ac:dyDescent="0.25">
      <c r="A549" s="1"/>
      <c r="B549" s="1"/>
      <c r="C549" s="1"/>
      <c r="U549" s="45"/>
      <c r="V549" s="45"/>
      <c r="W549" s="138"/>
      <c r="Z549" s="375"/>
      <c r="AA549" s="375"/>
      <c r="AB549" s="388"/>
      <c r="AC549" s="46"/>
      <c r="AD549" s="114"/>
      <c r="AE549" s="111"/>
      <c r="AF549" s="178"/>
      <c r="AG549" s="111"/>
      <c r="AH549" s="111"/>
      <c r="AI549" s="47"/>
      <c r="AJ549" s="110"/>
      <c r="AK549" s="110"/>
      <c r="AL549" s="110"/>
      <c r="AM549" s="111"/>
      <c r="AN549" s="111"/>
      <c r="AO549" s="111"/>
      <c r="AP549" s="515"/>
      <c r="AQ549" s="188"/>
      <c r="AR549" s="47"/>
      <c r="AS549" s="47"/>
      <c r="AT549" s="47"/>
      <c r="AU549" s="47"/>
      <c r="AZ549" s="82"/>
      <c r="BA549" s="82"/>
      <c r="BB549" s="85"/>
      <c r="BC549" s="85"/>
      <c r="BD549" s="85"/>
    </row>
    <row r="550" spans="1:56" x14ac:dyDescent="0.25">
      <c r="A550" s="1"/>
      <c r="B550" s="1"/>
      <c r="C550" s="1"/>
      <c r="U550" s="45"/>
      <c r="V550" s="45"/>
      <c r="W550" s="138"/>
      <c r="Z550" s="375"/>
      <c r="AA550" s="375"/>
      <c r="AB550" s="388"/>
      <c r="AC550" s="46"/>
      <c r="AD550" s="114"/>
      <c r="AE550" s="111"/>
      <c r="AF550" s="178"/>
      <c r="AG550" s="111"/>
      <c r="AH550" s="111"/>
      <c r="AI550" s="47"/>
      <c r="AJ550" s="110"/>
      <c r="AK550" s="110"/>
      <c r="AL550" s="110"/>
      <c r="AM550" s="111"/>
      <c r="AN550" s="111"/>
      <c r="AO550" s="111"/>
      <c r="AP550" s="515"/>
      <c r="AQ550" s="188"/>
      <c r="AR550" s="47"/>
      <c r="AS550" s="47"/>
      <c r="AT550" s="47"/>
      <c r="AU550" s="47"/>
      <c r="AZ550" s="82"/>
      <c r="BA550" s="82"/>
      <c r="BB550" s="85"/>
      <c r="BC550" s="85"/>
      <c r="BD550" s="85"/>
    </row>
    <row r="551" spans="1:56" x14ac:dyDescent="0.25">
      <c r="A551" s="1"/>
      <c r="B551" s="1"/>
      <c r="C551" s="1"/>
      <c r="U551" s="45"/>
      <c r="V551" s="45"/>
      <c r="W551" s="138"/>
      <c r="Z551" s="375"/>
      <c r="AA551" s="375"/>
      <c r="AB551" s="388"/>
      <c r="AC551" s="46"/>
      <c r="AD551" s="114"/>
      <c r="AE551" s="111"/>
      <c r="AF551" s="178"/>
      <c r="AG551" s="111"/>
      <c r="AH551" s="111"/>
      <c r="AI551" s="47"/>
      <c r="AJ551" s="110"/>
      <c r="AK551" s="110"/>
      <c r="AL551" s="110"/>
      <c r="AM551" s="111"/>
      <c r="AN551" s="111"/>
      <c r="AO551" s="111"/>
      <c r="AP551" s="515"/>
      <c r="AQ551" s="188"/>
      <c r="AR551" s="47"/>
      <c r="AS551" s="47"/>
      <c r="AT551" s="47"/>
      <c r="AU551" s="47"/>
      <c r="AZ551" s="82"/>
      <c r="BA551" s="82"/>
      <c r="BB551" s="82"/>
      <c r="BC551" s="82"/>
    </row>
    <row r="552" spans="1:56" x14ac:dyDescent="0.25">
      <c r="A552" s="1"/>
      <c r="B552" s="1"/>
      <c r="C552" s="1"/>
      <c r="U552" s="45"/>
      <c r="V552" s="45"/>
      <c r="W552" s="138"/>
      <c r="Z552" s="375"/>
      <c r="AA552" s="375"/>
      <c r="AB552" s="388"/>
      <c r="AC552" s="46"/>
      <c r="AD552" s="114"/>
      <c r="AE552" s="111"/>
      <c r="AF552" s="178"/>
      <c r="AG552" s="111"/>
      <c r="AH552" s="111"/>
      <c r="AI552" s="47"/>
      <c r="AJ552" s="110"/>
      <c r="AK552" s="110"/>
      <c r="AL552" s="110"/>
      <c r="AM552" s="111"/>
      <c r="AN552" s="111"/>
      <c r="AO552" s="111"/>
      <c r="AP552" s="515"/>
      <c r="AQ552" s="188"/>
      <c r="AR552" s="47"/>
      <c r="AS552" s="47"/>
      <c r="AT552" s="47"/>
      <c r="AU552" s="47"/>
      <c r="AZ552" s="82"/>
      <c r="BA552" s="82"/>
      <c r="BB552" s="82"/>
      <c r="BC552" s="82"/>
    </row>
    <row r="553" spans="1:56" x14ac:dyDescent="0.25">
      <c r="A553" s="1"/>
      <c r="B553" s="1"/>
      <c r="C553" s="1"/>
      <c r="U553" s="45"/>
      <c r="V553" s="45"/>
      <c r="W553" s="138"/>
      <c r="Z553" s="375"/>
      <c r="AA553" s="375"/>
      <c r="AB553" s="388"/>
      <c r="AC553" s="46"/>
      <c r="AD553" s="114"/>
      <c r="AE553" s="111"/>
      <c r="AF553" s="178"/>
      <c r="AG553" s="111"/>
      <c r="AH553" s="111"/>
      <c r="AI553" s="47"/>
      <c r="AJ553" s="110"/>
      <c r="AK553" s="110"/>
      <c r="AL553" s="110"/>
      <c r="AM553" s="111"/>
      <c r="AN553" s="111"/>
      <c r="AO553" s="111"/>
      <c r="AP553" s="515"/>
      <c r="AQ553" s="188"/>
      <c r="AR553" s="47"/>
      <c r="AS553" s="47"/>
      <c r="AT553" s="47"/>
      <c r="AU553" s="47"/>
      <c r="AZ553" s="82"/>
      <c r="BA553" s="82"/>
      <c r="BB553" s="82"/>
      <c r="BC553" s="82"/>
    </row>
    <row r="554" spans="1:56" x14ac:dyDescent="0.25">
      <c r="A554" s="1"/>
      <c r="B554" s="1"/>
      <c r="C554" s="1"/>
      <c r="U554" s="45"/>
      <c r="V554" s="45"/>
      <c r="W554" s="138"/>
      <c r="Z554" s="375"/>
      <c r="AA554" s="375"/>
      <c r="AB554" s="388"/>
      <c r="AC554" s="46"/>
      <c r="AD554" s="114"/>
      <c r="AE554" s="111"/>
      <c r="AF554" s="178"/>
      <c r="AG554" s="111"/>
      <c r="AH554" s="111"/>
      <c r="AI554" s="47"/>
      <c r="AJ554" s="110"/>
      <c r="AK554" s="110"/>
      <c r="AL554" s="110"/>
      <c r="AM554" s="111"/>
      <c r="AN554" s="111"/>
      <c r="AO554" s="111"/>
      <c r="AP554" s="515"/>
      <c r="AQ554" s="188"/>
      <c r="AR554" s="47"/>
      <c r="AS554" s="47"/>
      <c r="AT554" s="47"/>
      <c r="AU554" s="47"/>
      <c r="AZ554" s="82"/>
      <c r="BA554" s="82"/>
      <c r="BB554" s="82"/>
      <c r="BC554" s="82"/>
    </row>
    <row r="555" spans="1:56" x14ac:dyDescent="0.25">
      <c r="A555" s="1"/>
      <c r="B555" s="153"/>
      <c r="C555" s="1"/>
      <c r="U555" s="45"/>
      <c r="V555" s="45"/>
      <c r="W555" s="138"/>
      <c r="Z555" s="375"/>
      <c r="AA555" s="375"/>
      <c r="AB555" s="388"/>
      <c r="AC555" s="46"/>
      <c r="AD555" s="114"/>
      <c r="AE555" s="111"/>
      <c r="AF555" s="178"/>
      <c r="AG555" s="111"/>
      <c r="AH555" s="111"/>
      <c r="AI555" s="47"/>
      <c r="AJ555" s="110"/>
      <c r="AK555" s="110"/>
      <c r="AL555" s="110"/>
      <c r="AM555" s="111"/>
      <c r="AN555" s="111"/>
      <c r="AO555" s="111"/>
      <c r="AP555" s="515"/>
      <c r="AQ555" s="188"/>
      <c r="AR555" s="47"/>
      <c r="AS555" s="47"/>
      <c r="AT555" s="47"/>
      <c r="AU555" s="47"/>
      <c r="AZ555" s="82"/>
      <c r="BA555" s="82"/>
      <c r="BB555" s="82"/>
      <c r="BC555" s="82"/>
    </row>
    <row r="556" spans="1:56" x14ac:dyDescent="0.25">
      <c r="A556" s="1"/>
      <c r="B556" s="114"/>
      <c r="C556" s="1"/>
      <c r="U556" s="45"/>
      <c r="V556" s="45"/>
      <c r="W556" s="138"/>
      <c r="Z556" s="375"/>
      <c r="AA556" s="375"/>
      <c r="AB556" s="388"/>
      <c r="AC556" s="46"/>
      <c r="AD556" s="114"/>
      <c r="AE556" s="111"/>
      <c r="AF556" s="178"/>
      <c r="AG556" s="111"/>
      <c r="AH556" s="111"/>
      <c r="AI556" s="47"/>
      <c r="AJ556" s="110"/>
      <c r="AK556" s="110"/>
      <c r="AL556" s="110"/>
      <c r="AM556" s="111"/>
      <c r="AN556" s="111"/>
      <c r="AO556" s="111"/>
      <c r="AP556" s="515"/>
      <c r="AQ556" s="188"/>
      <c r="AR556" s="47"/>
      <c r="AS556" s="47"/>
      <c r="AT556" s="47"/>
      <c r="AU556" s="47"/>
      <c r="AZ556" s="82"/>
      <c r="BA556" s="82"/>
      <c r="BB556" s="82"/>
      <c r="BC556" s="82"/>
    </row>
    <row r="557" spans="1:56" x14ac:dyDescent="0.25">
      <c r="B557" s="114"/>
    </row>
    <row r="558" spans="1:56" x14ac:dyDescent="0.25">
      <c r="B558" s="114"/>
    </row>
    <row r="559" spans="1:56" x14ac:dyDescent="0.25">
      <c r="B559" s="114"/>
    </row>
    <row r="560" spans="1:56" x14ac:dyDescent="0.25">
      <c r="B560" s="114"/>
    </row>
    <row r="561" spans="2:6" x14ac:dyDescent="0.25">
      <c r="B561" s="114"/>
    </row>
    <row r="562" spans="2:6" x14ac:dyDescent="0.25">
      <c r="B562" s="114"/>
    </row>
    <row r="563" spans="2:6" x14ac:dyDescent="0.25">
      <c r="B563" s="114"/>
    </row>
    <row r="564" spans="2:6" x14ac:dyDescent="0.25">
      <c r="B564" s="114"/>
    </row>
    <row r="565" spans="2:6" x14ac:dyDescent="0.25">
      <c r="B565" s="114"/>
      <c r="E565" s="82"/>
    </row>
    <row r="566" spans="2:6" x14ac:dyDescent="0.25">
      <c r="B566" s="114"/>
      <c r="E566" s="82"/>
    </row>
    <row r="567" spans="2:6" x14ac:dyDescent="0.25">
      <c r="B567" s="114"/>
      <c r="E567" s="114"/>
    </row>
    <row r="568" spans="2:6" x14ac:dyDescent="0.25">
      <c r="B568" s="114"/>
      <c r="E568" s="114"/>
    </row>
    <row r="569" spans="2:6" x14ac:dyDescent="0.25">
      <c r="B569" s="114"/>
    </row>
    <row r="570" spans="2:6" x14ac:dyDescent="0.25">
      <c r="B570" s="114"/>
    </row>
    <row r="571" spans="2:6" x14ac:dyDescent="0.25">
      <c r="B571" s="114"/>
    </row>
    <row r="572" spans="2:6" x14ac:dyDescent="0.25">
      <c r="B572" s="114"/>
    </row>
    <row r="573" spans="2:6" x14ac:dyDescent="0.25">
      <c r="B573" s="114"/>
      <c r="F573" s="82"/>
    </row>
    <row r="574" spans="2:6" x14ac:dyDescent="0.25">
      <c r="B574" s="114"/>
      <c r="F574" s="82"/>
    </row>
    <row r="575" spans="2:6" x14ac:dyDescent="0.25">
      <c r="B575" s="114"/>
    </row>
    <row r="576" spans="2:6" x14ac:dyDescent="0.25">
      <c r="B576" s="114"/>
    </row>
    <row r="577" spans="2:2" x14ac:dyDescent="0.25">
      <c r="B577" s="82"/>
    </row>
    <row r="578" spans="2:2" x14ac:dyDescent="0.25">
      <c r="B578" s="82"/>
    </row>
    <row r="579" spans="2:2" x14ac:dyDescent="0.25">
      <c r="B579" s="82"/>
    </row>
    <row r="580" spans="2:2" x14ac:dyDescent="0.25">
      <c r="B580" s="82"/>
    </row>
    <row r="581" spans="2:2" x14ac:dyDescent="0.25">
      <c r="B581" s="82"/>
    </row>
    <row r="582" spans="2:2" x14ac:dyDescent="0.25">
      <c r="B582" s="114"/>
    </row>
    <row r="583" spans="2:2" x14ac:dyDescent="0.25">
      <c r="B583" s="215"/>
    </row>
    <row r="584" spans="2:2" x14ac:dyDescent="0.25">
      <c r="B584" s="82"/>
    </row>
    <row r="585" spans="2:2" x14ac:dyDescent="0.25">
      <c r="B585" s="82"/>
    </row>
    <row r="586" spans="2:2" x14ac:dyDescent="0.25">
      <c r="B586" s="82"/>
    </row>
    <row r="587" spans="2:2" x14ac:dyDescent="0.25">
      <c r="B587" s="115"/>
    </row>
    <row r="588" spans="2:2" x14ac:dyDescent="0.25">
      <c r="B588" s="82"/>
    </row>
    <row r="589" spans="2:2" x14ac:dyDescent="0.25">
      <c r="B589" s="82"/>
    </row>
    <row r="590" spans="2:2" x14ac:dyDescent="0.25">
      <c r="B590" s="82"/>
    </row>
    <row r="591" spans="2:2" x14ac:dyDescent="0.25">
      <c r="B591" s="82"/>
    </row>
    <row r="592" spans="2:2" x14ac:dyDescent="0.25">
      <c r="B592" s="114"/>
    </row>
    <row r="593" spans="2:2" x14ac:dyDescent="0.25">
      <c r="B593" s="114"/>
    </row>
    <row r="594" spans="2:2" x14ac:dyDescent="0.25">
      <c r="B594" s="82"/>
    </row>
  </sheetData>
  <mergeCells count="9">
    <mergeCell ref="BB160:BD164"/>
    <mergeCell ref="J4:N4"/>
    <mergeCell ref="AJ3:AJ4"/>
    <mergeCell ref="B4:H11"/>
    <mergeCell ref="D14:AF14"/>
    <mergeCell ref="BA158:BI158"/>
    <mergeCell ref="J5:N5"/>
    <mergeCell ref="J6:N6"/>
    <mergeCell ref="J7:N7"/>
  </mergeCells>
  <conditionalFormatting sqref="Z56:AB149">
    <cfRule type="cellIs" dxfId="114" priority="47" operator="lessThan">
      <formula>10</formula>
    </cfRule>
  </conditionalFormatting>
  <conditionalFormatting sqref="Z56:AB149">
    <cfRule type="expression" dxfId="113" priority="48">
      <formula>#REF!=MIN(#REF!)</formula>
    </cfRule>
  </conditionalFormatting>
  <conditionalFormatting sqref="D498:AF498 D507:AF507 D509:AF509 D511:AF511 D513:AF513 D515:AF515 D19:AF34 D51:AF52 AC56:AF149 D56:Y149">
    <cfRule type="cellIs" dxfId="112" priority="63" operator="lessThan">
      <formula>10</formula>
    </cfRule>
    <cfRule type="expression" dxfId="111" priority="64">
      <formula>D19=MIN($D19:$AF19)</formula>
    </cfRule>
  </conditionalFormatting>
  <conditionalFormatting sqref="AC160:AF419 D160:Y160 D161:D254 F161:Y419 E435:Y464">
    <cfRule type="cellIs" dxfId="110" priority="39" operator="lessThan">
      <formula>10</formula>
    </cfRule>
    <cfRule type="expression" dxfId="109" priority="40">
      <formula>D160=MIN($D160:$AF160)</formula>
    </cfRule>
  </conditionalFormatting>
  <conditionalFormatting sqref="D255:D419">
    <cfRule type="cellIs" dxfId="108" priority="37" operator="lessThan">
      <formula>10</formula>
    </cfRule>
    <cfRule type="expression" dxfId="107" priority="38">
      <formula>D255=MIN($D255:$AF255)</formula>
    </cfRule>
  </conditionalFormatting>
  <conditionalFormatting sqref="Z160:AB419">
    <cfRule type="cellIs" dxfId="106" priority="35" operator="lessThan">
      <formula>10</formula>
    </cfRule>
  </conditionalFormatting>
  <conditionalFormatting sqref="Z160:AB419">
    <cfRule type="expression" dxfId="105" priority="36">
      <formula>#REF!=MIN(#REF!)</formula>
    </cfRule>
  </conditionalFormatting>
  <conditionalFormatting sqref="AC435:AF435">
    <cfRule type="cellIs" dxfId="104" priority="33" operator="lessThan">
      <formula>10</formula>
    </cfRule>
    <cfRule type="expression" dxfId="103" priority="34">
      <formula>AC435=MIN($D435:$AF435)</formula>
    </cfRule>
  </conditionalFormatting>
  <conditionalFormatting sqref="D435">
    <cfRule type="cellIs" dxfId="102" priority="31" operator="lessThan">
      <formula>10</formula>
    </cfRule>
    <cfRule type="expression" dxfId="101" priority="32">
      <formula>D435=MIN($D435:$AF435)</formula>
    </cfRule>
  </conditionalFormatting>
  <conditionalFormatting sqref="Z435:AA435">
    <cfRule type="cellIs" dxfId="100" priority="29" operator="lessThan">
      <formula>10</formula>
    </cfRule>
  </conditionalFormatting>
  <conditionalFormatting sqref="Z435:AA435">
    <cfRule type="expression" dxfId="99" priority="30">
      <formula>#REF!=MIN(#REF!)</formula>
    </cfRule>
  </conditionalFormatting>
  <conditionalFormatting sqref="AC436:AF464">
    <cfRule type="cellIs" dxfId="98" priority="27" operator="lessThan">
      <formula>10</formula>
    </cfRule>
    <cfRule type="expression" dxfId="97" priority="28">
      <formula>AC436=MIN($D436:$AF436)</formula>
    </cfRule>
  </conditionalFormatting>
  <conditionalFormatting sqref="D436:D464">
    <cfRule type="cellIs" dxfId="96" priority="25" operator="lessThan">
      <formula>10</formula>
    </cfRule>
    <cfRule type="expression" dxfId="95" priority="26">
      <formula>D436=MIN($D436:$AF436)</formula>
    </cfRule>
  </conditionalFormatting>
  <conditionalFormatting sqref="Z436:AA464">
    <cfRule type="cellIs" dxfId="94" priority="23" operator="lessThan">
      <formula>10</formula>
    </cfRule>
  </conditionalFormatting>
  <conditionalFormatting sqref="Z436:AA464">
    <cfRule type="expression" dxfId="93" priority="24">
      <formula>#REF!=MIN(#REF!)</formula>
    </cfRule>
  </conditionalFormatting>
  <conditionalFormatting sqref="E161:E419">
    <cfRule type="cellIs" dxfId="92" priority="21" operator="lessThan">
      <formula>10</formula>
    </cfRule>
    <cfRule type="expression" dxfId="91" priority="22">
      <formula>E161=MIN($D161:$AF161)</formula>
    </cfRule>
  </conditionalFormatting>
  <conditionalFormatting sqref="AB435:AB464">
    <cfRule type="cellIs" dxfId="90" priority="19" operator="lessThan">
      <formula>10</formula>
    </cfRule>
  </conditionalFormatting>
  <conditionalFormatting sqref="AB435:AB464">
    <cfRule type="expression" dxfId="89" priority="20">
      <formula>#REF!=MIN(#REF!)</formula>
    </cfRule>
  </conditionalFormatting>
  <conditionalFormatting sqref="D430:AF434">
    <cfRule type="cellIs" dxfId="88" priority="17" operator="lessThan">
      <formula>10</formula>
    </cfRule>
    <cfRule type="expression" dxfId="87" priority="18">
      <formula>D430=MIN($D430:$AF430)</formula>
    </cfRule>
  </conditionalFormatting>
  <conditionalFormatting sqref="D420:AF425">
    <cfRule type="cellIs" dxfId="86" priority="15" operator="lessThan">
      <formula>10</formula>
    </cfRule>
    <cfRule type="expression" dxfId="85" priority="16">
      <formula>D420=MIN($D420:$AF420)</formula>
    </cfRule>
  </conditionalFormatting>
  <conditionalFormatting sqref="Z469:AB482">
    <cfRule type="cellIs" dxfId="84" priority="11" operator="lessThan">
      <formula>10</formula>
    </cfRule>
  </conditionalFormatting>
  <conditionalFormatting sqref="Z469:AB482">
    <cfRule type="expression" dxfId="83" priority="12">
      <formula>#REF!=MIN(#REF!)</formula>
    </cfRule>
  </conditionalFormatting>
  <conditionalFormatting sqref="D469:AF482">
    <cfRule type="cellIs" dxfId="82" priority="13" operator="lessThan">
      <formula>10</formula>
    </cfRule>
    <cfRule type="expression" dxfId="81" priority="14">
      <formula>D469=MIN($D469:$AF469)</formula>
    </cfRule>
  </conditionalFormatting>
  <conditionalFormatting sqref="D490:AF490 D492:AF492 D494:AF494 D496:AF496">
    <cfRule type="cellIs" dxfId="80" priority="9" operator="lessThan">
      <formula>10</formula>
    </cfRule>
    <cfRule type="expression" dxfId="79" priority="10">
      <formula>D490=MIN($D490:$AF490)</formula>
    </cfRule>
  </conditionalFormatting>
  <conditionalFormatting sqref="D522:AF524 D534:AF537 D526:AF532 D539:AF541">
    <cfRule type="cellIs" dxfId="78" priority="7" operator="lessThan">
      <formula>10</formula>
    </cfRule>
    <cfRule type="expression" dxfId="77" priority="8">
      <formula>D522=MIN($D522:$AF522)</formula>
    </cfRule>
  </conditionalFormatting>
  <conditionalFormatting sqref="AV160:AV425">
    <cfRule type="expression" dxfId="76" priority="2">
      <formula>AV160=4</formula>
    </cfRule>
    <cfRule type="expression" dxfId="75" priority="3">
      <formula>AV160=3</formula>
    </cfRule>
    <cfRule type="expression" dxfId="74" priority="4">
      <formula>AV160=2</formula>
    </cfRule>
    <cfRule type="expression" dxfId="73" priority="5">
      <formula>AV160=1</formula>
    </cfRule>
  </conditionalFormatting>
  <pageMargins left="0.7" right="0.7" top="0.75" bottom="0.75" header="0.3" footer="0.3"/>
  <pageSetup paperSize="8" scale="2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81"/>
  <sheetViews>
    <sheetView workbookViewId="0">
      <selection activeCell="Q35" sqref="Q35"/>
    </sheetView>
  </sheetViews>
  <sheetFormatPr defaultRowHeight="15" x14ac:dyDescent="0.25"/>
  <cols>
    <col min="1" max="1" width="9.140625" style="165"/>
    <col min="2" max="2" width="15.5703125" style="165" customWidth="1"/>
    <col min="3" max="3" width="34.42578125" style="165" customWidth="1"/>
    <col min="4" max="4" width="9.140625" style="165"/>
    <col min="5" max="5" width="33.7109375" style="165" customWidth="1"/>
    <col min="6" max="6" width="34.7109375" style="165" customWidth="1"/>
    <col min="7" max="7" width="34.28515625" style="165" customWidth="1"/>
    <col min="8" max="8" width="34" style="165" customWidth="1"/>
    <col min="9" max="16384" width="9.140625" style="165"/>
  </cols>
  <sheetData>
    <row r="3" spans="1:16" x14ac:dyDescent="0.25">
      <c r="A3" s="566" t="s">
        <v>624</v>
      </c>
      <c r="B3" s="566" t="s">
        <v>610</v>
      </c>
      <c r="C3" s="566" t="s">
        <v>1650</v>
      </c>
      <c r="D3" s="566" t="s">
        <v>149</v>
      </c>
      <c r="E3" s="566" t="s">
        <v>1671</v>
      </c>
      <c r="F3" s="566" t="s">
        <v>1672</v>
      </c>
      <c r="G3" s="566" t="s">
        <v>1648</v>
      </c>
      <c r="H3" s="566" t="s">
        <v>1673</v>
      </c>
    </row>
    <row r="4" spans="1:16" x14ac:dyDescent="0.25">
      <c r="A4" s="165">
        <v>2501</v>
      </c>
      <c r="B4" s="165" t="s">
        <v>625</v>
      </c>
      <c r="C4" s="129" t="str">
        <f>CONCATENATE(B4,":PBI-ECAT-",A4,"00")</f>
        <v>FEB-030ROW:PBI-ECAT-250100</v>
      </c>
      <c r="D4" s="129">
        <v>1</v>
      </c>
      <c r="E4" s="129" t="str">
        <f>CONCATENATE(LEFT(C4,15),"ECATIO-",MID(C4,21,4),TEXT(D4,"10"))</f>
        <v>FEB-030ROW:PBI-ECATIO-250111</v>
      </c>
      <c r="F4" s="129" t="str">
        <f>CONCATENATE(LEFT(C4,15),"POS-",MID(C4,21,4),TEXT(D4,"00"))</f>
        <v>FEB-030ROW:PBI-POS-250101</v>
      </c>
      <c r="G4" s="128" t="s">
        <v>6</v>
      </c>
      <c r="H4" s="129" t="s">
        <v>1656</v>
      </c>
    </row>
    <row r="5" spans="1:16" x14ac:dyDescent="0.25">
      <c r="C5" s="129" t="str">
        <f>CONCATENATE(B4,":PBI-ECAT-",A4,"00")</f>
        <v>FEB-030ROW:PBI-ECAT-250100</v>
      </c>
      <c r="D5" s="129">
        <v>2</v>
      </c>
      <c r="E5" s="129" t="str">
        <f t="shared" ref="E5:E9" si="0">CONCATENATE(LEFT(C5,15),"ECATIO-",MID(C5,21,4),TEXT(D5,"10"))</f>
        <v>FEB-030ROW:PBI-ECATIO-250112</v>
      </c>
      <c r="F5" s="129" t="str">
        <f t="shared" ref="F5:F9" si="1">CONCATENATE(LEFT(C5,15),"POS-",MID(C5,21,4),TEXT(D5,"00"))</f>
        <v>FEB-030ROW:PBI-POS-250102</v>
      </c>
      <c r="G5" s="567" t="s">
        <v>6</v>
      </c>
      <c r="H5" s="568" t="s">
        <v>1657</v>
      </c>
      <c r="M5" s="569"/>
    </row>
    <row r="6" spans="1:16" x14ac:dyDescent="0.25">
      <c r="C6" s="129" t="str">
        <f>CONCATENATE(B4,":PBI-ECAT-",A4,"00")</f>
        <v>FEB-030ROW:PBI-ECAT-250100</v>
      </c>
      <c r="D6" s="129">
        <v>3</v>
      </c>
      <c r="E6" s="129" t="str">
        <f t="shared" si="0"/>
        <v>FEB-030ROW:PBI-ECATIO-250113</v>
      </c>
      <c r="F6" s="129" t="str">
        <f t="shared" si="1"/>
        <v>FEB-030ROW:PBI-POS-250103</v>
      </c>
      <c r="G6" s="569" t="s">
        <v>8</v>
      </c>
      <c r="H6" s="165" t="s">
        <v>1656</v>
      </c>
      <c r="M6" s="569"/>
    </row>
    <row r="7" spans="1:16" x14ac:dyDescent="0.25">
      <c r="C7" s="129" t="str">
        <f>CONCATENATE(B4,":PBI-ECAT-",A4,"00")</f>
        <v>FEB-030ROW:PBI-ECAT-250100</v>
      </c>
      <c r="D7" s="129">
        <v>4</v>
      </c>
      <c r="E7" s="129" t="str">
        <f t="shared" si="0"/>
        <v>FEB-030ROW:PBI-ECATIO-250114</v>
      </c>
      <c r="F7" s="129" t="str">
        <f t="shared" si="1"/>
        <v>FEB-030ROW:PBI-POS-250104</v>
      </c>
      <c r="G7" s="567" t="s">
        <v>8</v>
      </c>
      <c r="H7" s="568" t="s">
        <v>1657</v>
      </c>
      <c r="M7" s="569"/>
      <c r="P7" s="566"/>
    </row>
    <row r="8" spans="1:16" x14ac:dyDescent="0.25">
      <c r="C8" s="129" t="str">
        <f>CONCATENATE(B4,":PBI-ECAT-",A4,"00")</f>
        <v>FEB-030ROW:PBI-ECAT-250100</v>
      </c>
      <c r="D8" s="129">
        <v>5</v>
      </c>
      <c r="E8" s="129" t="str">
        <f t="shared" si="0"/>
        <v>FEB-030ROW:PBI-ECATIO-250115</v>
      </c>
      <c r="F8" s="129" t="str">
        <f t="shared" si="1"/>
        <v>FEB-030ROW:PBI-POS-250105</v>
      </c>
      <c r="G8" s="569" t="s">
        <v>7</v>
      </c>
      <c r="H8" s="165" t="s">
        <v>1656</v>
      </c>
      <c r="M8" s="569"/>
    </row>
    <row r="9" spans="1:16" x14ac:dyDescent="0.25">
      <c r="C9" s="568" t="str">
        <f>CONCATENATE(B4,":PBI-ECAT-",A4,"00")</f>
        <v>FEB-030ROW:PBI-ECAT-250100</v>
      </c>
      <c r="D9" s="568">
        <v>6</v>
      </c>
      <c r="E9" s="568" t="str">
        <f t="shared" si="0"/>
        <v>FEB-030ROW:PBI-ECATIO-250116</v>
      </c>
      <c r="F9" s="568" t="str">
        <f t="shared" si="1"/>
        <v>FEB-030ROW:PBI-POS-250106</v>
      </c>
      <c r="G9" s="569" t="s">
        <v>7</v>
      </c>
      <c r="H9" s="165" t="s">
        <v>1658</v>
      </c>
    </row>
    <row r="10" spans="1:16" x14ac:dyDescent="0.25">
      <c r="A10" s="165">
        <v>2502</v>
      </c>
      <c r="B10" s="165" t="s">
        <v>625</v>
      </c>
      <c r="C10" s="570" t="str">
        <f>CONCATENATE(B10,":PBI-ECAT-",A10,"00")</f>
        <v>FEB-030ROW:PBI-ECAT-250200</v>
      </c>
      <c r="D10" s="165">
        <v>1</v>
      </c>
      <c r="E10" s="165" t="str">
        <f>CONCATENATE(LEFT(C10,15),"ECATIO-",MID(C10,21,4),TEXT(D10,"10"))</f>
        <v>FEB-030ROW:PBI-ECATIO-250211</v>
      </c>
      <c r="F10" s="165" t="str">
        <f>CONCATENATE(LEFT(C10,15),"POS-",MID(C10,21,4),TEXT(D10,"00"))</f>
        <v>FEB-030ROW:PBI-POS-250201</v>
      </c>
      <c r="G10" s="569" t="s">
        <v>7</v>
      </c>
      <c r="H10" s="165" t="s">
        <v>1659</v>
      </c>
    </row>
    <row r="11" spans="1:16" x14ac:dyDescent="0.25">
      <c r="C11" s="129" t="str">
        <f>CONCATENATE(B10,":PBI-ECAT-",A10,"00")</f>
        <v>FEB-030ROW:PBI-ECAT-250200</v>
      </c>
      <c r="D11" s="165">
        <v>2</v>
      </c>
      <c r="E11" s="165" t="str">
        <f t="shared" ref="E11:E15" si="2">CONCATENATE(LEFT(C11,15),"ECATIO-",MID(C11,21,4),TEXT(D11,"10"))</f>
        <v>FEB-030ROW:PBI-ECATIO-250212</v>
      </c>
      <c r="F11" s="165" t="str">
        <f t="shared" ref="F11:F15" si="3">CONCATENATE(LEFT(C11,15),"POS-",MID(C11,21,4),TEXT(D11,"00"))</f>
        <v>FEB-030ROW:PBI-POS-250202</v>
      </c>
      <c r="G11" s="569" t="s">
        <v>7</v>
      </c>
      <c r="H11" s="165" t="s">
        <v>1660</v>
      </c>
    </row>
    <row r="12" spans="1:16" x14ac:dyDescent="0.25">
      <c r="C12" s="129" t="str">
        <f>CONCATENATE(B10,":PBI-ECAT-",A10,"00")</f>
        <v>FEB-030ROW:PBI-ECAT-250200</v>
      </c>
      <c r="D12" s="165">
        <v>3</v>
      </c>
      <c r="E12" s="165" t="str">
        <f t="shared" si="2"/>
        <v>FEB-030ROW:PBI-ECATIO-250213</v>
      </c>
      <c r="F12" s="165" t="str">
        <f t="shared" si="3"/>
        <v>FEB-030ROW:PBI-POS-250203</v>
      </c>
      <c r="G12" s="569" t="s">
        <v>7</v>
      </c>
      <c r="H12" s="165" t="s">
        <v>1661</v>
      </c>
    </row>
    <row r="13" spans="1:16" x14ac:dyDescent="0.25">
      <c r="C13" s="129" t="str">
        <f>CONCATENATE(B10,":PBI-ECAT-",A10,"00")</f>
        <v>FEB-030ROW:PBI-ECAT-250200</v>
      </c>
      <c r="D13" s="165">
        <v>4</v>
      </c>
      <c r="E13" s="165" t="str">
        <f t="shared" si="2"/>
        <v>FEB-030ROW:PBI-ECATIO-250214</v>
      </c>
      <c r="F13" s="165" t="str">
        <f t="shared" si="3"/>
        <v>FEB-030ROW:PBI-POS-250204</v>
      </c>
      <c r="G13" s="569" t="s">
        <v>7</v>
      </c>
      <c r="H13" s="165" t="s">
        <v>1657</v>
      </c>
    </row>
    <row r="14" spans="1:16" x14ac:dyDescent="0.25">
      <c r="C14" s="129" t="str">
        <f>CONCATENATE(B10,":PBI-ECAT-",A10,"00")</f>
        <v>FEB-030ROW:PBI-ECAT-250200</v>
      </c>
      <c r="D14" s="129">
        <v>5</v>
      </c>
      <c r="E14" s="129" t="str">
        <f t="shared" si="2"/>
        <v>FEB-030ROW:PBI-ECATIO-250215</v>
      </c>
      <c r="F14" s="129" t="str">
        <f t="shared" si="3"/>
        <v>FEB-030ROW:PBI-POS-250205</v>
      </c>
      <c r="G14" s="569" t="s">
        <v>7</v>
      </c>
      <c r="H14" s="165" t="s">
        <v>1662</v>
      </c>
    </row>
    <row r="15" spans="1:16" x14ac:dyDescent="0.25">
      <c r="C15" s="568" t="str">
        <f>CONCATENATE(B10,":PBI-ECAT-",A10,"00")</f>
        <v>FEB-030ROW:PBI-ECAT-250200</v>
      </c>
      <c r="D15" s="568">
        <v>6</v>
      </c>
      <c r="E15" s="568" t="str">
        <f t="shared" si="2"/>
        <v>FEB-030ROW:PBI-ECATIO-250216</v>
      </c>
      <c r="F15" s="568" t="str">
        <f t="shared" si="3"/>
        <v>FEB-030ROW:PBI-POS-250206</v>
      </c>
      <c r="G15" s="569" t="s">
        <v>7</v>
      </c>
      <c r="H15" s="165" t="s">
        <v>1663</v>
      </c>
    </row>
    <row r="16" spans="1:16" x14ac:dyDescent="0.25">
      <c r="A16" s="165">
        <v>2503</v>
      </c>
      <c r="B16" s="165" t="s">
        <v>625</v>
      </c>
      <c r="C16" s="570" t="str">
        <f>CONCATENATE(B16,":PBI-ECAT-",A16,"00")</f>
        <v>FEB-030ROW:PBI-ECAT-250300</v>
      </c>
      <c r="D16" s="165">
        <v>1</v>
      </c>
      <c r="E16" s="165" t="str">
        <f>CONCATENATE(LEFT(C16,15),"ECATIO-",MID(C16,21,4),TEXT(D16,"10"))</f>
        <v>FEB-030ROW:PBI-ECATIO-250311</v>
      </c>
      <c r="F16" s="165" t="str">
        <f>CONCATENATE(LEFT(C16,15),"POS-",MID(C16,21,4),TEXT(D16,"00"))</f>
        <v>FEB-030ROW:PBI-POS-250301</v>
      </c>
      <c r="G16" s="569" t="s">
        <v>7</v>
      </c>
      <c r="H16" s="165" t="s">
        <v>1664</v>
      </c>
    </row>
    <row r="17" spans="1:8" x14ac:dyDescent="0.25">
      <c r="C17" s="129" t="str">
        <f>CONCATENATE(B16,":PBI-ECAT-",A16,"00")</f>
        <v>FEB-030ROW:PBI-ECAT-250300</v>
      </c>
      <c r="D17" s="165">
        <v>2</v>
      </c>
      <c r="E17" s="165" t="str">
        <f t="shared" ref="E17:E21" si="4">CONCATENATE(LEFT(C17,15),"ECATIO-",MID(C17,21,4),TEXT(D17,"10"))</f>
        <v>FEB-030ROW:PBI-ECATIO-250312</v>
      </c>
      <c r="F17" s="165" t="str">
        <f t="shared" ref="F17:F21" si="5">CONCATENATE(LEFT(C17,15),"POS-",MID(C17,21,4),TEXT(D17,"00"))</f>
        <v>FEB-030ROW:PBI-POS-250302</v>
      </c>
      <c r="G17" s="567" t="s">
        <v>7</v>
      </c>
      <c r="H17" s="568" t="s">
        <v>1665</v>
      </c>
    </row>
    <row r="18" spans="1:8" x14ac:dyDescent="0.25">
      <c r="C18" s="129" t="str">
        <f>CONCATENATE(B16,":PBI-ECAT-",A16,"00")</f>
        <v>FEB-030ROW:PBI-ECAT-250300</v>
      </c>
      <c r="D18" s="165">
        <v>3</v>
      </c>
      <c r="E18" s="165" t="str">
        <f t="shared" si="4"/>
        <v>FEB-030ROW:PBI-ECATIO-250313</v>
      </c>
      <c r="F18" s="165" t="str">
        <f t="shared" si="5"/>
        <v>FEB-030ROW:PBI-POS-250303</v>
      </c>
      <c r="G18" s="569" t="s">
        <v>9</v>
      </c>
      <c r="H18" s="165" t="s">
        <v>1656</v>
      </c>
    </row>
    <row r="19" spans="1:8" x14ac:dyDescent="0.25">
      <c r="C19" s="129" t="str">
        <f>CONCATENATE(B16,":PBI-ECAT-",A16,"00")</f>
        <v>FEB-030ROW:PBI-ECAT-250300</v>
      </c>
      <c r="D19" s="165">
        <v>4</v>
      </c>
      <c r="E19" s="165" t="str">
        <f t="shared" si="4"/>
        <v>FEB-030ROW:PBI-ECATIO-250314</v>
      </c>
      <c r="F19" s="165" t="str">
        <f t="shared" si="5"/>
        <v>FEB-030ROW:PBI-POS-250304</v>
      </c>
      <c r="G19" s="569" t="s">
        <v>9</v>
      </c>
      <c r="H19" s="165" t="s">
        <v>1658</v>
      </c>
    </row>
    <row r="20" spans="1:8" x14ac:dyDescent="0.25">
      <c r="C20" s="129" t="str">
        <f>CONCATENATE(B16,":PBI-ECAT-",A16,"00")</f>
        <v>FEB-030ROW:PBI-ECAT-250300</v>
      </c>
      <c r="D20" s="129">
        <v>5</v>
      </c>
      <c r="E20" s="129" t="str">
        <f t="shared" si="4"/>
        <v>FEB-030ROW:PBI-ECATIO-250315</v>
      </c>
      <c r="F20" s="129" t="str">
        <f t="shared" si="5"/>
        <v>FEB-030ROW:PBI-POS-250305</v>
      </c>
      <c r="G20" s="569" t="s">
        <v>9</v>
      </c>
      <c r="H20" s="165" t="s">
        <v>1659</v>
      </c>
    </row>
    <row r="21" spans="1:8" x14ac:dyDescent="0.25">
      <c r="C21" s="568" t="str">
        <f>CONCATENATE(B16,":PBI-ECAT-",A16,"00")</f>
        <v>FEB-030ROW:PBI-ECAT-250300</v>
      </c>
      <c r="D21" s="568">
        <v>6</v>
      </c>
      <c r="E21" s="568" t="str">
        <f t="shared" si="4"/>
        <v>FEB-030ROW:PBI-ECATIO-250316</v>
      </c>
      <c r="F21" s="568" t="str">
        <f t="shared" si="5"/>
        <v>FEB-030ROW:PBI-POS-250306</v>
      </c>
      <c r="G21" s="569" t="s">
        <v>9</v>
      </c>
      <c r="H21" s="165" t="s">
        <v>1660</v>
      </c>
    </row>
    <row r="22" spans="1:8" x14ac:dyDescent="0.25">
      <c r="A22" s="165">
        <v>2504</v>
      </c>
      <c r="B22" s="165" t="s">
        <v>625</v>
      </c>
      <c r="C22" s="570" t="str">
        <f>CONCATENATE(B22,":PBI-ECAT-",A22,"00")</f>
        <v>FEB-030ROW:PBI-ECAT-250400</v>
      </c>
      <c r="D22" s="165">
        <v>1</v>
      </c>
      <c r="E22" s="165" t="str">
        <f>CONCATENATE(LEFT(C22,15),"ECATIO-",MID(C22,21,4),TEXT(D22,"10"))</f>
        <v>FEB-030ROW:PBI-ECATIO-250411</v>
      </c>
      <c r="F22" s="165" t="str">
        <f>CONCATENATE(LEFT(C22,15),"POS-",MID(C22,21,4),TEXT(D22,"00"))</f>
        <v>FEB-030ROW:PBI-POS-250401</v>
      </c>
      <c r="G22" s="569" t="s">
        <v>9</v>
      </c>
      <c r="H22" s="165" t="s">
        <v>1661</v>
      </c>
    </row>
    <row r="23" spans="1:8" x14ac:dyDescent="0.25">
      <c r="C23" s="129" t="str">
        <f>CONCATENATE(B22,":PBI-ECAT-",A22,"00")</f>
        <v>FEB-030ROW:PBI-ECAT-250400</v>
      </c>
      <c r="D23" s="165">
        <v>2</v>
      </c>
      <c r="E23" s="165" t="str">
        <f t="shared" ref="E23:E27" si="6">CONCATENATE(LEFT(C23,15),"ECATIO-",MID(C23,21,4),TEXT(D23,"10"))</f>
        <v>FEB-030ROW:PBI-ECATIO-250412</v>
      </c>
      <c r="F23" s="165" t="str">
        <f t="shared" ref="F23:F27" si="7">CONCATENATE(LEFT(C23,15),"POS-",MID(C23,21,4),TEXT(D23,"00"))</f>
        <v>FEB-030ROW:PBI-POS-250402</v>
      </c>
      <c r="G23" s="569" t="s">
        <v>9</v>
      </c>
      <c r="H23" s="165" t="s">
        <v>1657</v>
      </c>
    </row>
    <row r="24" spans="1:8" x14ac:dyDescent="0.25">
      <c r="C24" s="129" t="str">
        <f>CONCATENATE(B22,":PBI-ECAT-",A22,"00")</f>
        <v>FEB-030ROW:PBI-ECAT-250400</v>
      </c>
      <c r="D24" s="165">
        <v>3</v>
      </c>
      <c r="E24" s="165" t="str">
        <f t="shared" si="6"/>
        <v>FEB-030ROW:PBI-ECATIO-250413</v>
      </c>
      <c r="F24" s="165" t="str">
        <f t="shared" si="7"/>
        <v>FEB-030ROW:PBI-POS-250403</v>
      </c>
      <c r="G24" s="569" t="s">
        <v>9</v>
      </c>
      <c r="H24" s="165" t="s">
        <v>1662</v>
      </c>
    </row>
    <row r="25" spans="1:8" x14ac:dyDescent="0.25">
      <c r="C25" s="129" t="str">
        <f>CONCATENATE(B22,":PBI-ECAT-",A22,"00")</f>
        <v>FEB-030ROW:PBI-ECAT-250400</v>
      </c>
      <c r="D25" s="165">
        <v>4</v>
      </c>
      <c r="E25" s="165" t="str">
        <f t="shared" si="6"/>
        <v>FEB-030ROW:PBI-ECATIO-250414</v>
      </c>
      <c r="F25" s="165" t="str">
        <f t="shared" si="7"/>
        <v>FEB-030ROW:PBI-POS-250404</v>
      </c>
      <c r="G25" s="569" t="s">
        <v>9</v>
      </c>
      <c r="H25" s="165" t="s">
        <v>1663</v>
      </c>
    </row>
    <row r="26" spans="1:8" x14ac:dyDescent="0.25">
      <c r="C26" s="129" t="str">
        <f>CONCATENATE(B22,":PBI-ECAT-",A22,"00")</f>
        <v>FEB-030ROW:PBI-ECAT-250400</v>
      </c>
      <c r="D26" s="129">
        <v>5</v>
      </c>
      <c r="E26" s="129" t="str">
        <f t="shared" si="6"/>
        <v>FEB-030ROW:PBI-ECATIO-250415</v>
      </c>
      <c r="F26" s="129" t="str">
        <f t="shared" si="7"/>
        <v>FEB-030ROW:PBI-POS-250405</v>
      </c>
      <c r="G26" s="569" t="s">
        <v>9</v>
      </c>
      <c r="H26" s="165" t="s">
        <v>1664</v>
      </c>
    </row>
    <row r="27" spans="1:8" x14ac:dyDescent="0.25">
      <c r="C27" s="568" t="str">
        <f>CONCATENATE(B22,":PBI-ECAT-",A22,"00")</f>
        <v>FEB-030ROW:PBI-ECAT-250400</v>
      </c>
      <c r="D27" s="568">
        <v>6</v>
      </c>
      <c r="E27" s="568" t="str">
        <f t="shared" si="6"/>
        <v>FEB-030ROW:PBI-ECATIO-250416</v>
      </c>
      <c r="F27" s="568" t="str">
        <f t="shared" si="7"/>
        <v>FEB-030ROW:PBI-POS-250406</v>
      </c>
      <c r="G27" s="567" t="s">
        <v>9</v>
      </c>
      <c r="H27" s="568" t="s">
        <v>1665</v>
      </c>
    </row>
    <row r="28" spans="1:8" x14ac:dyDescent="0.25">
      <c r="A28" s="165">
        <v>2505</v>
      </c>
      <c r="B28" s="165" t="s">
        <v>625</v>
      </c>
      <c r="C28" s="570" t="str">
        <f>CONCATENATE(B28,":PBI-ECAT-",A28,"00")</f>
        <v>FEB-030ROW:PBI-ECAT-250500</v>
      </c>
      <c r="D28" s="165">
        <v>1</v>
      </c>
      <c r="E28" s="165" t="str">
        <f>CONCATENATE(LEFT(C28,15),"ECATIO-",MID(C28,21,4),TEXT(D28,"10"))</f>
        <v>FEB-030ROW:PBI-ECATIO-250511</v>
      </c>
      <c r="F28" s="165" t="str">
        <f>CONCATENATE(LEFT(C28,15),"POS-",MID(C28,21,4),TEXT(D28,"00"))</f>
        <v>FEB-030ROW:PBI-POS-250501</v>
      </c>
      <c r="G28" s="571" t="s">
        <v>12</v>
      </c>
      <c r="H28" s="570" t="s">
        <v>1666</v>
      </c>
    </row>
    <row r="29" spans="1:8" x14ac:dyDescent="0.25">
      <c r="C29" s="129" t="str">
        <f>CONCATENATE(B28,":PBI-ECAT-",A28,"00")</f>
        <v>FEB-030ROW:PBI-ECAT-250500</v>
      </c>
      <c r="D29" s="165">
        <v>2</v>
      </c>
      <c r="E29" s="165" t="str">
        <f t="shared" ref="E29:E33" si="8">CONCATENATE(LEFT(C29,15),"ECATIO-",MID(C29,21,4),TEXT(D29,"10"))</f>
        <v>FEB-030ROW:PBI-ECATIO-250512</v>
      </c>
      <c r="F29" s="165" t="str">
        <f t="shared" ref="F29:F33" si="9">CONCATENATE(LEFT(C29,15),"POS-",MID(C29,21,4),TEXT(D29,"00"))</f>
        <v>FEB-030ROW:PBI-POS-250502</v>
      </c>
      <c r="G29" s="128" t="s">
        <v>12</v>
      </c>
      <c r="H29" s="129" t="s">
        <v>1667</v>
      </c>
    </row>
    <row r="30" spans="1:8" x14ac:dyDescent="0.25">
      <c r="C30" s="129" t="str">
        <f>CONCATENATE(B28,":PBI-ECAT-",A28,"00")</f>
        <v>FEB-030ROW:PBI-ECAT-250500</v>
      </c>
      <c r="D30" s="165">
        <v>3</v>
      </c>
      <c r="E30" s="165" t="str">
        <f t="shared" si="8"/>
        <v>FEB-030ROW:PBI-ECATIO-250513</v>
      </c>
      <c r="F30" s="165" t="str">
        <f t="shared" si="9"/>
        <v>FEB-030ROW:PBI-POS-250503</v>
      </c>
      <c r="G30" s="128" t="s">
        <v>12</v>
      </c>
      <c r="H30" s="129" t="s">
        <v>1668</v>
      </c>
    </row>
    <row r="31" spans="1:8" x14ac:dyDescent="0.25">
      <c r="C31" s="129" t="str">
        <f>CONCATENATE(B28,":PBI-ECAT-",A28,"00")</f>
        <v>FEB-030ROW:PBI-ECAT-250500</v>
      </c>
      <c r="D31" s="165">
        <v>4</v>
      </c>
      <c r="E31" s="165" t="str">
        <f t="shared" si="8"/>
        <v>FEB-030ROW:PBI-ECATIO-250514</v>
      </c>
      <c r="F31" s="165" t="str">
        <f t="shared" si="9"/>
        <v>FEB-030ROW:PBI-POS-250504</v>
      </c>
      <c r="G31" s="128" t="s">
        <v>12</v>
      </c>
      <c r="H31" s="129" t="s">
        <v>1669</v>
      </c>
    </row>
    <row r="32" spans="1:8" x14ac:dyDescent="0.25">
      <c r="C32" s="129" t="str">
        <f>CONCATENATE(B28,":PBI-ECAT-",A28,"00")</f>
        <v>FEB-030ROW:PBI-ECAT-250500</v>
      </c>
      <c r="D32" s="129">
        <v>5</v>
      </c>
      <c r="E32" s="129" t="str">
        <f t="shared" si="8"/>
        <v>FEB-030ROW:PBI-ECATIO-250515</v>
      </c>
      <c r="F32" s="572" t="str">
        <f t="shared" si="9"/>
        <v>FEB-030ROW:PBI-POS-250505</v>
      </c>
      <c r="G32" s="128" t="s">
        <v>10</v>
      </c>
      <c r="H32" s="573" t="s">
        <v>1670</v>
      </c>
    </row>
    <row r="33" spans="1:11" x14ac:dyDescent="0.25">
      <c r="C33" s="568" t="str">
        <f>CONCATENATE(B28,":PBI-ECAT-",A28,"00")</f>
        <v>FEB-030ROW:PBI-ECAT-250500</v>
      </c>
      <c r="D33" s="568">
        <v>6</v>
      </c>
      <c r="E33" s="568" t="str">
        <f t="shared" si="8"/>
        <v>FEB-030ROW:PBI-ECATIO-250516</v>
      </c>
      <c r="F33" s="574" t="str">
        <f t="shared" si="9"/>
        <v>FEB-030ROW:PBI-POS-250506</v>
      </c>
      <c r="G33" s="567" t="s">
        <v>11</v>
      </c>
      <c r="H33" s="575" t="s">
        <v>1670</v>
      </c>
    </row>
    <row r="34" spans="1:11" x14ac:dyDescent="0.25">
      <c r="A34" s="165">
        <v>2506</v>
      </c>
      <c r="B34" s="165" t="s">
        <v>625</v>
      </c>
      <c r="C34" s="570" t="str">
        <f>CONCATENATE(B34,":PBI-ECAT-",A34,"00")</f>
        <v>FEB-030ROW:PBI-ECAT-250600</v>
      </c>
      <c r="D34" s="129">
        <v>1</v>
      </c>
      <c r="E34" s="129" t="str">
        <f>CONCATENATE(LEFT(C34,15),"ECATIO-",MID(C34,21,4),TEXT(D34,"10"))</f>
        <v>FEB-030ROW:PBI-ECATIO-250611</v>
      </c>
      <c r="F34" s="129" t="str">
        <f>CONCATENATE(LEFT(C34,15),"POS-",MID(C34,21,4),TEXT(D34,"00"))</f>
        <v>FEB-030ROW:PBI-POS-250601</v>
      </c>
      <c r="G34" s="128" t="s">
        <v>101</v>
      </c>
      <c r="H34" s="129"/>
    </row>
    <row r="35" spans="1:11" x14ac:dyDescent="0.25">
      <c r="C35" s="129" t="str">
        <f>CONCATENATE(B34,":PBI-ECAT-",A34,"00")</f>
        <v>FEB-030ROW:PBI-ECAT-250600</v>
      </c>
      <c r="D35" s="129">
        <v>2</v>
      </c>
      <c r="E35" s="129" t="str">
        <f t="shared" ref="E35:E39" si="10">CONCATENATE(LEFT(C35,15),"ECATIO-",MID(C35,21,4),TEXT(D35,"10"))</f>
        <v>FEB-030ROW:PBI-ECATIO-250612</v>
      </c>
      <c r="F35" s="129" t="str">
        <f t="shared" ref="F35:F45" si="11">CONCATENATE(LEFT(C35,15),"POS-",MID(C35,21,4),TEXT(D35,"00"))</f>
        <v>FEB-030ROW:PBI-POS-250602</v>
      </c>
      <c r="G35" s="128" t="s">
        <v>102</v>
      </c>
      <c r="H35" s="129"/>
    </row>
    <row r="36" spans="1:11" x14ac:dyDescent="0.25">
      <c r="C36" s="129" t="str">
        <f>CONCATENATE(B34,":PBI-ECAT-",A34,"00")</f>
        <v>FEB-030ROW:PBI-ECAT-250600</v>
      </c>
      <c r="D36" s="129">
        <v>3</v>
      </c>
      <c r="E36" s="129" t="str">
        <f t="shared" si="10"/>
        <v>FEB-030ROW:PBI-ECATIO-250613</v>
      </c>
      <c r="F36" s="129" t="str">
        <f t="shared" si="11"/>
        <v>FEB-030ROW:PBI-POS-250603</v>
      </c>
      <c r="G36" s="128" t="s">
        <v>103</v>
      </c>
      <c r="H36" s="129"/>
    </row>
    <row r="37" spans="1:11" x14ac:dyDescent="0.25">
      <c r="C37" s="129" t="str">
        <f>CONCATENATE(B34,":PBI-ECAT-",A34,"00")</f>
        <v>FEB-030ROW:PBI-ECAT-250600</v>
      </c>
      <c r="D37" s="129">
        <v>4</v>
      </c>
      <c r="E37" s="576" t="str">
        <f t="shared" si="10"/>
        <v>FEB-030ROW:PBI-ECATIO-250614</v>
      </c>
      <c r="F37" s="576" t="str">
        <f t="shared" si="11"/>
        <v>FEB-030ROW:PBI-POS-250604</v>
      </c>
      <c r="G37" s="129"/>
      <c r="H37" s="129"/>
    </row>
    <row r="38" spans="1:11" x14ac:dyDescent="0.25">
      <c r="C38" s="129" t="str">
        <f>CONCATENATE(B34,":PBI-ECAT-",A34,"00")</f>
        <v>FEB-030ROW:PBI-ECAT-250600</v>
      </c>
      <c r="D38" s="129">
        <v>5</v>
      </c>
      <c r="E38" s="576" t="str">
        <f t="shared" si="10"/>
        <v>FEB-030ROW:PBI-ECATIO-250615</v>
      </c>
      <c r="F38" s="576" t="str">
        <f t="shared" si="11"/>
        <v>FEB-030ROW:PBI-POS-250605</v>
      </c>
      <c r="G38" s="129"/>
      <c r="H38" s="129"/>
    </row>
    <row r="39" spans="1:11" x14ac:dyDescent="0.25">
      <c r="C39" s="568" t="str">
        <f>CONCATENATE(B34,":PBI-ECAT-",A34,"00")</f>
        <v>FEB-030ROW:PBI-ECAT-250600</v>
      </c>
      <c r="D39" s="568">
        <v>6</v>
      </c>
      <c r="E39" s="574" t="str">
        <f t="shared" si="10"/>
        <v>FEB-030ROW:PBI-ECATIO-250616</v>
      </c>
      <c r="F39" s="574" t="str">
        <f t="shared" si="11"/>
        <v>FEB-030ROW:PBI-POS-250606</v>
      </c>
      <c r="G39" s="568"/>
      <c r="H39" s="568"/>
    </row>
    <row r="40" spans="1:11" x14ac:dyDescent="0.25">
      <c r="A40" s="165">
        <v>2507</v>
      </c>
      <c r="B40" s="165" t="s">
        <v>177</v>
      </c>
      <c r="C40" s="570" t="str">
        <f>CONCATENATE(B40,":PBI-ECAT-",A40,"00")</f>
        <v>DTL-030ROW:PBI-ECAT-250700</v>
      </c>
      <c r="D40" s="570">
        <v>1</v>
      </c>
      <c r="E40" s="129" t="str">
        <f>CONCATENATE(LEFT(C40,15),"ECATIO-",MID(C40,21,4),TEXT(D40,"10"))</f>
        <v>DTL-030ROW:PBI-ECATIO-250711</v>
      </c>
      <c r="F40" s="576" t="str">
        <f>CONCATENATE(LEFT(C40,15),"POS-",MID(C40,21,4),TEXT(D40,"00"))</f>
        <v>DTL-030ROW:PBI-POS-250701</v>
      </c>
      <c r="G40" s="569" t="s">
        <v>42</v>
      </c>
      <c r="H40" s="573" t="s">
        <v>1670</v>
      </c>
    </row>
    <row r="41" spans="1:11" x14ac:dyDescent="0.25">
      <c r="C41" s="129" t="str">
        <f>CONCATENATE(B40,":PBI-ECAT-",A40,"00")</f>
        <v>DTL-030ROW:PBI-ECAT-250700</v>
      </c>
      <c r="D41" s="129">
        <v>2</v>
      </c>
      <c r="E41" s="129" t="str">
        <f t="shared" ref="E41:E45" si="12">CONCATENATE(LEFT(C41,15),"ECATIO-",MID(C41,21,4),TEXT(D41,"10"))</f>
        <v>DTL-030ROW:PBI-ECATIO-250712</v>
      </c>
      <c r="F41" s="576" t="str">
        <f t="shared" si="11"/>
        <v>DTL-030ROW:PBI-POS-250702</v>
      </c>
      <c r="G41" s="569" t="s">
        <v>43</v>
      </c>
      <c r="H41" s="575" t="s">
        <v>1670</v>
      </c>
    </row>
    <row r="42" spans="1:11" x14ac:dyDescent="0.25">
      <c r="C42" s="129" t="str">
        <f>CONCATENATE(B40,":PBI-ECAT-",A40,"00")</f>
        <v>DTL-030ROW:PBI-ECAT-250700</v>
      </c>
      <c r="D42" s="129">
        <v>3</v>
      </c>
      <c r="E42" s="576" t="str">
        <f t="shared" si="12"/>
        <v>DTL-030ROW:PBI-ECATIO-250713</v>
      </c>
      <c r="F42" s="576" t="str">
        <f t="shared" si="11"/>
        <v>DTL-030ROW:PBI-POS-250703</v>
      </c>
    </row>
    <row r="43" spans="1:11" x14ac:dyDescent="0.25">
      <c r="C43" s="129" t="str">
        <f>CONCATENATE(B40,":PBI-ECAT-",A40,"00")</f>
        <v>DTL-030ROW:PBI-ECAT-250700</v>
      </c>
      <c r="D43" s="129">
        <v>4</v>
      </c>
      <c r="E43" s="576" t="str">
        <f t="shared" si="12"/>
        <v>DTL-030ROW:PBI-ECATIO-250714</v>
      </c>
      <c r="F43" s="576" t="str">
        <f t="shared" si="11"/>
        <v>DTL-030ROW:PBI-POS-250704</v>
      </c>
    </row>
    <row r="44" spans="1:11" x14ac:dyDescent="0.25">
      <c r="C44" s="129" t="str">
        <f>CONCATENATE(B40,":PBI-ECAT-",A40,"00")</f>
        <v>DTL-030ROW:PBI-ECAT-250700</v>
      </c>
      <c r="D44" s="129">
        <v>5</v>
      </c>
      <c r="E44" s="576" t="str">
        <f t="shared" si="12"/>
        <v>DTL-030ROW:PBI-ECATIO-250715</v>
      </c>
      <c r="F44" s="576" t="str">
        <f t="shared" si="11"/>
        <v>DTL-030ROW:PBI-POS-250705</v>
      </c>
      <c r="K44" s="569"/>
    </row>
    <row r="45" spans="1:11" x14ac:dyDescent="0.25">
      <c r="C45" s="568" t="str">
        <f>CONCATENATE(B40,":PBI-ECAT-",A40,"00")</f>
        <v>DTL-030ROW:PBI-ECAT-250700</v>
      </c>
      <c r="D45" s="568">
        <v>6</v>
      </c>
      <c r="E45" s="574" t="str">
        <f t="shared" si="12"/>
        <v>DTL-030ROW:PBI-ECATIO-250716</v>
      </c>
      <c r="F45" s="574" t="str">
        <f t="shared" si="11"/>
        <v>DTL-030ROW:PBI-POS-250706</v>
      </c>
      <c r="G45" s="568"/>
      <c r="H45" s="568"/>
    </row>
    <row r="46" spans="1:11" x14ac:dyDescent="0.25">
      <c r="A46" s="165">
        <v>2508</v>
      </c>
      <c r="B46" s="165" t="s">
        <v>596</v>
      </c>
      <c r="C46" s="570" t="str">
        <f>CONCATENATE(B46,":PBI-ECAT-",A46,"00")</f>
        <v>SPK-020ROW:PBI-ECAT-250800</v>
      </c>
      <c r="D46" s="129">
        <v>1</v>
      </c>
      <c r="E46" s="129" t="str">
        <f>CONCATENATE(LEFT(C46,15),"ECATIO-",MID(C46,21,4),TEXT(D46,"10"))</f>
        <v>SPK-020ROW:PBI-ECATIO-250811</v>
      </c>
      <c r="F46" s="129" t="str">
        <f>CONCATENATE(LEFT(C46,15),"POS-",MID(C46,21,4),TEXT(D46,"00"))</f>
        <v>SPK-020ROW:PBI-POS-250801</v>
      </c>
      <c r="G46" s="128" t="s">
        <v>64</v>
      </c>
      <c r="H46" s="165" t="s">
        <v>1674</v>
      </c>
    </row>
    <row r="47" spans="1:11" x14ac:dyDescent="0.25">
      <c r="C47" s="129" t="str">
        <f>CONCATENATE(B46,":PBI-ECAT-",A46,"00")</f>
        <v>SPK-020ROW:PBI-ECAT-250800</v>
      </c>
      <c r="D47" s="129">
        <v>2</v>
      </c>
      <c r="E47" s="129" t="str">
        <f t="shared" ref="E47:E51" si="13">CONCATENATE(LEFT(C47,15),"ECATIO-",MID(C47,21,4),TEXT(D47,"10"))</f>
        <v>SPK-020ROW:PBI-ECATIO-250812</v>
      </c>
      <c r="F47" s="129" t="str">
        <f t="shared" ref="F47:F51" si="14">CONCATENATE(LEFT(C47,15),"POS-",MID(C47,21,4),TEXT(D47,"00"))</f>
        <v>SPK-020ROW:PBI-POS-250802</v>
      </c>
      <c r="G47" s="128" t="s">
        <v>64</v>
      </c>
      <c r="H47" s="165" t="s">
        <v>1881</v>
      </c>
    </row>
    <row r="48" spans="1:11" x14ac:dyDescent="0.25">
      <c r="C48" s="129" t="str">
        <f>CONCATENATE(B46,":PBI-ECAT-",A46,"00")</f>
        <v>SPK-020ROW:PBI-ECAT-250800</v>
      </c>
      <c r="D48" s="129">
        <v>3</v>
      </c>
      <c r="E48" s="129" t="str">
        <f t="shared" si="13"/>
        <v>SPK-020ROW:PBI-ECATIO-250813</v>
      </c>
      <c r="F48" s="129" t="str">
        <f t="shared" si="14"/>
        <v>SPK-020ROW:PBI-POS-250803</v>
      </c>
      <c r="G48" s="128" t="s">
        <v>65</v>
      </c>
      <c r="H48" s="165" t="s">
        <v>1674</v>
      </c>
    </row>
    <row r="49" spans="1:8" x14ac:dyDescent="0.25">
      <c r="C49" s="129" t="str">
        <f>CONCATENATE(B46,":PBI-ECAT-",A46,"00")</f>
        <v>SPK-020ROW:PBI-ECAT-250800</v>
      </c>
      <c r="D49" s="129">
        <v>4</v>
      </c>
      <c r="E49" s="129" t="str">
        <f t="shared" si="13"/>
        <v>SPK-020ROW:PBI-ECATIO-250814</v>
      </c>
      <c r="F49" s="129" t="str">
        <f t="shared" si="14"/>
        <v>SPK-020ROW:PBI-POS-250804</v>
      </c>
      <c r="G49" s="128" t="s">
        <v>65</v>
      </c>
      <c r="H49" s="165" t="s">
        <v>1881</v>
      </c>
    </row>
    <row r="50" spans="1:8" x14ac:dyDescent="0.25">
      <c r="C50" s="129" t="str">
        <f>CONCATENATE(B46,":PBI-ECAT-",A46,"00")</f>
        <v>SPK-020ROW:PBI-ECAT-250800</v>
      </c>
      <c r="D50" s="129">
        <v>5</v>
      </c>
      <c r="E50" s="129" t="str">
        <f t="shared" si="13"/>
        <v>SPK-020ROW:PBI-ECATIO-250815</v>
      </c>
      <c r="F50" s="129" t="str">
        <f t="shared" si="14"/>
        <v>SPK-020ROW:PBI-POS-250805</v>
      </c>
      <c r="G50" s="128" t="s">
        <v>66</v>
      </c>
      <c r="H50" s="165" t="s">
        <v>1674</v>
      </c>
    </row>
    <row r="51" spans="1:8" x14ac:dyDescent="0.25">
      <c r="C51" s="568" t="str">
        <f>CONCATENATE(B46,":PBI-ECAT-",A46,"00")</f>
        <v>SPK-020ROW:PBI-ECAT-250800</v>
      </c>
      <c r="D51" s="568">
        <v>6</v>
      </c>
      <c r="E51" s="568" t="str">
        <f t="shared" si="13"/>
        <v>SPK-020ROW:PBI-ECATIO-250816</v>
      </c>
      <c r="F51" s="568" t="str">
        <f t="shared" si="14"/>
        <v>SPK-020ROW:PBI-POS-250806</v>
      </c>
      <c r="G51" s="567" t="s">
        <v>66</v>
      </c>
      <c r="H51" s="568" t="s">
        <v>1881</v>
      </c>
    </row>
    <row r="52" spans="1:8" x14ac:dyDescent="0.25">
      <c r="A52" s="165">
        <v>2509</v>
      </c>
      <c r="B52" s="165" t="s">
        <v>638</v>
      </c>
      <c r="C52" s="570" t="str">
        <f>CONCATENATE(B52,":PBI-ECAT-",A52,"00")</f>
        <v>MBL-040ROW:PBI-ECAT-250900</v>
      </c>
      <c r="D52" s="129">
        <v>1</v>
      </c>
      <c r="E52" s="129" t="str">
        <f>CONCATENATE(LEFT(C52,15),"ECATIO-",MID(C52,21,4),TEXT(D52,"10"))</f>
        <v>MBL-040ROW:PBI-ECATIO-250911</v>
      </c>
      <c r="F52" s="129" t="str">
        <f>CONCATENATE(LEFT(C52,15),"POS-",MID(C52,21,4),TEXT(D52,"00"))</f>
        <v>MBL-040ROW:PBI-POS-250901</v>
      </c>
      <c r="G52" s="128" t="s">
        <v>78</v>
      </c>
      <c r="H52" s="165" t="s">
        <v>1674</v>
      </c>
    </row>
    <row r="53" spans="1:8" x14ac:dyDescent="0.25">
      <c r="C53" s="129" t="str">
        <f>CONCATENATE(B52,":PBI-ECAT-",A52,"00")</f>
        <v>MBL-040ROW:PBI-ECAT-250900</v>
      </c>
      <c r="D53" s="129">
        <v>2</v>
      </c>
      <c r="E53" s="129" t="str">
        <f t="shared" ref="E53:E57" si="15">CONCATENATE(LEFT(C53,15),"ECATIO-",MID(C53,21,4),TEXT(D53,"10"))</f>
        <v>MBL-040ROW:PBI-ECATIO-250912</v>
      </c>
      <c r="F53" s="129" t="str">
        <f t="shared" ref="F53:F57" si="16">CONCATENATE(LEFT(C53,15),"POS-",MID(C53,21,4),TEXT(D53,"00"))</f>
        <v>MBL-040ROW:PBI-POS-250902</v>
      </c>
      <c r="G53" s="128" t="s">
        <v>78</v>
      </c>
      <c r="H53" s="128" t="s">
        <v>1675</v>
      </c>
    </row>
    <row r="54" spans="1:8" x14ac:dyDescent="0.25">
      <c r="C54" s="129" t="str">
        <f>CONCATENATE(B52,":PBI-ECAT-",A52,"00")</f>
        <v>MBL-040ROW:PBI-ECAT-250900</v>
      </c>
      <c r="D54" s="129">
        <v>3</v>
      </c>
      <c r="E54" s="129" t="str">
        <f t="shared" si="15"/>
        <v>MBL-040ROW:PBI-ECATIO-250913</v>
      </c>
      <c r="F54" s="129" t="str">
        <f t="shared" si="16"/>
        <v>MBL-040ROW:PBI-POS-250903</v>
      </c>
      <c r="G54" s="128" t="s">
        <v>79</v>
      </c>
      <c r="H54" s="128" t="s">
        <v>1674</v>
      </c>
    </row>
    <row r="55" spans="1:8" x14ac:dyDescent="0.25">
      <c r="C55" s="129" t="str">
        <f>CONCATENATE(B52,":PBI-ECAT-",A52,"00")</f>
        <v>MBL-040ROW:PBI-ECAT-250900</v>
      </c>
      <c r="D55" s="129">
        <v>4</v>
      </c>
      <c r="E55" s="129" t="str">
        <f t="shared" si="15"/>
        <v>MBL-040ROW:PBI-ECATIO-250914</v>
      </c>
      <c r="F55" s="129" t="str">
        <f t="shared" si="16"/>
        <v>MBL-040ROW:PBI-POS-250904</v>
      </c>
      <c r="G55" s="128" t="s">
        <v>79</v>
      </c>
      <c r="H55" s="165" t="s">
        <v>1675</v>
      </c>
    </row>
    <row r="56" spans="1:8" x14ac:dyDescent="0.25">
      <c r="C56" s="129" t="str">
        <f>CONCATENATE(B52,":PBI-ECAT-",A52,"00")</f>
        <v>MBL-040ROW:PBI-ECAT-250900</v>
      </c>
      <c r="D56" s="129">
        <v>5</v>
      </c>
      <c r="E56" s="129" t="str">
        <f t="shared" si="15"/>
        <v>MBL-040ROW:PBI-ECATIO-250915</v>
      </c>
      <c r="F56" s="129" t="str">
        <f t="shared" si="16"/>
        <v>MBL-040ROW:PBI-POS-250905</v>
      </c>
      <c r="G56" s="128" t="s">
        <v>80</v>
      </c>
      <c r="H56" s="129" t="s">
        <v>1674</v>
      </c>
    </row>
    <row r="57" spans="1:8" x14ac:dyDescent="0.25">
      <c r="C57" s="568" t="str">
        <f>CONCATENATE(B52,":PBI-ECAT-",A52,"00")</f>
        <v>MBL-040ROW:PBI-ECAT-250900</v>
      </c>
      <c r="D57" s="568">
        <v>6</v>
      </c>
      <c r="E57" s="568" t="str">
        <f t="shared" si="15"/>
        <v>MBL-040ROW:PBI-ECATIO-250916</v>
      </c>
      <c r="F57" s="568" t="str">
        <f t="shared" si="16"/>
        <v>MBL-040ROW:PBI-POS-250906</v>
      </c>
      <c r="G57" s="567" t="s">
        <v>80</v>
      </c>
      <c r="H57" s="568" t="s">
        <v>1675</v>
      </c>
    </row>
    <row r="58" spans="1:8" x14ac:dyDescent="0.25">
      <c r="A58" s="165">
        <v>2510</v>
      </c>
      <c r="B58" s="165" t="s">
        <v>597</v>
      </c>
      <c r="C58" s="570" t="str">
        <f>CONCATENATE(B58,":PBI-ECAT-",A58,"00")</f>
        <v>HBL-020ROW:PBI-ECAT-251000</v>
      </c>
      <c r="D58" s="129">
        <v>1</v>
      </c>
      <c r="E58" s="129" t="str">
        <f>CONCATENATE(LEFT(C58,15),"ECATIO-",MID(C58,21,4),TEXT(D58,"10"))</f>
        <v>HBL-020ROW:PBI-ECATIO-251011</v>
      </c>
      <c r="F58" s="129" t="str">
        <f>CONCATENATE(LEFT(C58,15),"POS-",MID(C58,21,4),TEXT(D58,"00"))</f>
        <v>HBL-020ROW:PBI-POS-251001</v>
      </c>
      <c r="G58" s="128" t="s">
        <v>99</v>
      </c>
      <c r="H58" s="165" t="s">
        <v>1674</v>
      </c>
    </row>
    <row r="59" spans="1:8" x14ac:dyDescent="0.25">
      <c r="C59" s="129" t="str">
        <f>CONCATENATE(B58,":PBI-ECAT-",A58,"00")</f>
        <v>HBL-020ROW:PBI-ECAT-251000</v>
      </c>
      <c r="D59" s="129">
        <v>2</v>
      </c>
      <c r="E59" s="129" t="str">
        <f t="shared" ref="E59:E63" si="17">CONCATENATE(LEFT(C59,15),"ECATIO-",MID(C59,21,4),TEXT(D59,"10"))</f>
        <v>HBL-020ROW:PBI-ECATIO-251012</v>
      </c>
      <c r="F59" s="129" t="str">
        <f t="shared" ref="F59:F63" si="18">CONCATENATE(LEFT(C59,15),"POS-",MID(C59,21,4),TEXT(D59,"00"))</f>
        <v>HBL-020ROW:PBI-POS-251002</v>
      </c>
      <c r="G59" s="128" t="s">
        <v>99</v>
      </c>
      <c r="H59" s="165" t="s">
        <v>1675</v>
      </c>
    </row>
    <row r="60" spans="1:8" x14ac:dyDescent="0.25">
      <c r="C60" s="129" t="str">
        <f>CONCATENATE(B58,":PBI-ECAT-",A58,"00")</f>
        <v>HBL-020ROW:PBI-ECAT-251000</v>
      </c>
      <c r="D60" s="129">
        <v>3</v>
      </c>
      <c r="E60" s="576" t="str">
        <f t="shared" si="17"/>
        <v>HBL-020ROW:PBI-ECATIO-251013</v>
      </c>
      <c r="F60" s="576" t="str">
        <f t="shared" si="18"/>
        <v>HBL-020ROW:PBI-POS-251003</v>
      </c>
    </row>
    <row r="61" spans="1:8" x14ac:dyDescent="0.25">
      <c r="C61" s="129" t="str">
        <f>CONCATENATE(B58,":PBI-ECAT-",A58,"00")</f>
        <v>HBL-020ROW:PBI-ECAT-251000</v>
      </c>
      <c r="D61" s="129">
        <v>4</v>
      </c>
      <c r="E61" s="576" t="str">
        <f t="shared" si="17"/>
        <v>HBL-020ROW:PBI-ECATIO-251014</v>
      </c>
      <c r="F61" s="576" t="str">
        <f t="shared" si="18"/>
        <v>HBL-020ROW:PBI-POS-251004</v>
      </c>
    </row>
    <row r="62" spans="1:8" x14ac:dyDescent="0.25">
      <c r="C62" s="129" t="str">
        <f>CONCATENATE(B58,":PBI-ECAT-",A58,"00")</f>
        <v>HBL-020ROW:PBI-ECAT-251000</v>
      </c>
      <c r="D62" s="129">
        <v>5</v>
      </c>
      <c r="E62" s="576" t="str">
        <f t="shared" si="17"/>
        <v>HBL-020ROW:PBI-ECATIO-251015</v>
      </c>
      <c r="F62" s="576" t="str">
        <f t="shared" si="18"/>
        <v>HBL-020ROW:PBI-POS-251005</v>
      </c>
    </row>
    <row r="63" spans="1:8" x14ac:dyDescent="0.25">
      <c r="C63" s="568" t="str">
        <f>CONCATENATE(B58,":PBI-ECAT-",A58,"00")</f>
        <v>HBL-020ROW:PBI-ECAT-251000</v>
      </c>
      <c r="D63" s="568">
        <v>6</v>
      </c>
      <c r="E63" s="574" t="str">
        <f t="shared" si="17"/>
        <v>HBL-020ROW:PBI-ECATIO-251016</v>
      </c>
      <c r="F63" s="574" t="str">
        <f t="shared" si="18"/>
        <v>HBL-020ROW:PBI-POS-251006</v>
      </c>
      <c r="G63" s="568"/>
      <c r="H63" s="568"/>
    </row>
    <row r="64" spans="1:8" x14ac:dyDescent="0.25">
      <c r="A64" s="165">
        <v>2511</v>
      </c>
      <c r="B64" s="165" t="s">
        <v>1567</v>
      </c>
      <c r="C64" s="570" t="str">
        <f>CONCATENATE(B64,":PBI-ECAT-",A64,"00")</f>
        <v>HEBT-030ROW:PBI-ECAT-251100</v>
      </c>
      <c r="D64" s="570">
        <v>1</v>
      </c>
      <c r="E64" s="129" t="str">
        <f>CONCATENATE(LEFT(C64,16),"ECATIO-",MID(C64,22,4),TEXT(D64,"10"))</f>
        <v>HEBT-030ROW:PBI-ECATIO-251111</v>
      </c>
      <c r="F64" s="129" t="str">
        <f>CONCATENATE(LEFT(C64,16),"POS-",MID(C64,22,4),TEXT(D64,"00"))</f>
        <v>HEBT-030ROW:PBI-POS-251101</v>
      </c>
      <c r="G64" s="128" t="s">
        <v>456</v>
      </c>
      <c r="H64" s="165" t="s">
        <v>1674</v>
      </c>
    </row>
    <row r="65" spans="1:9" x14ac:dyDescent="0.25">
      <c r="C65" s="129" t="str">
        <f>CONCATENATE(B64,":PBI-ECAT-",A64,"00")</f>
        <v>HEBT-030ROW:PBI-ECAT-251100</v>
      </c>
      <c r="D65" s="129">
        <v>2</v>
      </c>
      <c r="E65" s="129" t="str">
        <f t="shared" ref="E65:E69" si="19">CONCATENATE(LEFT(C65,16),"ECATIO-",MID(C65,22,4),TEXT(D65,"10"))</f>
        <v>HEBT-030ROW:PBI-ECATIO-251112</v>
      </c>
      <c r="F65" s="129" t="str">
        <f t="shared" ref="F65:F69" si="20">CONCATENATE(LEFT(C65,16),"POS-",MID(C65,22,4),TEXT(D65,"00"))</f>
        <v>HEBT-030ROW:PBI-POS-251102</v>
      </c>
      <c r="G65" s="128" t="s">
        <v>456</v>
      </c>
      <c r="H65" s="128" t="s">
        <v>1675</v>
      </c>
    </row>
    <row r="66" spans="1:9" x14ac:dyDescent="0.25">
      <c r="C66" s="129" t="str">
        <f>CONCATENATE(B64,":PBI-ECAT-",A64,"00")</f>
        <v>HEBT-030ROW:PBI-ECAT-251100</v>
      </c>
      <c r="D66" s="129">
        <v>3</v>
      </c>
      <c r="E66" s="129" t="str">
        <f t="shared" si="19"/>
        <v>HEBT-030ROW:PBI-ECATIO-251113</v>
      </c>
      <c r="F66" s="129" t="str">
        <f t="shared" si="20"/>
        <v>HEBT-030ROW:PBI-POS-251103</v>
      </c>
      <c r="G66" s="128" t="s">
        <v>457</v>
      </c>
      <c r="H66" s="128" t="s">
        <v>1674</v>
      </c>
    </row>
    <row r="67" spans="1:9" x14ac:dyDescent="0.25">
      <c r="C67" s="129" t="str">
        <f>CONCATENATE(B64,":PBI-ECAT-",A64,"00")</f>
        <v>HEBT-030ROW:PBI-ECAT-251100</v>
      </c>
      <c r="D67" s="129">
        <v>4</v>
      </c>
      <c r="E67" s="129" t="str">
        <f t="shared" si="19"/>
        <v>HEBT-030ROW:PBI-ECATIO-251114</v>
      </c>
      <c r="F67" s="129" t="str">
        <f t="shared" si="20"/>
        <v>HEBT-030ROW:PBI-POS-251104</v>
      </c>
      <c r="G67" s="128" t="s">
        <v>457</v>
      </c>
      <c r="H67" s="165" t="s">
        <v>1675</v>
      </c>
    </row>
    <row r="68" spans="1:9" x14ac:dyDescent="0.25">
      <c r="C68" s="129" t="str">
        <f>CONCATENATE(B64,":PBI-ECAT-",A64,"00")</f>
        <v>HEBT-030ROW:PBI-ECAT-251100</v>
      </c>
      <c r="D68" s="129">
        <v>5</v>
      </c>
      <c r="E68" s="129" t="str">
        <f t="shared" si="19"/>
        <v>HEBT-030ROW:PBI-ECATIO-251115</v>
      </c>
      <c r="F68" s="129" t="str">
        <f t="shared" si="20"/>
        <v>HEBT-030ROW:PBI-POS-251105</v>
      </c>
      <c r="G68" s="128" t="s">
        <v>458</v>
      </c>
      <c r="H68" s="165" t="s">
        <v>1674</v>
      </c>
    </row>
    <row r="69" spans="1:9" x14ac:dyDescent="0.25">
      <c r="C69" s="568" t="str">
        <f>CONCATENATE(B64,":PBI-ECAT-",A64,"00")</f>
        <v>HEBT-030ROW:PBI-ECAT-251100</v>
      </c>
      <c r="D69" s="568">
        <v>6</v>
      </c>
      <c r="E69" s="568" t="str">
        <f t="shared" si="19"/>
        <v>HEBT-030ROW:PBI-ECATIO-251116</v>
      </c>
      <c r="F69" s="568" t="str">
        <f t="shared" si="20"/>
        <v>HEBT-030ROW:PBI-POS-251106</v>
      </c>
      <c r="G69" s="567" t="s">
        <v>458</v>
      </c>
      <c r="H69" s="568" t="s">
        <v>1675</v>
      </c>
    </row>
    <row r="70" spans="1:9" x14ac:dyDescent="0.25">
      <c r="A70" s="165">
        <v>2512</v>
      </c>
      <c r="B70" s="165" t="s">
        <v>598</v>
      </c>
      <c r="C70" s="570" t="str">
        <f>CONCATENATE(B70,":PBI-ECAT-",A70,"00")</f>
        <v>A2T-010ROW:PBI-ECAT-251200</v>
      </c>
      <c r="D70" s="129">
        <v>1</v>
      </c>
      <c r="E70" s="129" t="str">
        <f>CONCATENATE(LEFT(C70,15),"ECATIO-",MID(C70,21,4),TEXT(D70,"10"))</f>
        <v>A2T-010ROW:PBI-ECATIO-251211</v>
      </c>
      <c r="F70" s="129" t="str">
        <f>CONCATENATE(LEFT(C70,15),"POS-",MID(C70,21,4),TEXT(D70,"00"))</f>
        <v>A2T-010ROW:PBI-POS-251201</v>
      </c>
      <c r="G70" s="577" t="s">
        <v>1628</v>
      </c>
      <c r="H70" s="165" t="s">
        <v>1674</v>
      </c>
    </row>
    <row r="71" spans="1:9" x14ac:dyDescent="0.25">
      <c r="C71" s="129" t="str">
        <f>CONCATENATE(B70,":PBI-ECAT-",A70,"00")</f>
        <v>A2T-010ROW:PBI-ECAT-251200</v>
      </c>
      <c r="D71" s="129">
        <v>2</v>
      </c>
      <c r="E71" s="129" t="str">
        <f t="shared" ref="E71:E75" si="21">CONCATENATE(LEFT(C71,15),"ECATIO-",MID(C71,21,4),TEXT(D71,"10"))</f>
        <v>A2T-010ROW:PBI-ECATIO-251212</v>
      </c>
      <c r="F71" s="129" t="str">
        <f t="shared" ref="F71:F75" si="22">CONCATENATE(LEFT(C71,15),"POS-",MID(C71,21,4),TEXT(D71,"00"))</f>
        <v>A2T-010ROW:PBI-POS-251202</v>
      </c>
      <c r="G71" s="577" t="s">
        <v>1628</v>
      </c>
      <c r="H71" s="165" t="s">
        <v>1675</v>
      </c>
    </row>
    <row r="72" spans="1:9" x14ac:dyDescent="0.25">
      <c r="C72" s="129" t="str">
        <f>CONCATENATE(B70,":PBI-ECAT-",A70,"00")</f>
        <v>A2T-010ROW:PBI-ECAT-251200</v>
      </c>
      <c r="D72" s="129">
        <v>3</v>
      </c>
      <c r="E72" s="129" t="str">
        <f t="shared" si="21"/>
        <v>A2T-010ROW:PBI-ECATIO-251213</v>
      </c>
      <c r="F72" s="129" t="str">
        <f t="shared" si="22"/>
        <v>A2T-010ROW:PBI-POS-251203</v>
      </c>
      <c r="G72" s="577" t="s">
        <v>465</v>
      </c>
      <c r="H72" s="165" t="s">
        <v>1676</v>
      </c>
    </row>
    <row r="73" spans="1:9" x14ac:dyDescent="0.25">
      <c r="C73" s="129" t="str">
        <f>CONCATENATE(B70,":PBI-ECAT-",A70,"00")</f>
        <v>A2T-010ROW:PBI-ECAT-251200</v>
      </c>
      <c r="D73" s="129">
        <v>4</v>
      </c>
      <c r="E73" s="129" t="str">
        <f t="shared" si="21"/>
        <v>A2T-010ROW:PBI-ECATIO-251214</v>
      </c>
      <c r="F73" s="129" t="str">
        <f t="shared" si="22"/>
        <v>A2T-010ROW:PBI-POS-251204</v>
      </c>
      <c r="I73" s="165" t="s">
        <v>1860</v>
      </c>
    </row>
    <row r="74" spans="1:9" x14ac:dyDescent="0.25">
      <c r="C74" s="129" t="str">
        <f>CONCATENATE(B70,":PBI-ECAT-",A70,"00")</f>
        <v>A2T-010ROW:PBI-ECAT-251200</v>
      </c>
      <c r="D74" s="129">
        <v>5</v>
      </c>
      <c r="E74" s="129" t="str">
        <f t="shared" si="21"/>
        <v>A2T-010ROW:PBI-ECATIO-251215</v>
      </c>
      <c r="F74" s="129" t="str">
        <f t="shared" si="22"/>
        <v>A2T-010ROW:PBI-POS-251205</v>
      </c>
    </row>
    <row r="75" spans="1:9" x14ac:dyDescent="0.25">
      <c r="C75" s="568" t="str">
        <f>CONCATENATE(B70,":PBI-ECAT-",A70,"00")</f>
        <v>A2T-010ROW:PBI-ECAT-251200</v>
      </c>
      <c r="D75" s="568">
        <v>6</v>
      </c>
      <c r="E75" s="568" t="str">
        <f t="shared" si="21"/>
        <v>A2T-010ROW:PBI-ECATIO-251216</v>
      </c>
      <c r="F75" s="568" t="str">
        <f t="shared" si="22"/>
        <v>A2T-010ROW:PBI-POS-251206</v>
      </c>
      <c r="G75" s="568"/>
      <c r="H75" s="568"/>
    </row>
    <row r="76" spans="1:9" x14ac:dyDescent="0.25">
      <c r="A76" s="165">
        <v>2513</v>
      </c>
      <c r="B76" s="165" t="s">
        <v>1681</v>
      </c>
      <c r="C76" s="570" t="str">
        <f>CONCATENATE(B76,":PBI-ECAT-",A76,"00")</f>
        <v>A2T-020ROW:PBI-ECAT-251300</v>
      </c>
      <c r="D76" s="570">
        <v>1</v>
      </c>
      <c r="E76" s="570" t="str">
        <f>CONCATENATE(LEFT(C76,15),"ECATIO-",MID(C76,21,4),TEXT(D76,"10"))</f>
        <v>A2T-020ROW:PBI-ECATIO-251311</v>
      </c>
      <c r="F76" s="129" t="str">
        <f>CONCATENATE(LEFT(C76,15),"POS-",MID(C76,21,4),TEXT(D76,"00"))</f>
        <v>A2T-020ROW:PBI-POS-251301</v>
      </c>
    </row>
    <row r="77" spans="1:9" x14ac:dyDescent="0.25">
      <c r="C77" s="129" t="str">
        <f>CONCATENATE(B76,":PBI-ECAT-",A76,"00")</f>
        <v>A2T-020ROW:PBI-ECAT-251300</v>
      </c>
      <c r="D77" s="129">
        <v>2</v>
      </c>
      <c r="E77" s="129" t="str">
        <f t="shared" ref="E77:E81" si="23">CONCATENATE(LEFT(C77,15),"ECATIO-",MID(C77,21,4),TEXT(D77,"10"))</f>
        <v>A2T-020ROW:PBI-ECATIO-251312</v>
      </c>
      <c r="F77" s="129" t="str">
        <f t="shared" ref="F77:F81" si="24">CONCATENATE(LEFT(C77,15),"POS-",MID(C77,21,4),TEXT(D77,"00"))</f>
        <v>A2T-020ROW:PBI-POS-251302</v>
      </c>
    </row>
    <row r="78" spans="1:9" x14ac:dyDescent="0.25">
      <c r="C78" s="129" t="str">
        <f>CONCATENATE(B76,":PBI-ECAT-",A76,"00")</f>
        <v>A2T-020ROW:PBI-ECAT-251300</v>
      </c>
      <c r="D78" s="129">
        <v>3</v>
      </c>
      <c r="E78" s="129" t="str">
        <f t="shared" si="23"/>
        <v>A2T-020ROW:PBI-ECATIO-251313</v>
      </c>
      <c r="F78" s="129" t="str">
        <f t="shared" si="24"/>
        <v>A2T-020ROW:PBI-POS-251303</v>
      </c>
    </row>
    <row r="79" spans="1:9" x14ac:dyDescent="0.25">
      <c r="C79" s="129" t="str">
        <f>CONCATENATE(B76,":PBI-ECAT-",A76,"00")</f>
        <v>A2T-020ROW:PBI-ECAT-251300</v>
      </c>
      <c r="D79" s="129">
        <v>4</v>
      </c>
      <c r="E79" s="129" t="str">
        <f t="shared" si="23"/>
        <v>A2T-020ROW:PBI-ECATIO-251314</v>
      </c>
      <c r="F79" s="129" t="str">
        <f t="shared" si="24"/>
        <v>A2T-020ROW:PBI-POS-251304</v>
      </c>
    </row>
    <row r="80" spans="1:9" x14ac:dyDescent="0.25">
      <c r="A80" s="129"/>
      <c r="B80" s="129"/>
      <c r="C80" s="129" t="str">
        <f>CONCATENATE(B76,":PBI-ECAT-",A76,"00")</f>
        <v>A2T-020ROW:PBI-ECAT-251300</v>
      </c>
      <c r="D80" s="129">
        <v>5</v>
      </c>
      <c r="E80" s="129" t="str">
        <f t="shared" si="23"/>
        <v>A2T-020ROW:PBI-ECATIO-251315</v>
      </c>
      <c r="F80" s="129" t="str">
        <f t="shared" si="24"/>
        <v>A2T-020ROW:PBI-POS-251305</v>
      </c>
      <c r="G80" s="129"/>
      <c r="H80" s="129"/>
    </row>
    <row r="81" spans="1:8" x14ac:dyDescent="0.25">
      <c r="A81" s="568"/>
      <c r="B81" s="568"/>
      <c r="C81" s="568" t="str">
        <f>CONCATENATE(B76,":PBI-ECAT-",A76,"00")</f>
        <v>A2T-020ROW:PBI-ECAT-251300</v>
      </c>
      <c r="D81" s="568">
        <v>6</v>
      </c>
      <c r="E81" s="568" t="str">
        <f t="shared" si="23"/>
        <v>A2T-020ROW:PBI-ECATIO-251316</v>
      </c>
      <c r="F81" s="568" t="str">
        <f t="shared" si="24"/>
        <v>A2T-020ROW:PBI-POS-251306</v>
      </c>
      <c r="G81" s="568"/>
      <c r="H81" s="568"/>
    </row>
  </sheetData>
  <conditionalFormatting sqref="M5:M8">
    <cfRule type="expression" dxfId="72" priority="42" stopIfTrue="1">
      <formula>AND(ISNUMBER(SEARCH($B$57,M5)),NOT(ISBLANK($B$57)))</formula>
    </cfRule>
  </conditionalFormatting>
  <conditionalFormatting sqref="G4">
    <cfRule type="expression" dxfId="71" priority="41" stopIfTrue="1">
      <formula>AND(ISNUMBER(SEARCH($B$57,G4)),NOT(ISBLANK($B$57)))</formula>
    </cfRule>
  </conditionalFormatting>
  <conditionalFormatting sqref="G5">
    <cfRule type="expression" dxfId="70" priority="40" stopIfTrue="1">
      <formula>AND(ISNUMBER(SEARCH($B$57,G5)),NOT(ISBLANK($B$57)))</formula>
    </cfRule>
  </conditionalFormatting>
  <conditionalFormatting sqref="G6">
    <cfRule type="expression" dxfId="69" priority="39" stopIfTrue="1">
      <formula>AND(ISNUMBER(SEARCH($B$57,G6)),NOT(ISBLANK($B$57)))</formula>
    </cfRule>
  </conditionalFormatting>
  <conditionalFormatting sqref="G7">
    <cfRule type="expression" dxfId="68" priority="38" stopIfTrue="1">
      <formula>AND(ISNUMBER(SEARCH($B$57,G7)),NOT(ISBLANK($B$57)))</formula>
    </cfRule>
  </conditionalFormatting>
  <conditionalFormatting sqref="G8">
    <cfRule type="expression" dxfId="67" priority="37" stopIfTrue="1">
      <formula>AND(ISNUMBER(SEARCH($B$57,G8)),NOT(ISBLANK($B$57)))</formula>
    </cfRule>
  </conditionalFormatting>
  <conditionalFormatting sqref="G9">
    <cfRule type="expression" dxfId="66" priority="36" stopIfTrue="1">
      <formula>AND(ISNUMBER(SEARCH($B$57,G9)),NOT(ISBLANK($B$57)))</formula>
    </cfRule>
  </conditionalFormatting>
  <conditionalFormatting sqref="G10">
    <cfRule type="expression" dxfId="65" priority="35" stopIfTrue="1">
      <formula>AND(ISNUMBER(SEARCH($B$57,G10)),NOT(ISBLANK($B$57)))</formula>
    </cfRule>
  </conditionalFormatting>
  <conditionalFormatting sqref="G11">
    <cfRule type="expression" dxfId="64" priority="34" stopIfTrue="1">
      <formula>AND(ISNUMBER(SEARCH($B$57,G11)),NOT(ISBLANK($B$57)))</formula>
    </cfRule>
  </conditionalFormatting>
  <conditionalFormatting sqref="G12">
    <cfRule type="expression" dxfId="63" priority="33" stopIfTrue="1">
      <formula>AND(ISNUMBER(SEARCH($B$57,G12)),NOT(ISBLANK($B$57)))</formula>
    </cfRule>
  </conditionalFormatting>
  <conditionalFormatting sqref="G13">
    <cfRule type="expression" dxfId="62" priority="32" stopIfTrue="1">
      <formula>AND(ISNUMBER(SEARCH($B$57,G13)),NOT(ISBLANK($B$57)))</formula>
    </cfRule>
  </conditionalFormatting>
  <conditionalFormatting sqref="G14">
    <cfRule type="expression" dxfId="61" priority="31" stopIfTrue="1">
      <formula>AND(ISNUMBER(SEARCH($B$57,G14)),NOT(ISBLANK($B$57)))</formula>
    </cfRule>
  </conditionalFormatting>
  <conditionalFormatting sqref="G15">
    <cfRule type="expression" dxfId="60" priority="30" stopIfTrue="1">
      <formula>AND(ISNUMBER(SEARCH($B$57,G15)),NOT(ISBLANK($B$57)))</formula>
    </cfRule>
  </conditionalFormatting>
  <conditionalFormatting sqref="G16">
    <cfRule type="expression" dxfId="59" priority="29" stopIfTrue="1">
      <formula>AND(ISNUMBER(SEARCH($B$57,G16)),NOT(ISBLANK($B$57)))</formula>
    </cfRule>
  </conditionalFormatting>
  <conditionalFormatting sqref="G17">
    <cfRule type="expression" dxfId="58" priority="28" stopIfTrue="1">
      <formula>AND(ISNUMBER(SEARCH($B$57,G17)),NOT(ISBLANK($B$57)))</formula>
    </cfRule>
  </conditionalFormatting>
  <conditionalFormatting sqref="G18">
    <cfRule type="expression" dxfId="57" priority="27" stopIfTrue="1">
      <formula>AND(ISNUMBER(SEARCH($B$57,G18)),NOT(ISBLANK($B$57)))</formula>
    </cfRule>
  </conditionalFormatting>
  <conditionalFormatting sqref="G19:G26">
    <cfRule type="expression" dxfId="56" priority="26" stopIfTrue="1">
      <formula>AND(ISNUMBER(SEARCH($B$57,G19)),NOT(ISBLANK($B$57)))</formula>
    </cfRule>
  </conditionalFormatting>
  <conditionalFormatting sqref="G27">
    <cfRule type="expression" dxfId="55" priority="25" stopIfTrue="1">
      <formula>AND(ISNUMBER(SEARCH($B$57,G27)),NOT(ISBLANK($B$57)))</formula>
    </cfRule>
  </conditionalFormatting>
  <conditionalFormatting sqref="G28">
    <cfRule type="expression" dxfId="54" priority="24" stopIfTrue="1">
      <formula>AND(ISNUMBER(SEARCH($B$57,G28)),NOT(ISBLANK($B$57)))</formula>
    </cfRule>
  </conditionalFormatting>
  <conditionalFormatting sqref="G29">
    <cfRule type="expression" dxfId="53" priority="23" stopIfTrue="1">
      <formula>AND(ISNUMBER(SEARCH($B$57,G29)),NOT(ISBLANK($B$57)))</formula>
    </cfRule>
  </conditionalFormatting>
  <conditionalFormatting sqref="G30">
    <cfRule type="expression" dxfId="52" priority="22" stopIfTrue="1">
      <formula>AND(ISNUMBER(SEARCH($B$57,G30)),NOT(ISBLANK($B$57)))</formula>
    </cfRule>
  </conditionalFormatting>
  <conditionalFormatting sqref="G31">
    <cfRule type="expression" dxfId="51" priority="21" stopIfTrue="1">
      <formula>AND(ISNUMBER(SEARCH($B$57,G31)),NOT(ISBLANK($B$57)))</formula>
    </cfRule>
  </conditionalFormatting>
  <conditionalFormatting sqref="G34:G36">
    <cfRule type="expression" dxfId="50" priority="20" stopIfTrue="1">
      <formula>AND(ISNUMBER(SEARCH($B$57,G34)),NOT(ISBLANK($B$57)))</formula>
    </cfRule>
  </conditionalFormatting>
  <conditionalFormatting sqref="G32:G33">
    <cfRule type="expression" dxfId="49" priority="19" stopIfTrue="1">
      <formula>AND(ISNUMBER(SEARCH($B$57,G32)),NOT(ISBLANK($B$57)))</formula>
    </cfRule>
  </conditionalFormatting>
  <conditionalFormatting sqref="G40:G41 G46 G48:G49 G52 H53:H54 G70 G72">
    <cfRule type="expression" dxfId="48" priority="18" stopIfTrue="1">
      <formula>AND(ISNUMBER(SEARCH($A$57,G40)),NOT(ISBLANK($A$57)))</formula>
    </cfRule>
  </conditionalFormatting>
  <conditionalFormatting sqref="G58">
    <cfRule type="expression" dxfId="47" priority="15" stopIfTrue="1">
      <formula>AND(ISNUMBER(SEARCH($A$57,G58)),NOT(ISBLANK($A$57)))</formula>
    </cfRule>
  </conditionalFormatting>
  <conditionalFormatting sqref="G64:G65">
    <cfRule type="expression" dxfId="46" priority="14" stopIfTrue="1">
      <formula>AND(ISNUMBER(SEARCH($A$57,G64)),NOT(ISBLANK($A$57)))</formula>
    </cfRule>
  </conditionalFormatting>
  <conditionalFormatting sqref="G47">
    <cfRule type="expression" dxfId="45" priority="12" stopIfTrue="1">
      <formula>AND(ISNUMBER(SEARCH($A$57,G47)),NOT(ISBLANK($A$57)))</formula>
    </cfRule>
  </conditionalFormatting>
  <conditionalFormatting sqref="G50:G51">
    <cfRule type="expression" dxfId="44" priority="11" stopIfTrue="1">
      <formula>AND(ISNUMBER(SEARCH($A$57,G50)),NOT(ISBLANK($A$57)))</formula>
    </cfRule>
  </conditionalFormatting>
  <conditionalFormatting sqref="G53">
    <cfRule type="expression" dxfId="43" priority="10" stopIfTrue="1">
      <formula>AND(ISNUMBER(SEARCH($A$57,G53)),NOT(ISBLANK($A$57)))</formula>
    </cfRule>
  </conditionalFormatting>
  <conditionalFormatting sqref="G54">
    <cfRule type="expression" dxfId="42" priority="9" stopIfTrue="1">
      <formula>AND(ISNUMBER(SEARCH($A$57,G54)),NOT(ISBLANK($A$57)))</formula>
    </cfRule>
  </conditionalFormatting>
  <conditionalFormatting sqref="G55">
    <cfRule type="expression" dxfId="41" priority="8" stopIfTrue="1">
      <formula>AND(ISNUMBER(SEARCH($A$57,G55)),NOT(ISBLANK($A$57)))</formula>
    </cfRule>
  </conditionalFormatting>
  <conditionalFormatting sqref="G56">
    <cfRule type="expression" dxfId="40" priority="7" stopIfTrue="1">
      <formula>AND(ISNUMBER(SEARCH($A$57,G56)),NOT(ISBLANK($A$57)))</formula>
    </cfRule>
  </conditionalFormatting>
  <conditionalFormatting sqref="G57">
    <cfRule type="expression" dxfId="39" priority="6" stopIfTrue="1">
      <formula>AND(ISNUMBER(SEARCH($A$57,G57)),NOT(ISBLANK($A$57)))</formula>
    </cfRule>
  </conditionalFormatting>
  <conditionalFormatting sqref="G59">
    <cfRule type="expression" dxfId="38" priority="5" stopIfTrue="1">
      <formula>AND(ISNUMBER(SEARCH($A$57,G59)),NOT(ISBLANK($A$57)))</formula>
    </cfRule>
  </conditionalFormatting>
  <conditionalFormatting sqref="H65:H66">
    <cfRule type="expression" dxfId="37" priority="4" stopIfTrue="1">
      <formula>AND(ISNUMBER(SEARCH($A$57,H65)),NOT(ISBLANK($A$57)))</formula>
    </cfRule>
  </conditionalFormatting>
  <conditionalFormatting sqref="G68:G69">
    <cfRule type="expression" dxfId="36" priority="3" stopIfTrue="1">
      <formula>AND(ISNUMBER(SEARCH($A$57,G68)),NOT(ISBLANK($A$57)))</formula>
    </cfRule>
  </conditionalFormatting>
  <conditionalFormatting sqref="G66:G67">
    <cfRule type="expression" dxfId="35" priority="2" stopIfTrue="1">
      <formula>AND(ISNUMBER(SEARCH($A$57,G66)),NOT(ISBLANK($A$57)))</formula>
    </cfRule>
  </conditionalFormatting>
  <conditionalFormatting sqref="G71">
    <cfRule type="expression" dxfId="34" priority="1" stopIfTrue="1">
      <formula>AND(ISNUMBER(SEARCH($A$57,G71)),NOT(ISBLANK($A$57)))</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3"/>
  <sheetViews>
    <sheetView workbookViewId="0">
      <selection activeCell="F29" sqref="F29:F36"/>
    </sheetView>
  </sheetViews>
  <sheetFormatPr defaultRowHeight="15" x14ac:dyDescent="0.25"/>
  <cols>
    <col min="1" max="1" width="10.140625" customWidth="1"/>
    <col min="2" max="2" width="29" style="110" customWidth="1"/>
    <col min="3" max="3" width="17.85546875" customWidth="1"/>
    <col min="4" max="4" width="28.5703125" customWidth="1"/>
    <col min="5" max="5" width="12.42578125" style="110" customWidth="1"/>
    <col min="6" max="6" width="57" customWidth="1"/>
    <col min="7" max="7" width="9.140625" customWidth="1"/>
  </cols>
  <sheetData>
    <row r="1" spans="1:17" s="215" customFormat="1" ht="18.75" x14ac:dyDescent="0.3">
      <c r="A1" s="285" t="s">
        <v>679</v>
      </c>
      <c r="B1" s="110"/>
      <c r="E1" s="110"/>
    </row>
    <row r="2" spans="1:17" s="215" customFormat="1" x14ac:dyDescent="0.25">
      <c r="B2" s="110"/>
      <c r="E2" s="110"/>
    </row>
    <row r="3" spans="1:17" x14ac:dyDescent="0.25">
      <c r="A3" s="153"/>
      <c r="G3" s="153"/>
    </row>
    <row r="4" spans="1:17" x14ac:dyDescent="0.25">
      <c r="B4" s="32" t="s">
        <v>1097</v>
      </c>
    </row>
    <row r="5" spans="1:17" x14ac:dyDescent="0.25">
      <c r="A5" s="114"/>
      <c r="B5" s="470" t="s">
        <v>657</v>
      </c>
      <c r="C5" s="280" t="s">
        <v>623</v>
      </c>
      <c r="D5" s="280" t="s">
        <v>658</v>
      </c>
      <c r="E5" s="340" t="s">
        <v>592</v>
      </c>
      <c r="F5" s="286" t="s">
        <v>651</v>
      </c>
      <c r="I5" s="459"/>
      <c r="J5" s="460" t="s">
        <v>687</v>
      </c>
      <c r="K5" s="414"/>
      <c r="L5" s="414"/>
      <c r="M5" s="414"/>
      <c r="N5" s="414"/>
      <c r="O5" s="414"/>
      <c r="P5" s="414"/>
      <c r="Q5" s="416"/>
    </row>
    <row r="6" spans="1:17" x14ac:dyDescent="0.25">
      <c r="A6" s="114"/>
      <c r="B6" s="471" t="s">
        <v>675</v>
      </c>
      <c r="C6" s="278" t="s">
        <v>691</v>
      </c>
      <c r="D6" s="279" t="s">
        <v>660</v>
      </c>
      <c r="E6" s="671" t="s">
        <v>684</v>
      </c>
      <c r="F6" s="672" t="s">
        <v>702</v>
      </c>
      <c r="I6" s="417"/>
      <c r="J6" s="413"/>
      <c r="K6" s="413"/>
      <c r="L6" s="413"/>
      <c r="M6" s="413"/>
      <c r="N6" s="413"/>
      <c r="O6" s="413"/>
      <c r="P6" s="413"/>
      <c r="Q6" s="418"/>
    </row>
    <row r="7" spans="1:17" x14ac:dyDescent="0.25">
      <c r="A7" s="114"/>
      <c r="B7" s="471" t="s">
        <v>675</v>
      </c>
      <c r="C7" s="278" t="s">
        <v>633</v>
      </c>
      <c r="D7" s="279" t="s">
        <v>674</v>
      </c>
      <c r="E7" s="671"/>
      <c r="F7" s="672"/>
      <c r="I7" s="417"/>
      <c r="J7" s="413"/>
      <c r="K7" s="413"/>
      <c r="L7" s="413"/>
      <c r="M7" s="413"/>
      <c r="N7" s="413"/>
      <c r="O7" s="413"/>
      <c r="P7" s="413"/>
      <c r="Q7" s="418"/>
    </row>
    <row r="8" spans="1:17" s="215" customFormat="1" x14ac:dyDescent="0.25">
      <c r="A8" s="114"/>
      <c r="B8" s="471" t="s">
        <v>659</v>
      </c>
      <c r="C8" s="278" t="s">
        <v>653</v>
      </c>
      <c r="D8" s="279" t="s">
        <v>669</v>
      </c>
      <c r="E8" s="671"/>
      <c r="F8" s="672"/>
      <c r="I8" s="417"/>
      <c r="J8" s="413"/>
      <c r="K8" s="413"/>
      <c r="L8" s="413"/>
      <c r="M8" s="413"/>
      <c r="N8" s="413"/>
      <c r="O8" s="413"/>
      <c r="P8" s="413"/>
      <c r="Q8" s="418"/>
    </row>
    <row r="9" spans="1:17" x14ac:dyDescent="0.25">
      <c r="A9" s="114"/>
      <c r="B9" s="471" t="s">
        <v>1618</v>
      </c>
      <c r="C9" s="278" t="s">
        <v>1010</v>
      </c>
      <c r="D9" s="279" t="s">
        <v>1011</v>
      </c>
      <c r="E9" s="373" t="s">
        <v>685</v>
      </c>
      <c r="F9" s="118"/>
      <c r="I9" s="417"/>
      <c r="J9" s="458" t="s">
        <v>700</v>
      </c>
      <c r="K9" s="413"/>
      <c r="L9" s="413"/>
      <c r="M9" s="413"/>
      <c r="N9" s="413"/>
      <c r="O9" s="413"/>
      <c r="P9" s="413"/>
      <c r="Q9" s="418"/>
    </row>
    <row r="10" spans="1:17" x14ac:dyDescent="0.25">
      <c r="A10" s="114"/>
      <c r="B10" s="472" t="s">
        <v>675</v>
      </c>
      <c r="C10" s="281" t="s">
        <v>648</v>
      </c>
      <c r="D10" s="282" t="s">
        <v>673</v>
      </c>
      <c r="E10" s="342" t="s">
        <v>686</v>
      </c>
      <c r="F10" s="260"/>
      <c r="I10" s="417"/>
      <c r="J10" s="670" t="s">
        <v>688</v>
      </c>
      <c r="K10" s="670"/>
      <c r="L10" s="670"/>
      <c r="M10" s="670"/>
      <c r="N10" s="670"/>
      <c r="O10" s="670"/>
      <c r="P10" s="670"/>
      <c r="Q10" s="418"/>
    </row>
    <row r="11" spans="1:17" s="215" customFormat="1" x14ac:dyDescent="0.25">
      <c r="A11" s="114"/>
      <c r="B11" s="473"/>
      <c r="C11" s="278"/>
      <c r="D11" s="279"/>
      <c r="E11" s="341"/>
      <c r="F11" s="115"/>
      <c r="I11" s="417"/>
      <c r="J11" s="670"/>
      <c r="K11" s="670"/>
      <c r="L11" s="670"/>
      <c r="M11" s="670"/>
      <c r="N11" s="670"/>
      <c r="O11" s="670"/>
      <c r="P11" s="670"/>
      <c r="Q11" s="418"/>
    </row>
    <row r="12" spans="1:17" ht="15" customHeight="1" x14ac:dyDescent="0.25">
      <c r="A12" s="114"/>
      <c r="B12" s="474" t="s">
        <v>1098</v>
      </c>
      <c r="I12" s="417"/>
      <c r="J12" s="670"/>
      <c r="K12" s="670"/>
      <c r="L12" s="670"/>
      <c r="M12" s="670"/>
      <c r="N12" s="670"/>
      <c r="O12" s="670"/>
      <c r="P12" s="670"/>
      <c r="Q12" s="418"/>
    </row>
    <row r="13" spans="1:17" ht="15" customHeight="1" x14ac:dyDescent="0.25">
      <c r="A13" s="114"/>
      <c r="B13" s="287" t="s">
        <v>680</v>
      </c>
      <c r="C13" s="113" t="s">
        <v>615</v>
      </c>
      <c r="D13" s="421" t="s">
        <v>811</v>
      </c>
      <c r="E13" s="288" t="s">
        <v>614</v>
      </c>
      <c r="F13" s="289" t="s">
        <v>681</v>
      </c>
      <c r="I13" s="417"/>
      <c r="J13" s="670"/>
      <c r="K13" s="670"/>
      <c r="L13" s="670"/>
      <c r="M13" s="670"/>
      <c r="N13" s="670"/>
      <c r="O13" s="670"/>
      <c r="P13" s="670"/>
      <c r="Q13" s="418"/>
    </row>
    <row r="14" spans="1:17" ht="15" customHeight="1" x14ac:dyDescent="0.25">
      <c r="A14" s="114"/>
      <c r="B14" s="290" t="s">
        <v>0</v>
      </c>
      <c r="C14" s="156">
        <v>2101</v>
      </c>
      <c r="D14" s="156">
        <f t="shared" ref="D14:D19" si="0">C14+E14-1</f>
        <v>2107</v>
      </c>
      <c r="E14" s="343">
        <v>7</v>
      </c>
      <c r="F14" s="291">
        <f t="shared" ref="F14:F19" si="1">C15-C14-E14</f>
        <v>13</v>
      </c>
      <c r="I14" s="417"/>
      <c r="J14" s="670"/>
      <c r="K14" s="670"/>
      <c r="L14" s="670"/>
      <c r="M14" s="670"/>
      <c r="N14" s="670"/>
      <c r="O14" s="670"/>
      <c r="P14" s="670"/>
      <c r="Q14" s="418"/>
    </row>
    <row r="15" spans="1:17" ht="15" customHeight="1" x14ac:dyDescent="0.25">
      <c r="A15" s="114"/>
      <c r="B15" s="290" t="s">
        <v>148</v>
      </c>
      <c r="C15" s="156">
        <v>2121</v>
      </c>
      <c r="D15" s="156">
        <f t="shared" si="0"/>
        <v>2134</v>
      </c>
      <c r="E15" s="344">
        <v>14</v>
      </c>
      <c r="F15" s="291">
        <f t="shared" si="1"/>
        <v>16</v>
      </c>
      <c r="I15" s="417"/>
      <c r="J15" s="413" t="s">
        <v>690</v>
      </c>
      <c r="K15" s="413"/>
      <c r="L15" s="413"/>
      <c r="M15" s="413"/>
      <c r="N15" s="413" t="s">
        <v>693</v>
      </c>
      <c r="O15" s="413"/>
      <c r="P15" s="413"/>
      <c r="Q15" s="418"/>
    </row>
    <row r="16" spans="1:17" ht="15" customHeight="1" x14ac:dyDescent="0.25">
      <c r="A16" s="114"/>
      <c r="B16" s="290" t="s">
        <v>566</v>
      </c>
      <c r="C16" s="156">
        <v>2151</v>
      </c>
      <c r="D16" s="156">
        <f t="shared" si="0"/>
        <v>2167</v>
      </c>
      <c r="E16" s="344">
        <v>17</v>
      </c>
      <c r="F16" s="291">
        <f t="shared" si="1"/>
        <v>13</v>
      </c>
      <c r="I16" s="417"/>
      <c r="J16" s="413" t="s">
        <v>689</v>
      </c>
      <c r="K16" s="413"/>
      <c r="L16" s="413"/>
      <c r="M16" s="413"/>
      <c r="N16" s="413" t="s">
        <v>692</v>
      </c>
      <c r="O16" s="413"/>
      <c r="P16" s="413"/>
      <c r="Q16" s="418"/>
    </row>
    <row r="17" spans="1:17" x14ac:dyDescent="0.25">
      <c r="A17" s="114"/>
      <c r="B17" s="290" t="s">
        <v>567</v>
      </c>
      <c r="C17" s="156">
        <v>2181</v>
      </c>
      <c r="D17" s="156">
        <f t="shared" si="0"/>
        <v>2189</v>
      </c>
      <c r="E17" s="344">
        <v>9</v>
      </c>
      <c r="F17" s="291">
        <f t="shared" si="1"/>
        <v>11</v>
      </c>
      <c r="I17" s="417"/>
      <c r="J17" s="413" t="s">
        <v>697</v>
      </c>
      <c r="K17" s="413"/>
      <c r="L17" s="413"/>
      <c r="M17" s="413"/>
      <c r="N17" s="413" t="s">
        <v>698</v>
      </c>
      <c r="O17" s="413"/>
      <c r="P17" s="413"/>
      <c r="Q17" s="418"/>
    </row>
    <row r="18" spans="1:17" x14ac:dyDescent="0.25">
      <c r="A18" s="114"/>
      <c r="B18" s="290" t="s">
        <v>76</v>
      </c>
      <c r="C18" s="156">
        <v>2201</v>
      </c>
      <c r="D18" s="156">
        <f t="shared" si="0"/>
        <v>2210</v>
      </c>
      <c r="E18" s="344">
        <v>10</v>
      </c>
      <c r="F18" s="291">
        <f t="shared" si="1"/>
        <v>20</v>
      </c>
      <c r="I18" s="461"/>
      <c r="J18" s="462"/>
      <c r="K18" s="462"/>
      <c r="L18" s="462"/>
      <c r="M18" s="462"/>
      <c r="N18" s="462"/>
      <c r="O18" s="462"/>
      <c r="P18" s="462"/>
      <c r="Q18" s="463"/>
    </row>
    <row r="19" spans="1:17" x14ac:dyDescent="0.25">
      <c r="A19" s="114"/>
      <c r="B19" s="275" t="s">
        <v>635</v>
      </c>
      <c r="C19" s="156">
        <v>2231</v>
      </c>
      <c r="D19" s="156">
        <f t="shared" si="0"/>
        <v>2252</v>
      </c>
      <c r="E19" s="344">
        <v>22</v>
      </c>
      <c r="F19" s="291">
        <f t="shared" si="1"/>
        <v>48</v>
      </c>
      <c r="I19" s="417"/>
      <c r="J19" s="413"/>
      <c r="K19" s="413"/>
      <c r="L19" s="413"/>
      <c r="M19" s="413"/>
      <c r="N19" s="413"/>
      <c r="O19" s="413"/>
      <c r="P19" s="413"/>
      <c r="Q19" s="418"/>
    </row>
    <row r="20" spans="1:17" x14ac:dyDescent="0.25">
      <c r="A20" s="114"/>
      <c r="B20" s="275" t="s">
        <v>682</v>
      </c>
      <c r="C20" s="156">
        <v>2301</v>
      </c>
      <c r="D20" s="156"/>
      <c r="E20" s="344"/>
      <c r="F20" s="291"/>
      <c r="I20" s="417"/>
      <c r="J20" s="458" t="s">
        <v>701</v>
      </c>
      <c r="K20" s="413"/>
      <c r="L20" s="413"/>
      <c r="M20" s="413"/>
      <c r="N20" s="413"/>
      <c r="O20" s="413"/>
      <c r="P20" s="413"/>
      <c r="Q20" s="418"/>
    </row>
    <row r="21" spans="1:17" s="215" customFormat="1" x14ac:dyDescent="0.25">
      <c r="A21" s="114"/>
      <c r="B21" s="290" t="s">
        <v>433</v>
      </c>
      <c r="C21" s="156">
        <v>2401</v>
      </c>
      <c r="D21" s="156">
        <f>C21+E21-1</f>
        <v>2420</v>
      </c>
      <c r="E21" s="344">
        <v>20</v>
      </c>
      <c r="F21" s="291"/>
      <c r="I21" s="417"/>
      <c r="J21" s="670" t="s">
        <v>694</v>
      </c>
      <c r="K21" s="670"/>
      <c r="L21" s="670"/>
      <c r="M21" s="670"/>
      <c r="N21" s="670"/>
      <c r="O21" s="670"/>
      <c r="P21" s="670"/>
      <c r="Q21" s="418"/>
    </row>
    <row r="22" spans="1:17" x14ac:dyDescent="0.25">
      <c r="A22" s="114"/>
      <c r="B22" s="290" t="s">
        <v>678</v>
      </c>
      <c r="C22" s="156">
        <v>2441</v>
      </c>
      <c r="D22" s="156"/>
      <c r="E22" s="344"/>
      <c r="F22" s="291"/>
      <c r="I22" s="417"/>
      <c r="J22" s="670"/>
      <c r="K22" s="670"/>
      <c r="L22" s="670"/>
      <c r="M22" s="670"/>
      <c r="N22" s="670"/>
      <c r="O22" s="670"/>
      <c r="P22" s="670"/>
      <c r="Q22" s="418"/>
    </row>
    <row r="23" spans="1:17" x14ac:dyDescent="0.25">
      <c r="A23" s="114"/>
      <c r="B23" s="290" t="s">
        <v>671</v>
      </c>
      <c r="C23" s="156">
        <v>2451</v>
      </c>
      <c r="D23" s="156"/>
      <c r="E23" s="344"/>
      <c r="F23" s="291"/>
      <c r="I23" s="417"/>
      <c r="J23" s="670"/>
      <c r="K23" s="670"/>
      <c r="L23" s="670"/>
      <c r="M23" s="670"/>
      <c r="N23" s="670"/>
      <c r="O23" s="670"/>
      <c r="P23" s="670"/>
      <c r="Q23" s="418"/>
    </row>
    <row r="24" spans="1:17" x14ac:dyDescent="0.25">
      <c r="A24" s="114"/>
      <c r="B24" s="290" t="s">
        <v>1618</v>
      </c>
      <c r="C24" s="112">
        <v>2501</v>
      </c>
      <c r="D24" s="156"/>
      <c r="E24" s="112"/>
      <c r="F24" s="291"/>
      <c r="I24" s="417"/>
      <c r="J24" s="670"/>
      <c r="K24" s="670"/>
      <c r="L24" s="670"/>
      <c r="M24" s="670"/>
      <c r="N24" s="670"/>
      <c r="O24" s="670"/>
      <c r="P24" s="670"/>
      <c r="Q24" s="418"/>
    </row>
    <row r="25" spans="1:17" x14ac:dyDescent="0.25">
      <c r="A25" s="114"/>
      <c r="B25" s="475" t="s">
        <v>648</v>
      </c>
      <c r="C25" s="114">
        <v>2601</v>
      </c>
      <c r="D25" s="115"/>
      <c r="E25" s="114"/>
      <c r="F25" s="291"/>
      <c r="I25" s="417"/>
      <c r="J25" s="670"/>
      <c r="K25" s="670"/>
      <c r="L25" s="670"/>
      <c r="M25" s="670"/>
      <c r="N25" s="670"/>
      <c r="O25" s="670"/>
      <c r="P25" s="670"/>
      <c r="Q25" s="418"/>
    </row>
    <row r="26" spans="1:17" x14ac:dyDescent="0.25">
      <c r="A26" s="114"/>
      <c r="B26" s="456"/>
      <c r="C26" s="455"/>
      <c r="D26" s="455"/>
      <c r="E26" s="456"/>
      <c r="F26" s="457"/>
      <c r="I26" s="417"/>
      <c r="J26" s="413" t="s">
        <v>690</v>
      </c>
      <c r="K26" s="413"/>
      <c r="L26" s="413"/>
      <c r="M26" s="413"/>
      <c r="N26" s="413" t="s">
        <v>693</v>
      </c>
      <c r="O26" s="413"/>
      <c r="P26" s="413"/>
      <c r="Q26" s="418"/>
    </row>
    <row r="27" spans="1:17" x14ac:dyDescent="0.25">
      <c r="A27" s="114"/>
      <c r="B27" s="474" t="s">
        <v>1099</v>
      </c>
      <c r="I27" s="417"/>
      <c r="J27" s="413" t="s">
        <v>695</v>
      </c>
      <c r="K27" s="413"/>
      <c r="L27" s="413"/>
      <c r="M27" s="413"/>
      <c r="N27" s="413" t="s">
        <v>692</v>
      </c>
      <c r="O27" s="413"/>
      <c r="P27" s="413"/>
      <c r="Q27" s="418"/>
    </row>
    <row r="28" spans="1:17" x14ac:dyDescent="0.25">
      <c r="A28" s="114"/>
      <c r="B28" s="470" t="s">
        <v>657</v>
      </c>
      <c r="C28" s="280" t="s">
        <v>623</v>
      </c>
      <c r="D28" s="280" t="s">
        <v>658</v>
      </c>
      <c r="E28" s="340" t="s">
        <v>592</v>
      </c>
      <c r="F28" s="286" t="s">
        <v>651</v>
      </c>
      <c r="I28" s="417"/>
      <c r="J28" s="413" t="s">
        <v>696</v>
      </c>
      <c r="K28" s="413"/>
      <c r="L28" s="413"/>
      <c r="M28" s="413"/>
      <c r="N28" s="413" t="s">
        <v>699</v>
      </c>
      <c r="O28" s="413"/>
      <c r="P28" s="413"/>
      <c r="Q28" s="418"/>
    </row>
    <row r="29" spans="1:17" x14ac:dyDescent="0.25">
      <c r="A29" s="114"/>
      <c r="B29" s="471" t="s">
        <v>659</v>
      </c>
      <c r="C29" s="278" t="s">
        <v>664</v>
      </c>
      <c r="D29" s="279" t="s">
        <v>663</v>
      </c>
      <c r="E29" s="284"/>
      <c r="F29" s="668" t="s">
        <v>683</v>
      </c>
      <c r="I29" s="419"/>
      <c r="J29" s="415"/>
      <c r="K29" s="415"/>
      <c r="L29" s="415"/>
      <c r="M29" s="415"/>
      <c r="N29" s="415"/>
      <c r="O29" s="415"/>
      <c r="P29" s="415"/>
      <c r="Q29" s="420"/>
    </row>
    <row r="30" spans="1:17" x14ac:dyDescent="0.25">
      <c r="A30" s="114"/>
      <c r="B30" s="471" t="s">
        <v>659</v>
      </c>
      <c r="C30" s="278" t="s">
        <v>662</v>
      </c>
      <c r="D30" s="279" t="s">
        <v>661</v>
      </c>
      <c r="E30" s="284"/>
      <c r="F30" s="668"/>
    </row>
    <row r="31" spans="1:17" x14ac:dyDescent="0.25">
      <c r="A31" s="114"/>
      <c r="B31" s="471" t="s">
        <v>659</v>
      </c>
      <c r="C31" s="278" t="s">
        <v>603</v>
      </c>
      <c r="D31" s="279" t="s">
        <v>665</v>
      </c>
      <c r="E31" s="284"/>
      <c r="F31" s="668"/>
    </row>
    <row r="32" spans="1:17" x14ac:dyDescent="0.25">
      <c r="A32" s="114"/>
      <c r="B32" s="471" t="s">
        <v>659</v>
      </c>
      <c r="C32" s="278" t="s">
        <v>672</v>
      </c>
      <c r="D32" s="279" t="s">
        <v>649</v>
      </c>
      <c r="E32" s="284"/>
      <c r="F32" s="668"/>
    </row>
    <row r="33" spans="1:6" x14ac:dyDescent="0.25">
      <c r="A33" s="114"/>
      <c r="B33" s="471" t="s">
        <v>659</v>
      </c>
      <c r="C33" s="278" t="s">
        <v>668</v>
      </c>
      <c r="D33" s="279" t="s">
        <v>650</v>
      </c>
      <c r="E33" s="284"/>
      <c r="F33" s="668"/>
    </row>
    <row r="34" spans="1:6" x14ac:dyDescent="0.25">
      <c r="A34" s="114"/>
      <c r="B34" s="471" t="s">
        <v>659</v>
      </c>
      <c r="C34" s="278" t="s">
        <v>653</v>
      </c>
      <c r="D34" s="279" t="s">
        <v>669</v>
      </c>
      <c r="E34" s="284"/>
      <c r="F34" s="668"/>
    </row>
    <row r="35" spans="1:6" x14ac:dyDescent="0.25">
      <c r="A35" s="114"/>
      <c r="B35" s="471" t="s">
        <v>659</v>
      </c>
      <c r="C35" s="278" t="s">
        <v>667</v>
      </c>
      <c r="D35" s="279" t="s">
        <v>666</v>
      </c>
      <c r="E35" s="284"/>
      <c r="F35" s="668"/>
    </row>
    <row r="36" spans="1:6" x14ac:dyDescent="0.25">
      <c r="A36" s="114"/>
      <c r="B36" s="472" t="s">
        <v>659</v>
      </c>
      <c r="C36" s="281" t="s">
        <v>671</v>
      </c>
      <c r="D36" s="282" t="s">
        <v>670</v>
      </c>
      <c r="E36" s="345"/>
      <c r="F36" s="669"/>
    </row>
    <row r="37" spans="1:6" s="215" customFormat="1" x14ac:dyDescent="0.25">
      <c r="A37" s="114"/>
      <c r="B37" s="473"/>
      <c r="C37" s="278"/>
      <c r="D37" s="279"/>
      <c r="E37" s="284"/>
      <c r="F37" s="479"/>
    </row>
    <row r="38" spans="1:6" x14ac:dyDescent="0.25">
      <c r="A38" s="114"/>
      <c r="B38" s="473"/>
      <c r="C38" s="278"/>
      <c r="D38" s="279"/>
      <c r="E38" s="114"/>
      <c r="F38" s="115"/>
    </row>
    <row r="39" spans="1:6" x14ac:dyDescent="0.25">
      <c r="A39" s="114"/>
      <c r="B39" s="476" t="s">
        <v>1100</v>
      </c>
    </row>
    <row r="40" spans="1:6" x14ac:dyDescent="0.25">
      <c r="A40" s="114"/>
      <c r="B40" s="477" t="s">
        <v>515</v>
      </c>
    </row>
    <row r="41" spans="1:6" x14ac:dyDescent="0.25">
      <c r="A41" s="114"/>
      <c r="B41" s="477" t="s">
        <v>516</v>
      </c>
    </row>
    <row r="42" spans="1:6" x14ac:dyDescent="0.25">
      <c r="A42" s="114"/>
      <c r="B42" s="477" t="s">
        <v>517</v>
      </c>
    </row>
    <row r="43" spans="1:6" x14ac:dyDescent="0.25">
      <c r="A43" s="114"/>
      <c r="B43" s="477" t="s">
        <v>518</v>
      </c>
    </row>
    <row r="44" spans="1:6" x14ac:dyDescent="0.25">
      <c r="A44" s="114"/>
      <c r="B44" s="477" t="s">
        <v>519</v>
      </c>
    </row>
    <row r="45" spans="1:6" x14ac:dyDescent="0.25">
      <c r="A45" s="114"/>
      <c r="B45" s="477" t="s">
        <v>520</v>
      </c>
    </row>
    <row r="46" spans="1:6" x14ac:dyDescent="0.25">
      <c r="A46" s="114"/>
      <c r="B46" s="477" t="s">
        <v>521</v>
      </c>
    </row>
    <row r="47" spans="1:6" x14ac:dyDescent="0.25">
      <c r="A47" s="114"/>
      <c r="B47" s="477" t="s">
        <v>522</v>
      </c>
    </row>
    <row r="48" spans="1:6" x14ac:dyDescent="0.25">
      <c r="A48" s="114"/>
      <c r="B48" s="477" t="s">
        <v>523</v>
      </c>
    </row>
    <row r="49" spans="1:2" x14ac:dyDescent="0.25">
      <c r="A49" s="114"/>
      <c r="B49" s="477" t="s">
        <v>575</v>
      </c>
    </row>
    <row r="50" spans="1:2" x14ac:dyDescent="0.25">
      <c r="A50" s="114"/>
      <c r="B50" s="477" t="s">
        <v>524</v>
      </c>
    </row>
    <row r="51" spans="1:2" x14ac:dyDescent="0.25">
      <c r="A51" s="114"/>
      <c r="B51" s="477" t="s">
        <v>525</v>
      </c>
    </row>
    <row r="52" spans="1:2" x14ac:dyDescent="0.25">
      <c r="A52" s="114"/>
      <c r="B52" s="477" t="s">
        <v>526</v>
      </c>
    </row>
    <row r="53" spans="1:2" x14ac:dyDescent="0.25">
      <c r="A53" s="114"/>
      <c r="B53" s="477" t="s">
        <v>527</v>
      </c>
    </row>
    <row r="54" spans="1:2" x14ac:dyDescent="0.25">
      <c r="A54" s="114"/>
      <c r="B54" s="477" t="s">
        <v>576</v>
      </c>
    </row>
    <row r="55" spans="1:2" x14ac:dyDescent="0.25">
      <c r="A55" s="114"/>
      <c r="B55" s="477" t="s">
        <v>577</v>
      </c>
    </row>
    <row r="56" spans="1:2" x14ac:dyDescent="0.25">
      <c r="A56" s="114"/>
      <c r="B56" s="477" t="s">
        <v>578</v>
      </c>
    </row>
    <row r="57" spans="1:2" x14ac:dyDescent="0.25">
      <c r="A57" s="114"/>
      <c r="B57" s="477" t="s">
        <v>572</v>
      </c>
    </row>
    <row r="58" spans="1:2" x14ac:dyDescent="0.25">
      <c r="A58" s="114"/>
      <c r="B58" s="477" t="s">
        <v>579</v>
      </c>
    </row>
    <row r="59" spans="1:2" x14ac:dyDescent="0.25">
      <c r="A59" s="114"/>
      <c r="B59" s="477" t="s">
        <v>580</v>
      </c>
    </row>
    <row r="60" spans="1:2" x14ac:dyDescent="0.25">
      <c r="A60" s="114"/>
      <c r="B60" s="477" t="s">
        <v>895</v>
      </c>
    </row>
    <row r="61" spans="1:2" x14ac:dyDescent="0.25">
      <c r="A61" s="114"/>
      <c r="B61" s="477" t="s">
        <v>581</v>
      </c>
    </row>
    <row r="62" spans="1:2" x14ac:dyDescent="0.25">
      <c r="A62" s="114"/>
      <c r="B62" s="477" t="s">
        <v>582</v>
      </c>
    </row>
    <row r="63" spans="1:2" x14ac:dyDescent="0.25">
      <c r="A63" s="114"/>
      <c r="B63" s="477" t="s">
        <v>896</v>
      </c>
    </row>
    <row r="64" spans="1:2" x14ac:dyDescent="0.25">
      <c r="A64" s="114"/>
      <c r="B64" s="477" t="s">
        <v>583</v>
      </c>
    </row>
    <row r="65" spans="1:2" x14ac:dyDescent="0.25">
      <c r="A65" s="114"/>
      <c r="B65" s="477" t="s">
        <v>573</v>
      </c>
    </row>
    <row r="66" spans="1:2" x14ac:dyDescent="0.25">
      <c r="A66" s="114"/>
      <c r="B66" s="477" t="s">
        <v>1552</v>
      </c>
    </row>
    <row r="67" spans="1:2" x14ac:dyDescent="0.25">
      <c r="A67" s="114"/>
      <c r="B67" s="477" t="s">
        <v>591</v>
      </c>
    </row>
    <row r="68" spans="1:2" x14ac:dyDescent="0.25">
      <c r="A68" s="114"/>
      <c r="B68" s="477" t="s">
        <v>584</v>
      </c>
    </row>
    <row r="69" spans="1:2" x14ac:dyDescent="0.25">
      <c r="A69" s="114"/>
      <c r="B69" s="477" t="s">
        <v>585</v>
      </c>
    </row>
    <row r="70" spans="1:2" x14ac:dyDescent="0.25">
      <c r="A70" s="114"/>
      <c r="B70" s="477" t="s">
        <v>586</v>
      </c>
    </row>
    <row r="71" spans="1:2" x14ac:dyDescent="0.25">
      <c r="A71" s="114"/>
      <c r="B71" s="477" t="s">
        <v>897</v>
      </c>
    </row>
    <row r="72" spans="1:2" x14ac:dyDescent="0.25">
      <c r="A72" s="114"/>
      <c r="B72" s="477" t="s">
        <v>574</v>
      </c>
    </row>
    <row r="73" spans="1:2" x14ac:dyDescent="0.25">
      <c r="A73" s="114"/>
      <c r="B73" s="477" t="s">
        <v>1559</v>
      </c>
    </row>
    <row r="74" spans="1:2" x14ac:dyDescent="0.25">
      <c r="A74" s="114"/>
      <c r="B74" s="477" t="s">
        <v>1560</v>
      </c>
    </row>
    <row r="75" spans="1:2" x14ac:dyDescent="0.25">
      <c r="A75" s="114"/>
      <c r="B75" s="477" t="s">
        <v>1561</v>
      </c>
    </row>
    <row r="76" spans="1:2" x14ac:dyDescent="0.25">
      <c r="A76" s="114"/>
      <c r="B76" s="477" t="s">
        <v>1562</v>
      </c>
    </row>
    <row r="77" spans="1:2" x14ac:dyDescent="0.25">
      <c r="A77" s="114"/>
      <c r="B77" s="477" t="s">
        <v>1563</v>
      </c>
    </row>
    <row r="78" spans="1:2" x14ac:dyDescent="0.25">
      <c r="A78" s="114"/>
      <c r="B78" s="477" t="s">
        <v>1564</v>
      </c>
    </row>
    <row r="79" spans="1:2" x14ac:dyDescent="0.25">
      <c r="A79" s="114"/>
      <c r="B79" s="477" t="s">
        <v>587</v>
      </c>
    </row>
    <row r="80" spans="1:2" x14ac:dyDescent="0.25">
      <c r="A80" s="114"/>
      <c r="B80" s="477" t="s">
        <v>588</v>
      </c>
    </row>
    <row r="81" spans="1:2" x14ac:dyDescent="0.25">
      <c r="A81" s="114"/>
      <c r="B81" s="477" t="s">
        <v>589</v>
      </c>
    </row>
    <row r="82" spans="1:2" x14ac:dyDescent="0.25">
      <c r="A82" s="114"/>
      <c r="B82" s="478" t="s">
        <v>590</v>
      </c>
    </row>
    <row r="83" spans="1:2" x14ac:dyDescent="0.25">
      <c r="A83" s="114"/>
    </row>
  </sheetData>
  <mergeCells count="5">
    <mergeCell ref="F29:F36"/>
    <mergeCell ref="J10:P14"/>
    <mergeCell ref="J21:P25"/>
    <mergeCell ref="E6:E8"/>
    <mergeCell ref="F6:F8"/>
  </mergeCells>
  <conditionalFormatting sqref="B63">
    <cfRule type="expression" dxfId="33" priority="1" stopIfTrue="1">
      <formula>AND(ISNUMBER(SEARCH($A$52,B63)),NOT(ISBLANK($A$52)))</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49"/>
  <sheetViews>
    <sheetView workbookViewId="0">
      <selection activeCell="F8" sqref="F8"/>
    </sheetView>
  </sheetViews>
  <sheetFormatPr defaultRowHeight="15" x14ac:dyDescent="0.25"/>
  <cols>
    <col min="2" max="2" width="11.5703125" customWidth="1"/>
    <col min="3" max="3" width="23" customWidth="1"/>
    <col min="4" max="4" width="35" customWidth="1"/>
  </cols>
  <sheetData>
    <row r="2" spans="2:4" x14ac:dyDescent="0.25">
      <c r="B2" s="31" t="s">
        <v>788</v>
      </c>
    </row>
    <row r="4" spans="2:4" x14ac:dyDescent="0.25">
      <c r="B4" s="366" t="s">
        <v>784</v>
      </c>
      <c r="C4" s="367" t="s">
        <v>785</v>
      </c>
      <c r="D4" s="368" t="s">
        <v>1889</v>
      </c>
    </row>
    <row r="5" spans="2:4" x14ac:dyDescent="0.25">
      <c r="B5" s="369" t="s">
        <v>748</v>
      </c>
      <c r="C5" s="677" t="s">
        <v>152</v>
      </c>
      <c r="D5" s="675" t="s">
        <v>786</v>
      </c>
    </row>
    <row r="6" spans="2:4" x14ac:dyDescent="0.25">
      <c r="B6" s="369" t="s">
        <v>749</v>
      </c>
      <c r="C6" s="677"/>
      <c r="D6" s="675"/>
    </row>
    <row r="7" spans="2:4" x14ac:dyDescent="0.25">
      <c r="B7" s="369" t="s">
        <v>750</v>
      </c>
      <c r="C7" s="677" t="s">
        <v>153</v>
      </c>
      <c r="D7" s="675" t="s">
        <v>789</v>
      </c>
    </row>
    <row r="8" spans="2:4" x14ac:dyDescent="0.25">
      <c r="B8" s="369" t="s">
        <v>751</v>
      </c>
      <c r="C8" s="677"/>
      <c r="D8" s="675"/>
    </row>
    <row r="9" spans="2:4" x14ac:dyDescent="0.25">
      <c r="B9" s="369" t="s">
        <v>752</v>
      </c>
      <c r="C9" s="677" t="s">
        <v>154</v>
      </c>
      <c r="D9" s="675"/>
    </row>
    <row r="10" spans="2:4" x14ac:dyDescent="0.25">
      <c r="B10" s="369" t="s">
        <v>753</v>
      </c>
      <c r="C10" s="677"/>
      <c r="D10" s="675"/>
    </row>
    <row r="11" spans="2:4" x14ac:dyDescent="0.25">
      <c r="B11" s="369" t="s">
        <v>754</v>
      </c>
      <c r="C11" s="677" t="s">
        <v>155</v>
      </c>
      <c r="D11" s="675" t="s">
        <v>790</v>
      </c>
    </row>
    <row r="12" spans="2:4" x14ac:dyDescent="0.25">
      <c r="B12" s="369" t="s">
        <v>755</v>
      </c>
      <c r="C12" s="677"/>
      <c r="D12" s="675"/>
    </row>
    <row r="13" spans="2:4" x14ac:dyDescent="0.25">
      <c r="B13" s="369" t="s">
        <v>756</v>
      </c>
      <c r="C13" s="677" t="s">
        <v>156</v>
      </c>
      <c r="D13" s="675"/>
    </row>
    <row r="14" spans="2:4" x14ac:dyDescent="0.25">
      <c r="B14" s="369" t="s">
        <v>757</v>
      </c>
      <c r="C14" s="677"/>
      <c r="D14" s="675"/>
    </row>
    <row r="15" spans="2:4" x14ac:dyDescent="0.25">
      <c r="B15" s="369" t="s">
        <v>758</v>
      </c>
      <c r="C15" s="677" t="s">
        <v>157</v>
      </c>
      <c r="D15" s="675" t="s">
        <v>791</v>
      </c>
    </row>
    <row r="16" spans="2:4" x14ac:dyDescent="0.25">
      <c r="B16" s="369" t="s">
        <v>759</v>
      </c>
      <c r="C16" s="677"/>
      <c r="D16" s="675"/>
    </row>
    <row r="17" spans="2:4" x14ac:dyDescent="0.25">
      <c r="B17" s="369" t="s">
        <v>760</v>
      </c>
      <c r="C17" s="677" t="s">
        <v>158</v>
      </c>
      <c r="D17" s="675"/>
    </row>
    <row r="18" spans="2:4" x14ac:dyDescent="0.25">
      <c r="B18" s="369" t="s">
        <v>761</v>
      </c>
      <c r="C18" s="677"/>
      <c r="D18" s="675"/>
    </row>
    <row r="19" spans="2:4" x14ac:dyDescent="0.25">
      <c r="B19" s="369" t="s">
        <v>762</v>
      </c>
      <c r="C19" s="677" t="s">
        <v>159</v>
      </c>
      <c r="D19" s="675" t="s">
        <v>787</v>
      </c>
    </row>
    <row r="20" spans="2:4" x14ac:dyDescent="0.25">
      <c r="B20" s="369" t="s">
        <v>763</v>
      </c>
      <c r="C20" s="677"/>
      <c r="D20" s="675"/>
    </row>
    <row r="21" spans="2:4" x14ac:dyDescent="0.25">
      <c r="B21" s="369" t="s">
        <v>764</v>
      </c>
      <c r="C21" s="677" t="s">
        <v>160</v>
      </c>
      <c r="D21" s="675"/>
    </row>
    <row r="22" spans="2:4" x14ac:dyDescent="0.25">
      <c r="B22" s="369" t="s">
        <v>765</v>
      </c>
      <c r="C22" s="677"/>
      <c r="D22" s="675"/>
    </row>
    <row r="23" spans="2:4" x14ac:dyDescent="0.25">
      <c r="B23" s="369" t="s">
        <v>766</v>
      </c>
      <c r="C23" s="677" t="s">
        <v>161</v>
      </c>
      <c r="D23" s="675" t="s">
        <v>792</v>
      </c>
    </row>
    <row r="24" spans="2:4" x14ac:dyDescent="0.25">
      <c r="B24" s="369" t="s">
        <v>767</v>
      </c>
      <c r="C24" s="677"/>
      <c r="D24" s="675"/>
    </row>
    <row r="25" spans="2:4" x14ac:dyDescent="0.25">
      <c r="B25" s="369" t="s">
        <v>768</v>
      </c>
      <c r="C25" s="677" t="s">
        <v>162</v>
      </c>
      <c r="D25" s="675"/>
    </row>
    <row r="26" spans="2:4" x14ac:dyDescent="0.25">
      <c r="B26" s="369" t="s">
        <v>769</v>
      </c>
      <c r="C26" s="677"/>
      <c r="D26" s="675"/>
    </row>
    <row r="27" spans="2:4" x14ac:dyDescent="0.25">
      <c r="B27" s="369" t="s">
        <v>770</v>
      </c>
      <c r="C27" s="677" t="s">
        <v>163</v>
      </c>
      <c r="D27" s="675" t="s">
        <v>793</v>
      </c>
    </row>
    <row r="28" spans="2:4" x14ac:dyDescent="0.25">
      <c r="B28" s="369" t="s">
        <v>771</v>
      </c>
      <c r="C28" s="677"/>
      <c r="D28" s="675"/>
    </row>
    <row r="29" spans="2:4" x14ac:dyDescent="0.25">
      <c r="B29" s="369" t="s">
        <v>772</v>
      </c>
      <c r="C29" s="677" t="s">
        <v>164</v>
      </c>
      <c r="D29" s="675"/>
    </row>
    <row r="30" spans="2:4" x14ac:dyDescent="0.25">
      <c r="B30" s="369" t="s">
        <v>773</v>
      </c>
      <c r="C30" s="677"/>
      <c r="D30" s="675"/>
    </row>
    <row r="31" spans="2:4" x14ac:dyDescent="0.25">
      <c r="B31" s="369" t="s">
        <v>774</v>
      </c>
      <c r="C31" s="677" t="s">
        <v>165</v>
      </c>
      <c r="D31" s="675" t="s">
        <v>794</v>
      </c>
    </row>
    <row r="32" spans="2:4" x14ac:dyDescent="0.25">
      <c r="B32" s="369" t="s">
        <v>775</v>
      </c>
      <c r="C32" s="677"/>
      <c r="D32" s="675"/>
    </row>
    <row r="33" spans="2:4" x14ac:dyDescent="0.25">
      <c r="B33" s="369" t="s">
        <v>776</v>
      </c>
      <c r="C33" s="677" t="s">
        <v>166</v>
      </c>
      <c r="D33" s="675"/>
    </row>
    <row r="34" spans="2:4" x14ac:dyDescent="0.25">
      <c r="B34" s="369" t="s">
        <v>777</v>
      </c>
      <c r="C34" s="677"/>
      <c r="D34" s="675"/>
    </row>
    <row r="35" spans="2:4" x14ac:dyDescent="0.25">
      <c r="B35" s="369" t="s">
        <v>778</v>
      </c>
      <c r="C35" s="677" t="s">
        <v>167</v>
      </c>
      <c r="D35" s="675" t="s">
        <v>795</v>
      </c>
    </row>
    <row r="36" spans="2:4" x14ac:dyDescent="0.25">
      <c r="B36" s="369" t="s">
        <v>779</v>
      </c>
      <c r="C36" s="677"/>
      <c r="D36" s="675"/>
    </row>
    <row r="37" spans="2:4" x14ac:dyDescent="0.25">
      <c r="B37" s="369" t="s">
        <v>780</v>
      </c>
      <c r="C37" s="677" t="s">
        <v>168</v>
      </c>
      <c r="D37" s="675"/>
    </row>
    <row r="38" spans="2:4" x14ac:dyDescent="0.25">
      <c r="B38" s="369" t="s">
        <v>781</v>
      </c>
      <c r="C38" s="677"/>
      <c r="D38" s="675"/>
    </row>
    <row r="39" spans="2:4" x14ac:dyDescent="0.25">
      <c r="B39" s="369" t="s">
        <v>782</v>
      </c>
      <c r="C39" s="677" t="s">
        <v>169</v>
      </c>
      <c r="D39" s="675" t="s">
        <v>796</v>
      </c>
    </row>
    <row r="40" spans="2:4" x14ac:dyDescent="0.25">
      <c r="B40" s="369" t="s">
        <v>783</v>
      </c>
      <c r="C40" s="677"/>
      <c r="D40" s="675"/>
    </row>
    <row r="41" spans="2:4" x14ac:dyDescent="0.25">
      <c r="B41" s="370" t="s">
        <v>797</v>
      </c>
      <c r="C41" s="677" t="s">
        <v>170</v>
      </c>
      <c r="D41" s="675"/>
    </row>
    <row r="42" spans="2:4" x14ac:dyDescent="0.25">
      <c r="B42" s="370" t="s">
        <v>798</v>
      </c>
      <c r="C42" s="677"/>
      <c r="D42" s="675"/>
    </row>
    <row r="43" spans="2:4" x14ac:dyDescent="0.25">
      <c r="B43" s="370" t="s">
        <v>799</v>
      </c>
      <c r="C43" s="677" t="s">
        <v>171</v>
      </c>
      <c r="D43" s="678" t="s">
        <v>742</v>
      </c>
    </row>
    <row r="44" spans="2:4" x14ac:dyDescent="0.25">
      <c r="B44" s="370" t="s">
        <v>800</v>
      </c>
      <c r="C44" s="677"/>
      <c r="D44" s="679"/>
    </row>
    <row r="45" spans="2:4" x14ac:dyDescent="0.25">
      <c r="B45" s="370" t="s">
        <v>801</v>
      </c>
      <c r="C45" s="365" t="s">
        <v>172</v>
      </c>
      <c r="D45" s="679"/>
    </row>
    <row r="46" spans="2:4" x14ac:dyDescent="0.25">
      <c r="B46" s="370" t="s">
        <v>802</v>
      </c>
      <c r="C46" s="677" t="s">
        <v>173</v>
      </c>
      <c r="D46" s="679"/>
    </row>
    <row r="47" spans="2:4" x14ac:dyDescent="0.25">
      <c r="B47" s="370" t="s">
        <v>803</v>
      </c>
      <c r="C47" s="677"/>
      <c r="D47" s="680"/>
    </row>
    <row r="48" spans="2:4" x14ac:dyDescent="0.25">
      <c r="B48" s="370" t="s">
        <v>804</v>
      </c>
      <c r="C48" s="673" t="s">
        <v>174</v>
      </c>
      <c r="D48" s="675" t="s">
        <v>805</v>
      </c>
    </row>
    <row r="49" spans="2:4" x14ac:dyDescent="0.25">
      <c r="B49" s="371" t="s">
        <v>1454</v>
      </c>
      <c r="C49" s="674"/>
      <c r="D49" s="676"/>
    </row>
  </sheetData>
  <mergeCells count="34">
    <mergeCell ref="D23:D26"/>
    <mergeCell ref="D5:D6"/>
    <mergeCell ref="D7:D10"/>
    <mergeCell ref="D11:D14"/>
    <mergeCell ref="D15:D18"/>
    <mergeCell ref="D19:D22"/>
    <mergeCell ref="C31:C32"/>
    <mergeCell ref="C33:C34"/>
    <mergeCell ref="C35:C36"/>
    <mergeCell ref="C37:C38"/>
    <mergeCell ref="D27:D30"/>
    <mergeCell ref="D31:D34"/>
    <mergeCell ref="D35:D38"/>
    <mergeCell ref="C5:C6"/>
    <mergeCell ref="C7:C8"/>
    <mergeCell ref="C9:C10"/>
    <mergeCell ref="C11:C12"/>
    <mergeCell ref="C13:C14"/>
    <mergeCell ref="C48:C49"/>
    <mergeCell ref="D48:D49"/>
    <mergeCell ref="C15:C16"/>
    <mergeCell ref="C41:C42"/>
    <mergeCell ref="C43:C44"/>
    <mergeCell ref="C46:C47"/>
    <mergeCell ref="D39:D42"/>
    <mergeCell ref="D43:D47"/>
    <mergeCell ref="C39:C40"/>
    <mergeCell ref="C17:C18"/>
    <mergeCell ref="C19:C20"/>
    <mergeCell ref="C21:C22"/>
    <mergeCell ref="C23:C24"/>
    <mergeCell ref="C25:C26"/>
    <mergeCell ref="C27:C28"/>
    <mergeCell ref="C29:C30"/>
  </mergeCells>
  <pageMargins left="0.7" right="0.7" top="0.75" bottom="0.75" header="0.3" footer="0.3"/>
  <pageSetup paperSize="9" fitToWidth="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30"/>
  <sheetViews>
    <sheetView tabSelected="1" workbookViewId="0">
      <selection activeCell="Q23" sqref="Q23"/>
    </sheetView>
  </sheetViews>
  <sheetFormatPr defaultRowHeight="15" x14ac:dyDescent="0.25"/>
  <cols>
    <col min="1" max="1" width="9.140625" style="215"/>
    <col min="2" max="2" width="23.28515625" customWidth="1"/>
    <col min="3" max="3" width="9.140625" customWidth="1"/>
    <col min="4" max="5" width="11.42578125" customWidth="1"/>
    <col min="6" max="6" width="12.140625" customWidth="1"/>
    <col min="7" max="7" width="12.140625" style="215" customWidth="1"/>
    <col min="8" max="8" width="24.140625" customWidth="1"/>
  </cols>
  <sheetData>
    <row r="2" spans="2:17" ht="30" x14ac:dyDescent="0.25">
      <c r="B2" s="57"/>
      <c r="C2" s="51" t="s">
        <v>496</v>
      </c>
      <c r="D2" s="51" t="s">
        <v>513</v>
      </c>
      <c r="E2" s="51" t="s">
        <v>512</v>
      </c>
      <c r="F2" s="50" t="s">
        <v>724</v>
      </c>
      <c r="G2" s="50" t="s">
        <v>746</v>
      </c>
      <c r="H2" s="50" t="s">
        <v>894</v>
      </c>
      <c r="I2" s="57"/>
      <c r="J2" s="57"/>
      <c r="K2" s="57"/>
      <c r="L2" s="57"/>
      <c r="M2" s="57"/>
      <c r="N2" s="57"/>
      <c r="O2" s="57"/>
      <c r="P2" s="57"/>
      <c r="Q2" s="57"/>
    </row>
    <row r="3" spans="2:17" x14ac:dyDescent="0.25">
      <c r="B3" s="52" t="s">
        <v>150</v>
      </c>
      <c r="C3" s="59">
        <v>8</v>
      </c>
      <c r="D3" s="56">
        <v>8</v>
      </c>
      <c r="E3" s="54">
        <v>8</v>
      </c>
      <c r="F3" s="119">
        <v>8</v>
      </c>
      <c r="G3" s="119">
        <v>8</v>
      </c>
      <c r="H3" s="119">
        <v>8</v>
      </c>
      <c r="I3" s="52"/>
      <c r="J3" s="52"/>
      <c r="K3" s="52"/>
      <c r="L3" s="52"/>
      <c r="M3" s="52"/>
      <c r="N3" s="52"/>
      <c r="O3" s="52"/>
      <c r="P3" s="52"/>
      <c r="Q3" s="52"/>
    </row>
    <row r="4" spans="2:17" s="215" customFormat="1" x14ac:dyDescent="0.25">
      <c r="B4" s="215" t="s">
        <v>893</v>
      </c>
      <c r="C4" s="119"/>
      <c r="D4" s="56"/>
      <c r="E4" s="54"/>
      <c r="F4" s="119"/>
      <c r="G4" s="119"/>
      <c r="H4" s="467">
        <v>2</v>
      </c>
    </row>
    <row r="5" spans="2:17" x14ac:dyDescent="0.25">
      <c r="B5" s="52" t="s">
        <v>178</v>
      </c>
      <c r="C5" s="59">
        <v>1</v>
      </c>
      <c r="D5" s="56">
        <v>3</v>
      </c>
      <c r="E5" s="54">
        <v>3</v>
      </c>
      <c r="F5" s="119">
        <v>3</v>
      </c>
      <c r="G5" s="119">
        <v>3</v>
      </c>
      <c r="H5" s="119">
        <v>3</v>
      </c>
      <c r="I5" s="52"/>
      <c r="J5" s="52"/>
      <c r="K5" s="52"/>
      <c r="L5" s="52"/>
      <c r="M5" s="52"/>
      <c r="N5" s="52"/>
      <c r="O5" s="52"/>
      <c r="P5" s="52"/>
      <c r="Q5" s="52"/>
    </row>
    <row r="6" spans="2:17" x14ac:dyDescent="0.25">
      <c r="B6" s="52" t="s">
        <v>179</v>
      </c>
      <c r="C6" s="59">
        <v>2</v>
      </c>
      <c r="D6" s="59">
        <v>2</v>
      </c>
      <c r="E6" s="58">
        <v>2</v>
      </c>
      <c r="F6" s="17">
        <v>2</v>
      </c>
      <c r="G6" s="17">
        <v>2</v>
      </c>
      <c r="H6" s="119">
        <v>2</v>
      </c>
      <c r="I6" s="52"/>
      <c r="J6" s="52"/>
      <c r="K6" s="52"/>
      <c r="L6" s="52"/>
      <c r="M6" s="52"/>
      <c r="N6" s="52"/>
      <c r="O6" s="52"/>
      <c r="P6" s="52"/>
      <c r="Q6" s="52"/>
    </row>
    <row r="7" spans="2:17" x14ac:dyDescent="0.25">
      <c r="B7" s="52" t="s">
        <v>497</v>
      </c>
      <c r="C7" s="59">
        <v>1</v>
      </c>
      <c r="D7" s="59">
        <v>2</v>
      </c>
      <c r="E7" s="54">
        <v>2</v>
      </c>
      <c r="F7" s="119">
        <v>2</v>
      </c>
      <c r="G7" s="119">
        <v>2</v>
      </c>
      <c r="H7" s="119">
        <v>2</v>
      </c>
      <c r="I7" s="52"/>
      <c r="J7" s="52"/>
      <c r="K7" s="52"/>
      <c r="L7" s="52"/>
      <c r="M7" s="52"/>
      <c r="N7" s="52"/>
      <c r="O7" s="52"/>
      <c r="P7" s="52"/>
      <c r="Q7" s="52"/>
    </row>
    <row r="8" spans="2:17" x14ac:dyDescent="0.25">
      <c r="B8" s="52" t="s">
        <v>498</v>
      </c>
      <c r="C8" s="59">
        <v>0</v>
      </c>
      <c r="D8" s="59">
        <v>0</v>
      </c>
      <c r="E8" s="54">
        <v>0</v>
      </c>
      <c r="F8" s="119">
        <v>0</v>
      </c>
      <c r="G8" s="119">
        <v>0</v>
      </c>
      <c r="H8" s="119">
        <v>0</v>
      </c>
      <c r="I8" s="52"/>
      <c r="J8" s="52"/>
      <c r="K8" s="52"/>
      <c r="L8" s="52"/>
      <c r="M8" s="52"/>
      <c r="N8" s="52"/>
      <c r="O8" s="52"/>
      <c r="P8" s="52"/>
      <c r="Q8" s="52"/>
    </row>
    <row r="9" spans="2:17" x14ac:dyDescent="0.25">
      <c r="B9" s="52" t="s">
        <v>499</v>
      </c>
      <c r="C9" s="59">
        <v>1</v>
      </c>
      <c r="D9" s="56">
        <v>2</v>
      </c>
      <c r="E9" s="469">
        <v>3</v>
      </c>
      <c r="F9" s="121">
        <v>3</v>
      </c>
      <c r="G9" s="468">
        <v>2</v>
      </c>
      <c r="H9" s="121">
        <v>2</v>
      </c>
      <c r="I9" s="52"/>
      <c r="J9" s="52"/>
      <c r="K9" s="52"/>
      <c r="L9" s="52"/>
      <c r="M9" s="52"/>
      <c r="N9" s="52"/>
      <c r="O9" s="52"/>
      <c r="P9" s="52"/>
      <c r="Q9" s="52"/>
    </row>
    <row r="10" spans="2:17" x14ac:dyDescent="0.25">
      <c r="B10" s="52" t="s">
        <v>500</v>
      </c>
      <c r="C10" s="59">
        <v>1</v>
      </c>
      <c r="D10" s="59">
        <v>3</v>
      </c>
      <c r="E10" s="54">
        <v>3</v>
      </c>
      <c r="F10" s="468">
        <v>4</v>
      </c>
      <c r="G10" s="119">
        <v>4</v>
      </c>
      <c r="H10" s="121">
        <v>4</v>
      </c>
      <c r="I10" s="52"/>
      <c r="J10" s="52"/>
      <c r="K10" s="52"/>
      <c r="L10" s="52"/>
      <c r="M10" s="52"/>
      <c r="N10" s="52"/>
      <c r="O10" s="52"/>
      <c r="P10" s="52"/>
      <c r="Q10" s="52"/>
    </row>
    <row r="11" spans="2:17" x14ac:dyDescent="0.25">
      <c r="B11" s="52" t="s">
        <v>180</v>
      </c>
      <c r="C11" s="59">
        <v>1</v>
      </c>
      <c r="D11" s="59">
        <v>1</v>
      </c>
      <c r="E11" s="54">
        <v>1</v>
      </c>
      <c r="F11" s="119">
        <v>1</v>
      </c>
      <c r="G11" s="119">
        <v>1</v>
      </c>
      <c r="H11" s="121">
        <v>1</v>
      </c>
      <c r="I11" s="52"/>
      <c r="J11" s="52"/>
      <c r="K11" s="52"/>
      <c r="L11" s="52"/>
      <c r="M11" s="52"/>
      <c r="N11" s="52"/>
      <c r="O11" s="52"/>
      <c r="P11" s="52"/>
      <c r="Q11" s="52"/>
    </row>
    <row r="12" spans="2:17" x14ac:dyDescent="0.25">
      <c r="B12" s="52" t="s">
        <v>501</v>
      </c>
      <c r="C12" s="59">
        <v>1</v>
      </c>
      <c r="D12" s="59">
        <v>0</v>
      </c>
      <c r="E12" s="54">
        <v>0</v>
      </c>
      <c r="F12" s="119">
        <v>0</v>
      </c>
      <c r="G12" s="119">
        <v>0</v>
      </c>
      <c r="H12" s="121">
        <v>0</v>
      </c>
      <c r="I12" s="52"/>
      <c r="J12" s="52"/>
      <c r="K12" s="52"/>
      <c r="L12" s="52"/>
      <c r="M12" s="52"/>
      <c r="N12" s="52"/>
      <c r="O12" s="52"/>
      <c r="P12" s="52"/>
      <c r="Q12" s="52"/>
    </row>
    <row r="13" spans="2:17" x14ac:dyDescent="0.25">
      <c r="B13" s="52" t="s">
        <v>181</v>
      </c>
      <c r="C13" s="59">
        <v>0</v>
      </c>
      <c r="D13" s="56">
        <v>1</v>
      </c>
      <c r="E13" s="54">
        <v>1</v>
      </c>
      <c r="F13" s="119">
        <v>1</v>
      </c>
      <c r="G13" s="468">
        <v>2</v>
      </c>
      <c r="H13" s="121">
        <v>2</v>
      </c>
      <c r="I13" s="52"/>
      <c r="J13" s="52"/>
      <c r="K13" s="52"/>
      <c r="L13" s="52"/>
      <c r="M13" s="52"/>
      <c r="N13" s="52"/>
      <c r="O13" s="52"/>
      <c r="P13" s="52"/>
      <c r="Q13" s="52"/>
    </row>
    <row r="14" spans="2:17" x14ac:dyDescent="0.25">
      <c r="B14" s="52" t="s">
        <v>502</v>
      </c>
      <c r="C14" s="59">
        <v>2</v>
      </c>
      <c r="D14" s="56">
        <v>2</v>
      </c>
      <c r="E14" s="54">
        <v>2</v>
      </c>
      <c r="F14" s="119">
        <v>2</v>
      </c>
      <c r="G14" s="119">
        <v>2</v>
      </c>
      <c r="H14" s="121">
        <v>2</v>
      </c>
      <c r="I14" s="52"/>
      <c r="J14" s="52"/>
      <c r="K14" s="52"/>
      <c r="L14" s="52"/>
      <c r="M14" s="52"/>
      <c r="N14" s="52"/>
      <c r="O14" s="52"/>
      <c r="P14" s="52"/>
      <c r="Q14" s="52"/>
    </row>
    <row r="15" spans="2:17" x14ac:dyDescent="0.25">
      <c r="B15" s="52" t="s">
        <v>182</v>
      </c>
      <c r="C15" s="59">
        <v>0</v>
      </c>
      <c r="D15" s="55">
        <v>1</v>
      </c>
      <c r="E15" s="54">
        <v>1</v>
      </c>
      <c r="F15" s="119">
        <v>1</v>
      </c>
      <c r="G15" s="119">
        <v>1</v>
      </c>
      <c r="H15" s="121">
        <v>1</v>
      </c>
      <c r="I15" s="52"/>
      <c r="J15" s="52"/>
      <c r="K15" s="52"/>
      <c r="L15" s="52"/>
      <c r="M15" s="52"/>
      <c r="N15" s="52"/>
      <c r="O15" s="52"/>
      <c r="P15" s="52"/>
      <c r="Q15" s="52"/>
    </row>
    <row r="16" spans="2:17" x14ac:dyDescent="0.25">
      <c r="B16" s="52" t="s">
        <v>503</v>
      </c>
      <c r="C16" s="59">
        <v>1</v>
      </c>
      <c r="D16" s="59">
        <v>0</v>
      </c>
      <c r="E16" s="54">
        <v>0</v>
      </c>
      <c r="F16" s="119">
        <v>0</v>
      </c>
      <c r="G16" s="119">
        <v>0</v>
      </c>
      <c r="H16" s="121">
        <v>0</v>
      </c>
      <c r="I16" s="52"/>
      <c r="J16" s="52"/>
      <c r="K16" s="52"/>
      <c r="L16" s="52"/>
      <c r="M16" s="52"/>
      <c r="N16" s="52"/>
      <c r="O16" s="52"/>
      <c r="P16" s="52"/>
      <c r="Q16" s="52"/>
    </row>
    <row r="17" spans="2:17" x14ac:dyDescent="0.25">
      <c r="B17" s="52" t="s">
        <v>183</v>
      </c>
      <c r="C17" s="59">
        <v>1</v>
      </c>
      <c r="D17" s="59">
        <v>1</v>
      </c>
      <c r="E17" s="54">
        <v>1</v>
      </c>
      <c r="F17" s="119">
        <v>1</v>
      </c>
      <c r="G17" s="119">
        <v>1</v>
      </c>
      <c r="H17" s="121">
        <v>1</v>
      </c>
      <c r="I17" s="52"/>
      <c r="J17" s="52"/>
      <c r="K17" s="52"/>
      <c r="L17" s="52"/>
      <c r="M17" s="52"/>
      <c r="N17" s="52"/>
      <c r="O17" s="52"/>
      <c r="P17" s="52"/>
      <c r="Q17" s="52"/>
    </row>
    <row r="18" spans="2:17" x14ac:dyDescent="0.25">
      <c r="B18" s="52" t="s">
        <v>504</v>
      </c>
      <c r="C18" s="59">
        <v>0</v>
      </c>
      <c r="D18" s="59">
        <v>0</v>
      </c>
      <c r="E18" s="54">
        <v>0</v>
      </c>
      <c r="F18" s="119">
        <v>0</v>
      </c>
      <c r="G18" s="119">
        <v>0</v>
      </c>
      <c r="H18" s="121">
        <v>0</v>
      </c>
      <c r="I18" s="52"/>
      <c r="J18" s="52"/>
      <c r="K18" s="52"/>
      <c r="L18" s="52"/>
      <c r="M18" s="52"/>
      <c r="N18" s="52"/>
      <c r="O18" s="52"/>
      <c r="P18" s="52"/>
      <c r="Q18" s="52"/>
    </row>
    <row r="19" spans="2:17" x14ac:dyDescent="0.25">
      <c r="B19" s="52" t="s">
        <v>184</v>
      </c>
      <c r="C19" s="55">
        <v>0</v>
      </c>
      <c r="D19" s="59">
        <v>1</v>
      </c>
      <c r="E19" s="54">
        <v>1</v>
      </c>
      <c r="F19" s="119">
        <v>1</v>
      </c>
      <c r="G19" s="119">
        <v>1</v>
      </c>
      <c r="H19" s="121">
        <v>1</v>
      </c>
      <c r="I19" s="52"/>
      <c r="J19" s="52"/>
      <c r="K19" s="52"/>
      <c r="L19" s="52"/>
      <c r="M19" s="52"/>
      <c r="N19" s="52"/>
      <c r="O19" s="52"/>
      <c r="P19" s="52"/>
      <c r="Q19" s="52"/>
    </row>
    <row r="20" spans="2:17" x14ac:dyDescent="0.25">
      <c r="B20" s="52" t="s">
        <v>505</v>
      </c>
      <c r="C20" s="59">
        <v>0</v>
      </c>
      <c r="D20" s="59">
        <v>0</v>
      </c>
      <c r="E20" s="54">
        <v>0</v>
      </c>
      <c r="F20" s="119">
        <v>0</v>
      </c>
      <c r="G20" s="119">
        <v>0</v>
      </c>
      <c r="H20" s="121">
        <v>0</v>
      </c>
      <c r="I20" s="52"/>
      <c r="J20" s="52"/>
      <c r="K20" s="52"/>
      <c r="L20" s="52"/>
      <c r="M20" s="52"/>
      <c r="N20" s="52"/>
      <c r="O20" s="52"/>
      <c r="P20" s="52"/>
      <c r="Q20" s="52"/>
    </row>
    <row r="21" spans="2:17" x14ac:dyDescent="0.25">
      <c r="B21" s="52" t="s">
        <v>185</v>
      </c>
      <c r="C21" s="59">
        <v>1</v>
      </c>
      <c r="D21" s="59">
        <v>1</v>
      </c>
      <c r="E21" s="54">
        <v>1</v>
      </c>
      <c r="F21" s="119">
        <v>1</v>
      </c>
      <c r="G21" s="119">
        <v>1</v>
      </c>
      <c r="H21" s="121">
        <v>1</v>
      </c>
      <c r="I21" s="52"/>
      <c r="J21" s="52"/>
      <c r="K21" s="52"/>
      <c r="L21" s="52"/>
      <c r="M21" s="52"/>
      <c r="N21" s="52"/>
      <c r="O21" s="52"/>
      <c r="P21" s="52"/>
      <c r="Q21" s="52"/>
    </row>
    <row r="22" spans="2:17" x14ac:dyDescent="0.25">
      <c r="B22" s="115" t="s">
        <v>506</v>
      </c>
      <c r="C22" s="58">
        <v>0</v>
      </c>
      <c r="D22" s="58">
        <v>0</v>
      </c>
      <c r="E22" s="54">
        <v>0</v>
      </c>
      <c r="F22" s="58">
        <v>0</v>
      </c>
      <c r="G22" s="58">
        <v>0</v>
      </c>
      <c r="H22" s="121">
        <v>0</v>
      </c>
      <c r="I22" s="52"/>
      <c r="J22" s="52"/>
      <c r="K22" s="52"/>
      <c r="L22" s="52"/>
      <c r="M22" s="52"/>
      <c r="N22" s="52"/>
      <c r="O22" s="52"/>
      <c r="P22" s="52"/>
      <c r="Q22" s="52"/>
    </row>
    <row r="23" spans="2:17" x14ac:dyDescent="0.25">
      <c r="B23" s="115" t="s">
        <v>507</v>
      </c>
      <c r="C23" s="58">
        <v>1</v>
      </c>
      <c r="D23" s="58">
        <v>3</v>
      </c>
      <c r="E23" s="54">
        <v>3</v>
      </c>
      <c r="F23" s="58">
        <v>3</v>
      </c>
      <c r="G23" s="58">
        <v>3</v>
      </c>
      <c r="H23" s="121">
        <v>3</v>
      </c>
      <c r="I23" s="52"/>
      <c r="J23" s="52"/>
      <c r="K23" s="52"/>
      <c r="L23" s="52"/>
      <c r="M23" s="52"/>
      <c r="N23" s="52"/>
      <c r="O23" s="52"/>
      <c r="P23" s="52"/>
      <c r="Q23" s="52"/>
    </row>
    <row r="24" spans="2:17" x14ac:dyDescent="0.25">
      <c r="B24" s="115" t="s">
        <v>508</v>
      </c>
      <c r="C24" s="58">
        <v>7</v>
      </c>
      <c r="D24" s="58">
        <v>6</v>
      </c>
      <c r="E24" s="54">
        <v>6</v>
      </c>
      <c r="F24" s="58">
        <v>6</v>
      </c>
      <c r="G24" s="58">
        <v>6</v>
      </c>
      <c r="H24" s="121">
        <v>6</v>
      </c>
      <c r="I24" s="52"/>
      <c r="J24" s="52"/>
      <c r="K24" s="52"/>
      <c r="L24" s="52"/>
      <c r="M24" s="52"/>
      <c r="N24" s="52"/>
      <c r="O24" s="52"/>
      <c r="P24" s="52"/>
      <c r="Q24" s="52"/>
    </row>
    <row r="25" spans="2:17" x14ac:dyDescent="0.25">
      <c r="B25" s="115" t="s">
        <v>174</v>
      </c>
      <c r="C25" s="58">
        <v>3</v>
      </c>
      <c r="D25" s="54">
        <v>4</v>
      </c>
      <c r="E25" s="54">
        <v>4</v>
      </c>
      <c r="F25" s="58">
        <v>4</v>
      </c>
      <c r="G25" s="58">
        <v>4</v>
      </c>
      <c r="H25" s="121">
        <v>4</v>
      </c>
      <c r="I25" s="52"/>
      <c r="J25" s="52"/>
      <c r="K25" s="52"/>
      <c r="L25" s="52"/>
      <c r="M25" s="52"/>
      <c r="N25" s="52"/>
      <c r="O25" s="52"/>
      <c r="P25" s="52"/>
      <c r="Q25" s="52"/>
    </row>
    <row r="26" spans="2:17" s="215" customFormat="1" x14ac:dyDescent="0.25">
      <c r="B26" s="57" t="s">
        <v>747</v>
      </c>
      <c r="C26" s="123"/>
      <c r="D26" s="53"/>
      <c r="E26" s="53"/>
      <c r="F26" s="123"/>
      <c r="G26" s="123">
        <v>2</v>
      </c>
      <c r="H26" s="466"/>
    </row>
    <row r="27" spans="2:17" x14ac:dyDescent="0.25">
      <c r="B27" s="52" t="s">
        <v>509</v>
      </c>
      <c r="C27" s="59">
        <f>SUM(C3:C25)</f>
        <v>32</v>
      </c>
      <c r="D27" s="59">
        <f t="shared" ref="D27:F27" si="0">SUM(D3:D25)</f>
        <v>41</v>
      </c>
      <c r="E27" s="59">
        <f t="shared" si="0"/>
        <v>42</v>
      </c>
      <c r="F27" s="119">
        <f t="shared" si="0"/>
        <v>43</v>
      </c>
      <c r="G27" s="119">
        <f>SUM(G3:G26)</f>
        <v>45</v>
      </c>
      <c r="H27" s="119">
        <f>SUM(H3:H26)</f>
        <v>45</v>
      </c>
      <c r="I27" s="52"/>
      <c r="J27" s="52"/>
      <c r="K27" s="52"/>
      <c r="L27" s="52"/>
      <c r="M27" s="52"/>
      <c r="N27" s="52"/>
      <c r="O27" s="52"/>
      <c r="P27" s="52"/>
      <c r="Q27" s="52"/>
    </row>
    <row r="29" spans="2:17" x14ac:dyDescent="0.25">
      <c r="B29" s="52" t="s">
        <v>747</v>
      </c>
      <c r="C29" s="52"/>
      <c r="D29" s="59">
        <v>2</v>
      </c>
      <c r="E29" s="52">
        <v>2</v>
      </c>
      <c r="F29" s="119">
        <v>2</v>
      </c>
      <c r="G29" s="119"/>
      <c r="H29" s="119">
        <v>2</v>
      </c>
      <c r="I29" s="52" t="s">
        <v>1891</v>
      </c>
      <c r="J29" s="52"/>
      <c r="K29" s="52"/>
      <c r="L29" s="52"/>
      <c r="M29" s="52"/>
      <c r="N29" s="52"/>
      <c r="O29" s="52"/>
      <c r="P29" s="52"/>
      <c r="Q29" s="52"/>
    </row>
    <row r="30" spans="2:17" x14ac:dyDescent="0.25">
      <c r="B30" s="52" t="s">
        <v>510</v>
      </c>
      <c r="C30" s="52"/>
      <c r="D30" s="59">
        <v>4</v>
      </c>
      <c r="E30" s="52"/>
      <c r="F30" s="52"/>
      <c r="H30" s="52"/>
      <c r="I30" s="52"/>
      <c r="J30" s="52"/>
      <c r="K30" s="52"/>
      <c r="L30" s="52"/>
      <c r="M30" s="52"/>
      <c r="N30" s="52"/>
      <c r="O30" s="52"/>
      <c r="P30" s="52"/>
      <c r="Q30" s="52"/>
    </row>
  </sheetData>
  <pageMargins left="0.7" right="0.7" top="0.75" bottom="0.75" header="0.3" footer="0.3"/>
  <pageSetup paperSize="9" scale="8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8"/>
  <sheetViews>
    <sheetView topLeftCell="A229" workbookViewId="0">
      <selection activeCell="F254" sqref="F254"/>
    </sheetView>
  </sheetViews>
  <sheetFormatPr defaultRowHeight="15" x14ac:dyDescent="0.25"/>
  <cols>
    <col min="1" max="1" width="17.140625" customWidth="1"/>
    <col min="2" max="2" width="29.28515625" customWidth="1"/>
    <col min="3" max="3" width="39.85546875" customWidth="1"/>
    <col min="4" max="4" width="28.7109375" customWidth="1"/>
    <col min="5" max="5" width="19.42578125" style="515" customWidth="1"/>
    <col min="6" max="6" width="31.5703125" customWidth="1"/>
    <col min="7" max="7" width="11.140625" customWidth="1"/>
    <col min="8" max="8" width="15.85546875" customWidth="1"/>
    <col min="9" max="9" width="12.85546875" customWidth="1"/>
    <col min="10" max="10" width="17.28515625" customWidth="1"/>
    <col min="11" max="11" width="16.140625" customWidth="1"/>
    <col min="12" max="12" width="26.85546875" style="512" customWidth="1"/>
    <col min="14" max="14" width="18.42578125" customWidth="1"/>
    <col min="15" max="15" width="25.28515625" customWidth="1"/>
    <col min="18" max="18" width="9.140625" customWidth="1"/>
  </cols>
  <sheetData>
    <row r="1" spans="1:15" s="503" customFormat="1" ht="18.75" x14ac:dyDescent="0.3">
      <c r="A1" s="285" t="s">
        <v>1311</v>
      </c>
      <c r="E1" s="510"/>
      <c r="G1" s="285" t="s">
        <v>1179</v>
      </c>
      <c r="L1" s="510"/>
    </row>
    <row r="3" spans="1:15" ht="30" x14ac:dyDescent="0.25">
      <c r="A3" s="31"/>
      <c r="B3" s="31" t="s">
        <v>176</v>
      </c>
      <c r="C3" s="31" t="s">
        <v>1379</v>
      </c>
      <c r="D3" s="31" t="s">
        <v>703</v>
      </c>
      <c r="E3" s="561" t="s">
        <v>1609</v>
      </c>
      <c r="G3" s="292" t="s">
        <v>704</v>
      </c>
      <c r="H3" s="292" t="s">
        <v>705</v>
      </c>
      <c r="I3" s="292" t="s">
        <v>657</v>
      </c>
      <c r="J3" s="292" t="s">
        <v>706</v>
      </c>
      <c r="K3" s="292" t="s">
        <v>707</v>
      </c>
      <c r="L3" s="513" t="s">
        <v>708</v>
      </c>
      <c r="N3" s="31"/>
      <c r="O3" s="293"/>
    </row>
    <row r="4" spans="1:15" x14ac:dyDescent="0.25">
      <c r="A4" s="215"/>
      <c r="B4" s="215" t="s">
        <v>522</v>
      </c>
      <c r="C4" s="215" t="s">
        <v>1380</v>
      </c>
      <c r="D4" s="215" t="s">
        <v>1218</v>
      </c>
      <c r="E4" s="515">
        <v>20161107</v>
      </c>
      <c r="G4" t="str">
        <f>LEFT(C4,FIND("-",C4)-1)</f>
        <v>FEB</v>
      </c>
      <c r="H4" s="215" t="str">
        <f t="shared" ref="H4:H67" si="0">MID(C4,FIND(G4,C4)+LEN(G4)+1,FIND(":",C4)-FIND(G4,C4)-LEN(G4)-1)</f>
        <v>050ROW</v>
      </c>
      <c r="I4" s="215" t="str">
        <f t="shared" ref="I4:I67" si="1">MID(C4,FIND(H4,C4)+LEN(H4)+1,FIND("-",C4,FIND(H4,C4))-FIND(H4,C4)-LEN(H4)-1)</f>
        <v>PBI</v>
      </c>
      <c r="J4" s="215" t="str">
        <f t="shared" ref="J4:J67" si="2">MID(C4,FIND(I4,C4)+LEN(I4)+1,FIND("-",C4,FIND(I4,C4)+LEN(I4)+1)-FIND(I4,C4)-LEN(I4)-1)</f>
        <v>MTCA</v>
      </c>
      <c r="K4" s="215" t="str">
        <f t="shared" ref="K4:K67" si="3">RIGHT(C4,LEN(C4)-FIND(J4,C4,5)-LEN(J4))</f>
        <v>210100</v>
      </c>
      <c r="L4" s="515" t="str">
        <f>D4</f>
        <v>PBI BCM</v>
      </c>
      <c r="N4" s="215"/>
      <c r="O4" s="110"/>
    </row>
    <row r="5" spans="1:15" x14ac:dyDescent="0.25">
      <c r="A5" s="215"/>
      <c r="B5" s="215" t="s">
        <v>522</v>
      </c>
      <c r="C5" s="215" t="s">
        <v>1017</v>
      </c>
      <c r="D5" s="215" t="s">
        <v>1218</v>
      </c>
      <c r="E5" s="515">
        <v>20161107</v>
      </c>
      <c r="G5" s="215" t="str">
        <f>LEFT(C5,FIND("-",C5)-1)</f>
        <v>FEB</v>
      </c>
      <c r="H5" s="215" t="str">
        <f t="shared" si="0"/>
        <v>050ROW</v>
      </c>
      <c r="I5" s="215" t="str">
        <f t="shared" si="1"/>
        <v>PBI</v>
      </c>
      <c r="J5" s="215" t="str">
        <f t="shared" si="2"/>
        <v>FE</v>
      </c>
      <c r="K5" s="215" t="str">
        <f t="shared" si="3"/>
        <v>210101</v>
      </c>
      <c r="L5" s="515" t="str">
        <f>D5</f>
        <v>PBI BCM</v>
      </c>
      <c r="N5" s="215"/>
      <c r="O5" s="110"/>
    </row>
    <row r="6" spans="1:15" s="215" customFormat="1" x14ac:dyDescent="0.25">
      <c r="B6" s="215" t="s">
        <v>522</v>
      </c>
      <c r="C6" s="215" t="s">
        <v>1381</v>
      </c>
      <c r="D6" s="215" t="s">
        <v>1218</v>
      </c>
      <c r="E6" s="515">
        <v>20161107</v>
      </c>
      <c r="G6" s="215" t="str">
        <f>LEFT(C6,FIND("-",C6)-1)</f>
        <v>FEB</v>
      </c>
      <c r="H6" s="215" t="str">
        <f t="shared" si="0"/>
        <v>050ROW</v>
      </c>
      <c r="I6" s="215" t="str">
        <f t="shared" si="1"/>
        <v>PBI</v>
      </c>
      <c r="J6" s="215" t="str">
        <f t="shared" si="2"/>
        <v>MTCA</v>
      </c>
      <c r="K6" s="215" t="str">
        <f t="shared" si="3"/>
        <v>210200</v>
      </c>
      <c r="L6" s="515" t="str">
        <f>D6</f>
        <v>PBI BCM</v>
      </c>
      <c r="O6" s="515"/>
    </row>
    <row r="7" spans="1:15" s="215" customFormat="1" x14ac:dyDescent="0.25">
      <c r="B7" s="514" t="s">
        <v>524</v>
      </c>
      <c r="C7" s="157" t="s">
        <v>1462</v>
      </c>
      <c r="D7" s="215" t="s">
        <v>1218</v>
      </c>
      <c r="E7" s="515">
        <v>20161110</v>
      </c>
      <c r="G7" s="215" t="str">
        <f t="shared" ref="G7:G9" si="4">LEFT(C7,FIND("-",C7)-1)</f>
        <v>SPK</v>
      </c>
      <c r="H7" s="215" t="str">
        <f t="shared" si="0"/>
        <v>010ROW</v>
      </c>
      <c r="I7" s="215" t="str">
        <f t="shared" si="1"/>
        <v>PBI</v>
      </c>
      <c r="J7" s="215" t="str">
        <f t="shared" si="2"/>
        <v>MTCA</v>
      </c>
      <c r="K7" s="215" t="str">
        <f t="shared" si="3"/>
        <v>210300</v>
      </c>
      <c r="L7" s="515" t="str">
        <f t="shared" ref="L7:L9" si="5">D7</f>
        <v>PBI BCM</v>
      </c>
      <c r="N7" s="515"/>
      <c r="O7" s="515"/>
    </row>
    <row r="8" spans="1:15" s="215" customFormat="1" x14ac:dyDescent="0.25">
      <c r="B8" s="514" t="s">
        <v>524</v>
      </c>
      <c r="C8" s="215" t="s">
        <v>1463</v>
      </c>
      <c r="D8" s="215" t="s">
        <v>1218</v>
      </c>
      <c r="E8" s="515">
        <v>20161110</v>
      </c>
      <c r="G8" s="215" t="str">
        <f t="shared" si="4"/>
        <v>SPK</v>
      </c>
      <c r="H8" s="215" t="str">
        <f t="shared" si="0"/>
        <v>010ROW</v>
      </c>
      <c r="I8" s="215" t="str">
        <f t="shared" si="1"/>
        <v>PBI</v>
      </c>
      <c r="J8" s="215" t="str">
        <f t="shared" si="2"/>
        <v>FE</v>
      </c>
      <c r="K8" s="215" t="str">
        <f t="shared" si="3"/>
        <v>210301</v>
      </c>
      <c r="L8" s="515" t="str">
        <f t="shared" si="5"/>
        <v>PBI BCM</v>
      </c>
      <c r="O8" s="515"/>
    </row>
    <row r="9" spans="1:15" x14ac:dyDescent="0.25">
      <c r="B9" s="514" t="s">
        <v>524</v>
      </c>
      <c r="C9" s="157" t="s">
        <v>1461</v>
      </c>
      <c r="D9" s="215" t="s">
        <v>1218</v>
      </c>
      <c r="E9" s="515">
        <v>20161110</v>
      </c>
      <c r="G9" s="215" t="str">
        <f t="shared" si="4"/>
        <v>SPK</v>
      </c>
      <c r="H9" s="215" t="str">
        <f t="shared" si="0"/>
        <v>010ROW</v>
      </c>
      <c r="I9" s="215" t="str">
        <f t="shared" si="1"/>
        <v>PBI</v>
      </c>
      <c r="J9" s="215" t="str">
        <f t="shared" si="2"/>
        <v>MTCA</v>
      </c>
      <c r="K9" s="215" t="str">
        <f t="shared" si="3"/>
        <v>210400</v>
      </c>
      <c r="L9" s="515" t="str">
        <f t="shared" si="5"/>
        <v>PBI BCM</v>
      </c>
      <c r="N9" s="215"/>
      <c r="O9" s="110"/>
    </row>
    <row r="10" spans="1:15" x14ac:dyDescent="0.25">
      <c r="A10" s="215"/>
      <c r="B10" s="215" t="s">
        <v>577</v>
      </c>
      <c r="C10" s="215" t="s">
        <v>1464</v>
      </c>
      <c r="D10" s="215" t="s">
        <v>1218</v>
      </c>
      <c r="E10" s="515">
        <v>20161110</v>
      </c>
      <c r="G10" s="215" t="str">
        <f t="shared" ref="G10:G73" si="6">LEFT(C10,FIND("-",C10)-1)</f>
        <v>MBL</v>
      </c>
      <c r="H10" s="215" t="str">
        <f t="shared" si="0"/>
        <v>010ROW</v>
      </c>
      <c r="I10" s="215" t="str">
        <f t="shared" si="1"/>
        <v>PBI</v>
      </c>
      <c r="J10" s="215" t="str">
        <f t="shared" si="2"/>
        <v>MTCA</v>
      </c>
      <c r="K10" s="215" t="str">
        <f t="shared" si="3"/>
        <v>210500</v>
      </c>
      <c r="L10" s="515" t="str">
        <f t="shared" ref="L10:L73" si="7">D10</f>
        <v>PBI BCM</v>
      </c>
      <c r="N10" s="215"/>
      <c r="O10" s="110"/>
    </row>
    <row r="11" spans="1:15" x14ac:dyDescent="0.25">
      <c r="A11" s="215"/>
      <c r="B11" s="215" t="s">
        <v>577</v>
      </c>
      <c r="C11" s="215" t="s">
        <v>1465</v>
      </c>
      <c r="D11" s="215" t="s">
        <v>1218</v>
      </c>
      <c r="E11" s="515">
        <v>20161110</v>
      </c>
      <c r="G11" s="215" t="str">
        <f t="shared" si="6"/>
        <v>MBL</v>
      </c>
      <c r="H11" s="215" t="str">
        <f t="shared" si="0"/>
        <v>010ROW</v>
      </c>
      <c r="I11" s="215" t="str">
        <f t="shared" si="1"/>
        <v>PBI</v>
      </c>
      <c r="J11" s="215" t="str">
        <f t="shared" si="2"/>
        <v>FE</v>
      </c>
      <c r="K11" s="215" t="str">
        <f t="shared" si="3"/>
        <v>210501</v>
      </c>
      <c r="L11" s="515" t="str">
        <f t="shared" si="7"/>
        <v>PBI BCM</v>
      </c>
      <c r="N11" s="215"/>
      <c r="O11" s="110"/>
    </row>
    <row r="12" spans="1:15" x14ac:dyDescent="0.25">
      <c r="A12" s="215"/>
      <c r="B12" s="215" t="s">
        <v>896</v>
      </c>
      <c r="C12" s="215" t="s">
        <v>1466</v>
      </c>
      <c r="D12" s="215" t="s">
        <v>1218</v>
      </c>
      <c r="E12" s="515">
        <v>20161110</v>
      </c>
      <c r="G12" s="215" t="str">
        <f t="shared" si="6"/>
        <v>HBL</v>
      </c>
      <c r="H12" s="215" t="str">
        <f t="shared" si="0"/>
        <v>010ROW</v>
      </c>
      <c r="I12" s="215" t="str">
        <f t="shared" si="1"/>
        <v>PBI</v>
      </c>
      <c r="J12" s="215" t="str">
        <f t="shared" si="2"/>
        <v>MTCA</v>
      </c>
      <c r="K12" s="215" t="str">
        <f t="shared" si="3"/>
        <v>210600</v>
      </c>
      <c r="L12" s="515" t="str">
        <f t="shared" si="7"/>
        <v>PBI BCM</v>
      </c>
      <c r="N12" s="215"/>
      <c r="O12" s="110"/>
    </row>
    <row r="13" spans="1:15" x14ac:dyDescent="0.25">
      <c r="A13" s="215"/>
      <c r="B13" s="215" t="s">
        <v>896</v>
      </c>
      <c r="C13" s="215" t="s">
        <v>1467</v>
      </c>
      <c r="D13" s="215" t="s">
        <v>1218</v>
      </c>
      <c r="E13" s="515">
        <v>20161110</v>
      </c>
      <c r="G13" s="215" t="str">
        <f t="shared" si="6"/>
        <v>HBL</v>
      </c>
      <c r="H13" s="215" t="str">
        <f t="shared" si="0"/>
        <v>010ROW</v>
      </c>
      <c r="I13" s="215" t="str">
        <f t="shared" si="1"/>
        <v>PBI</v>
      </c>
      <c r="J13" s="215" t="str">
        <f t="shared" si="2"/>
        <v>FE</v>
      </c>
      <c r="K13" s="215" t="str">
        <f t="shared" si="3"/>
        <v>210601</v>
      </c>
      <c r="L13" s="515" t="str">
        <f t="shared" si="7"/>
        <v>PBI BCM</v>
      </c>
      <c r="N13" s="215"/>
      <c r="O13" s="110"/>
    </row>
    <row r="14" spans="1:15" x14ac:dyDescent="0.25">
      <c r="A14" s="215"/>
      <c r="B14" s="215" t="s">
        <v>586</v>
      </c>
      <c r="C14" s="215" t="s">
        <v>1468</v>
      </c>
      <c r="D14" s="215" t="s">
        <v>1218</v>
      </c>
      <c r="E14" s="515">
        <v>20161110</v>
      </c>
      <c r="G14" s="215" t="str">
        <f t="shared" si="6"/>
        <v>HBL</v>
      </c>
      <c r="H14" s="215" t="str">
        <f t="shared" si="0"/>
        <v>200ROW</v>
      </c>
      <c r="I14" s="215" t="str">
        <f t="shared" si="1"/>
        <v>PBI</v>
      </c>
      <c r="J14" s="215" t="str">
        <f t="shared" si="2"/>
        <v>MTCA</v>
      </c>
      <c r="K14" s="215" t="str">
        <f t="shared" si="3"/>
        <v>210700</v>
      </c>
      <c r="L14" s="515" t="str">
        <f t="shared" si="7"/>
        <v>PBI BCM</v>
      </c>
      <c r="N14" s="215"/>
      <c r="O14" s="110"/>
    </row>
    <row r="15" spans="1:15" x14ac:dyDescent="0.25">
      <c r="A15" s="215"/>
      <c r="B15" s="215" t="s">
        <v>586</v>
      </c>
      <c r="C15" s="215" t="s">
        <v>1469</v>
      </c>
      <c r="D15" s="215" t="s">
        <v>1218</v>
      </c>
      <c r="E15" s="515">
        <v>20161110</v>
      </c>
      <c r="G15" s="215" t="str">
        <f t="shared" si="6"/>
        <v>HBL</v>
      </c>
      <c r="H15" s="215" t="str">
        <f t="shared" si="0"/>
        <v>200ROW</v>
      </c>
      <c r="I15" s="215" t="str">
        <f t="shared" si="1"/>
        <v>PBI</v>
      </c>
      <c r="J15" s="215" t="str">
        <f t="shared" si="2"/>
        <v>FE</v>
      </c>
      <c r="K15" s="215" t="str">
        <f t="shared" si="3"/>
        <v>210701</v>
      </c>
      <c r="L15" s="515" t="str">
        <f t="shared" si="7"/>
        <v>PBI BCM</v>
      </c>
      <c r="N15" s="215"/>
      <c r="O15" s="110"/>
    </row>
    <row r="16" spans="1:15" x14ac:dyDescent="0.25">
      <c r="A16" s="215"/>
      <c r="B16" s="215" t="s">
        <v>1563</v>
      </c>
      <c r="C16" s="215" t="s">
        <v>1568</v>
      </c>
      <c r="D16" s="215" t="s">
        <v>1218</v>
      </c>
      <c r="E16" s="515">
        <v>20161129</v>
      </c>
      <c r="G16" s="215" t="str">
        <f t="shared" si="6"/>
        <v>HEBT</v>
      </c>
      <c r="H16" s="215" t="str">
        <f t="shared" si="0"/>
        <v>030ROW</v>
      </c>
      <c r="I16" s="215" t="str">
        <f t="shared" si="1"/>
        <v>PBI</v>
      </c>
      <c r="J16" s="215" t="str">
        <f t="shared" si="2"/>
        <v>MTCA</v>
      </c>
      <c r="K16" s="215" t="str">
        <f t="shared" si="3"/>
        <v>210800</v>
      </c>
      <c r="L16" s="515" t="str">
        <f t="shared" si="7"/>
        <v>PBI BCM</v>
      </c>
      <c r="N16" s="215"/>
      <c r="O16" s="110"/>
    </row>
    <row r="17" spans="1:15" x14ac:dyDescent="0.25">
      <c r="A17" s="215"/>
      <c r="B17" s="215" t="s">
        <v>1563</v>
      </c>
      <c r="C17" s="215" t="s">
        <v>1569</v>
      </c>
      <c r="D17" s="215" t="s">
        <v>1218</v>
      </c>
      <c r="E17" s="515">
        <v>20161129</v>
      </c>
      <c r="G17" s="215" t="str">
        <f t="shared" si="6"/>
        <v>HEBT</v>
      </c>
      <c r="H17" s="215" t="str">
        <f t="shared" si="0"/>
        <v>030ROW</v>
      </c>
      <c r="I17" s="215" t="str">
        <f t="shared" si="1"/>
        <v>PBI</v>
      </c>
      <c r="J17" s="215" t="str">
        <f t="shared" si="2"/>
        <v>FE</v>
      </c>
      <c r="K17" s="215" t="str">
        <f t="shared" si="3"/>
        <v>210801</v>
      </c>
      <c r="L17" s="515" t="str">
        <f t="shared" si="7"/>
        <v>PBI BCM</v>
      </c>
      <c r="N17" s="215"/>
      <c r="O17" s="110"/>
    </row>
    <row r="18" spans="1:15" x14ac:dyDescent="0.25">
      <c r="A18" s="215"/>
      <c r="B18" s="215" t="s">
        <v>588</v>
      </c>
      <c r="C18" s="215" t="s">
        <v>1470</v>
      </c>
      <c r="D18" s="215" t="s">
        <v>1218</v>
      </c>
      <c r="E18" s="515">
        <v>20161110</v>
      </c>
      <c r="G18" s="215" t="str">
        <f t="shared" si="6"/>
        <v>A2T</v>
      </c>
      <c r="H18" s="215" t="str">
        <f t="shared" si="0"/>
        <v>010ROW</v>
      </c>
      <c r="I18" s="215" t="str">
        <f t="shared" si="1"/>
        <v>PBI</v>
      </c>
      <c r="J18" s="215" t="str">
        <f t="shared" si="2"/>
        <v>MTCA</v>
      </c>
      <c r="K18" s="215" t="str">
        <f t="shared" si="3"/>
        <v>210900</v>
      </c>
      <c r="L18" s="515" t="str">
        <f t="shared" si="7"/>
        <v>PBI BCM</v>
      </c>
      <c r="N18" s="215"/>
      <c r="O18" s="110"/>
    </row>
    <row r="19" spans="1:15" x14ac:dyDescent="0.25">
      <c r="A19" s="215"/>
      <c r="B19" s="215" t="s">
        <v>588</v>
      </c>
      <c r="C19" s="215" t="s">
        <v>1471</v>
      </c>
      <c r="D19" s="215" t="s">
        <v>1218</v>
      </c>
      <c r="E19" s="515">
        <v>20161110</v>
      </c>
      <c r="G19" s="215" t="str">
        <f t="shared" si="6"/>
        <v>A2T</v>
      </c>
      <c r="H19" s="215" t="str">
        <f t="shared" si="0"/>
        <v>010ROW</v>
      </c>
      <c r="I19" s="215" t="str">
        <f t="shared" si="1"/>
        <v>PBI</v>
      </c>
      <c r="J19" s="215" t="str">
        <f t="shared" si="2"/>
        <v>FE</v>
      </c>
      <c r="K19" s="215" t="str">
        <f t="shared" si="3"/>
        <v>210901</v>
      </c>
      <c r="L19" s="515" t="str">
        <f t="shared" si="7"/>
        <v>PBI BCM</v>
      </c>
      <c r="N19" s="215"/>
      <c r="O19" s="110"/>
    </row>
    <row r="20" spans="1:15" x14ac:dyDescent="0.25">
      <c r="A20" s="215"/>
      <c r="B20" s="215" t="s">
        <v>521</v>
      </c>
      <c r="C20" s="215" t="s">
        <v>1382</v>
      </c>
      <c r="D20" s="215" t="s">
        <v>1217</v>
      </c>
      <c r="E20" s="515">
        <v>20161107</v>
      </c>
      <c r="G20" s="215" t="str">
        <f t="shared" si="6"/>
        <v>FEB</v>
      </c>
      <c r="H20" s="215" t="str">
        <f t="shared" si="0"/>
        <v>050ROW</v>
      </c>
      <c r="I20" s="215" t="str">
        <f t="shared" si="1"/>
        <v>PBI</v>
      </c>
      <c r="J20" s="215" t="str">
        <f t="shared" si="2"/>
        <v>MTCA</v>
      </c>
      <c r="K20" s="215" t="str">
        <f t="shared" si="3"/>
        <v>212100</v>
      </c>
      <c r="L20" s="515" t="str">
        <f t="shared" si="7"/>
        <v>PBI BPM</v>
      </c>
      <c r="O20" s="110"/>
    </row>
    <row r="21" spans="1:15" x14ac:dyDescent="0.25">
      <c r="A21" s="215"/>
      <c r="B21" s="215" t="s">
        <v>521</v>
      </c>
      <c r="C21" s="215" t="s">
        <v>1020</v>
      </c>
      <c r="D21" s="215" t="s">
        <v>1217</v>
      </c>
      <c r="E21" s="515">
        <v>20161107</v>
      </c>
      <c r="G21" s="215" t="str">
        <f t="shared" si="6"/>
        <v>FEB</v>
      </c>
      <c r="H21" s="215" t="str">
        <f t="shared" si="0"/>
        <v>050ROW</v>
      </c>
      <c r="I21" s="215" t="str">
        <f t="shared" si="1"/>
        <v>PBI</v>
      </c>
      <c r="J21" s="215" t="str">
        <f t="shared" si="2"/>
        <v>FE</v>
      </c>
      <c r="K21" s="215" t="str">
        <f t="shared" si="3"/>
        <v>212101</v>
      </c>
      <c r="L21" s="515" t="str">
        <f t="shared" si="7"/>
        <v>PBI BPM</v>
      </c>
    </row>
    <row r="22" spans="1:15" x14ac:dyDescent="0.25">
      <c r="A22" s="215"/>
      <c r="B22" s="215" t="s">
        <v>521</v>
      </c>
      <c r="C22" s="215" t="s">
        <v>1021</v>
      </c>
      <c r="D22" s="215" t="s">
        <v>1217</v>
      </c>
      <c r="E22" s="515">
        <v>20161107</v>
      </c>
      <c r="G22" s="215" t="str">
        <f t="shared" si="6"/>
        <v>FEB</v>
      </c>
      <c r="H22" s="215" t="str">
        <f t="shared" si="0"/>
        <v>050ROW</v>
      </c>
      <c r="I22" s="215" t="str">
        <f t="shared" si="1"/>
        <v>PBI</v>
      </c>
      <c r="J22" s="215" t="str">
        <f t="shared" si="2"/>
        <v>FE</v>
      </c>
      <c r="K22" s="215" t="str">
        <f t="shared" si="3"/>
        <v>212102</v>
      </c>
      <c r="L22" s="515" t="str">
        <f t="shared" si="7"/>
        <v>PBI BPM</v>
      </c>
    </row>
    <row r="23" spans="1:15" x14ac:dyDescent="0.25">
      <c r="A23" s="215"/>
      <c r="B23" s="215" t="s">
        <v>521</v>
      </c>
      <c r="C23" s="215" t="s">
        <v>1022</v>
      </c>
      <c r="D23" s="215" t="s">
        <v>1217</v>
      </c>
      <c r="E23" s="515">
        <v>20161107</v>
      </c>
      <c r="G23" s="215" t="str">
        <f t="shared" si="6"/>
        <v>FEB</v>
      </c>
      <c r="H23" s="215" t="str">
        <f t="shared" si="0"/>
        <v>050ROW</v>
      </c>
      <c r="I23" s="215" t="str">
        <f t="shared" si="1"/>
        <v>PBI</v>
      </c>
      <c r="J23" s="215" t="str">
        <f t="shared" si="2"/>
        <v>FE</v>
      </c>
      <c r="K23" s="215" t="str">
        <f t="shared" si="3"/>
        <v>212103</v>
      </c>
      <c r="L23" s="515" t="str">
        <f t="shared" si="7"/>
        <v>PBI BPM</v>
      </c>
    </row>
    <row r="24" spans="1:15" x14ac:dyDescent="0.25">
      <c r="A24" s="215"/>
      <c r="B24" s="215" t="s">
        <v>521</v>
      </c>
      <c r="C24" s="215" t="s">
        <v>1023</v>
      </c>
      <c r="D24" s="215" t="s">
        <v>1217</v>
      </c>
      <c r="E24" s="515">
        <v>20161107</v>
      </c>
      <c r="G24" s="215" t="str">
        <f t="shared" si="6"/>
        <v>FEB</v>
      </c>
      <c r="H24" s="215" t="str">
        <f t="shared" si="0"/>
        <v>050ROW</v>
      </c>
      <c r="I24" s="215" t="str">
        <f t="shared" si="1"/>
        <v>PBI</v>
      </c>
      <c r="J24" s="215" t="str">
        <f t="shared" si="2"/>
        <v>FE</v>
      </c>
      <c r="K24" s="215" t="str">
        <f t="shared" si="3"/>
        <v>212104</v>
      </c>
      <c r="L24" s="515" t="str">
        <f t="shared" si="7"/>
        <v>PBI BPM</v>
      </c>
    </row>
    <row r="25" spans="1:15" x14ac:dyDescent="0.25">
      <c r="A25" s="215"/>
      <c r="B25" s="215" t="s">
        <v>521</v>
      </c>
      <c r="C25" s="215" t="s">
        <v>1024</v>
      </c>
      <c r="D25" s="215" t="s">
        <v>1217</v>
      </c>
      <c r="E25" s="515">
        <v>20161107</v>
      </c>
      <c r="G25" s="215" t="str">
        <f t="shared" si="6"/>
        <v>FEB</v>
      </c>
      <c r="H25" s="215" t="str">
        <f t="shared" si="0"/>
        <v>050ROW</v>
      </c>
      <c r="I25" s="215" t="str">
        <f t="shared" si="1"/>
        <v>PBI</v>
      </c>
      <c r="J25" s="215" t="str">
        <f t="shared" si="2"/>
        <v>FE</v>
      </c>
      <c r="K25" s="215" t="str">
        <f t="shared" si="3"/>
        <v>212105</v>
      </c>
      <c r="L25" s="515" t="str">
        <f t="shared" si="7"/>
        <v>PBI BPM</v>
      </c>
    </row>
    <row r="26" spans="1:15" x14ac:dyDescent="0.25">
      <c r="A26" s="215"/>
      <c r="B26" s="215" t="s">
        <v>521</v>
      </c>
      <c r="C26" s="215" t="s">
        <v>1025</v>
      </c>
      <c r="D26" s="215" t="s">
        <v>1217</v>
      </c>
      <c r="E26" s="515">
        <v>20161107</v>
      </c>
      <c r="G26" s="215" t="str">
        <f t="shared" si="6"/>
        <v>FEB</v>
      </c>
      <c r="H26" s="215" t="str">
        <f t="shared" si="0"/>
        <v>050ROW</v>
      </c>
      <c r="I26" s="215" t="str">
        <f t="shared" si="1"/>
        <v>PBI</v>
      </c>
      <c r="J26" s="215" t="str">
        <f t="shared" si="2"/>
        <v>FE</v>
      </c>
      <c r="K26" s="215" t="str">
        <f t="shared" si="3"/>
        <v>212106</v>
      </c>
      <c r="L26" s="515" t="str">
        <f t="shared" si="7"/>
        <v>PBI BPM</v>
      </c>
    </row>
    <row r="27" spans="1:15" x14ac:dyDescent="0.25">
      <c r="A27" s="215"/>
      <c r="B27" s="215" t="s">
        <v>521</v>
      </c>
      <c r="C27" s="215" t="s">
        <v>1026</v>
      </c>
      <c r="D27" s="215" t="s">
        <v>1217</v>
      </c>
      <c r="E27" s="515">
        <v>20161107</v>
      </c>
      <c r="G27" s="215" t="str">
        <f t="shared" si="6"/>
        <v>FEB</v>
      </c>
      <c r="H27" s="215" t="str">
        <f t="shared" si="0"/>
        <v>050ROW</v>
      </c>
      <c r="I27" s="215" t="str">
        <f t="shared" si="1"/>
        <v>PBI</v>
      </c>
      <c r="J27" s="215" t="str">
        <f t="shared" si="2"/>
        <v>FE</v>
      </c>
      <c r="K27" s="215" t="str">
        <f t="shared" si="3"/>
        <v>212107</v>
      </c>
      <c r="L27" s="515" t="str">
        <f t="shared" si="7"/>
        <v>PBI BPM</v>
      </c>
    </row>
    <row r="28" spans="1:15" x14ac:dyDescent="0.25">
      <c r="A28" s="215"/>
      <c r="B28" s="215" t="s">
        <v>521</v>
      </c>
      <c r="C28" s="215" t="s">
        <v>1027</v>
      </c>
      <c r="D28" s="215" t="s">
        <v>1217</v>
      </c>
      <c r="E28" s="515">
        <v>20161107</v>
      </c>
      <c r="G28" s="215" t="str">
        <f t="shared" si="6"/>
        <v>FEB</v>
      </c>
      <c r="H28" s="215" t="str">
        <f t="shared" si="0"/>
        <v>050ROW</v>
      </c>
      <c r="I28" s="215" t="str">
        <f t="shared" si="1"/>
        <v>PBI</v>
      </c>
      <c r="J28" s="215" t="str">
        <f t="shared" si="2"/>
        <v>FE</v>
      </c>
      <c r="K28" s="215" t="str">
        <f t="shared" si="3"/>
        <v>212108</v>
      </c>
      <c r="L28" s="515" t="str">
        <f t="shared" si="7"/>
        <v>PBI BPM</v>
      </c>
    </row>
    <row r="29" spans="1:15" x14ac:dyDescent="0.25">
      <c r="A29" s="215"/>
      <c r="B29" s="215" t="s">
        <v>523</v>
      </c>
      <c r="C29" s="215" t="s">
        <v>1383</v>
      </c>
      <c r="D29" s="215" t="s">
        <v>1217</v>
      </c>
      <c r="E29" s="515">
        <v>20161107</v>
      </c>
      <c r="G29" s="215" t="str">
        <f t="shared" si="6"/>
        <v>DTL</v>
      </c>
      <c r="H29" s="215" t="str">
        <f t="shared" si="0"/>
        <v>030ROW</v>
      </c>
      <c r="I29" s="215" t="str">
        <f t="shared" si="1"/>
        <v>PBI</v>
      </c>
      <c r="J29" s="215" t="str">
        <f t="shared" si="2"/>
        <v>MTCA</v>
      </c>
      <c r="K29" s="215" t="str">
        <f t="shared" si="3"/>
        <v>212200</v>
      </c>
      <c r="L29" s="515" t="str">
        <f t="shared" si="7"/>
        <v>PBI BPM</v>
      </c>
    </row>
    <row r="30" spans="1:15" x14ac:dyDescent="0.25">
      <c r="A30" s="215"/>
      <c r="B30" s="215" t="s">
        <v>523</v>
      </c>
      <c r="C30" s="215" t="s">
        <v>1028</v>
      </c>
      <c r="D30" s="215" t="s">
        <v>1217</v>
      </c>
      <c r="E30" s="515">
        <v>20161107</v>
      </c>
      <c r="G30" s="215" t="str">
        <f t="shared" si="6"/>
        <v>DTL</v>
      </c>
      <c r="H30" s="215" t="str">
        <f t="shared" si="0"/>
        <v>030ROW</v>
      </c>
      <c r="I30" s="215" t="str">
        <f t="shared" si="1"/>
        <v>PBI</v>
      </c>
      <c r="J30" s="215" t="str">
        <f t="shared" si="2"/>
        <v>FE</v>
      </c>
      <c r="K30" s="215" t="str">
        <f t="shared" si="3"/>
        <v>212201</v>
      </c>
      <c r="L30" s="515" t="str">
        <f t="shared" si="7"/>
        <v>PBI BPM</v>
      </c>
    </row>
    <row r="31" spans="1:15" x14ac:dyDescent="0.25">
      <c r="A31" s="215"/>
      <c r="B31" s="215" t="s">
        <v>523</v>
      </c>
      <c r="C31" s="215" t="s">
        <v>1029</v>
      </c>
      <c r="D31" s="215" t="s">
        <v>1217</v>
      </c>
      <c r="E31" s="515">
        <v>20161107</v>
      </c>
      <c r="G31" s="215" t="str">
        <f t="shared" si="6"/>
        <v>DTL</v>
      </c>
      <c r="H31" s="215" t="str">
        <f t="shared" si="0"/>
        <v>030ROW</v>
      </c>
      <c r="I31" s="215" t="str">
        <f t="shared" si="1"/>
        <v>PBI</v>
      </c>
      <c r="J31" s="215" t="str">
        <f t="shared" si="2"/>
        <v>FE</v>
      </c>
      <c r="K31" s="215" t="str">
        <f t="shared" si="3"/>
        <v>212202</v>
      </c>
      <c r="L31" s="515" t="str">
        <f t="shared" si="7"/>
        <v>PBI BPM</v>
      </c>
    </row>
    <row r="32" spans="1:15" x14ac:dyDescent="0.25">
      <c r="A32" s="215"/>
      <c r="B32" s="215" t="s">
        <v>523</v>
      </c>
      <c r="C32" s="215" t="s">
        <v>1030</v>
      </c>
      <c r="D32" s="215" t="s">
        <v>1217</v>
      </c>
      <c r="E32" s="515">
        <v>20161107</v>
      </c>
      <c r="G32" s="215" t="str">
        <f t="shared" si="6"/>
        <v>DTL</v>
      </c>
      <c r="H32" s="215" t="str">
        <f t="shared" si="0"/>
        <v>030ROW</v>
      </c>
      <c r="I32" s="215" t="str">
        <f t="shared" si="1"/>
        <v>PBI</v>
      </c>
      <c r="J32" s="215" t="str">
        <f t="shared" si="2"/>
        <v>FE</v>
      </c>
      <c r="K32" s="215" t="str">
        <f t="shared" si="3"/>
        <v>212203</v>
      </c>
      <c r="L32" s="515" t="str">
        <f t="shared" si="7"/>
        <v>PBI BPM</v>
      </c>
    </row>
    <row r="33" spans="1:12" x14ac:dyDescent="0.25">
      <c r="A33" s="215"/>
      <c r="B33" s="215" t="s">
        <v>523</v>
      </c>
      <c r="C33" s="215" t="s">
        <v>1031</v>
      </c>
      <c r="D33" s="215" t="s">
        <v>1217</v>
      </c>
      <c r="E33" s="515">
        <v>20161107</v>
      </c>
      <c r="G33" s="215" t="str">
        <f t="shared" si="6"/>
        <v>DTL</v>
      </c>
      <c r="H33" s="215" t="str">
        <f t="shared" si="0"/>
        <v>030ROW</v>
      </c>
      <c r="I33" s="215" t="str">
        <f t="shared" si="1"/>
        <v>PBI</v>
      </c>
      <c r="J33" s="215" t="str">
        <f t="shared" si="2"/>
        <v>FE</v>
      </c>
      <c r="K33" s="215" t="str">
        <f t="shared" si="3"/>
        <v>212204</v>
      </c>
      <c r="L33" s="515" t="str">
        <f t="shared" si="7"/>
        <v>PBI BPM</v>
      </c>
    </row>
    <row r="34" spans="1:12" x14ac:dyDescent="0.25">
      <c r="A34" s="215"/>
      <c r="B34" s="215" t="s">
        <v>523</v>
      </c>
      <c r="C34" s="215" t="s">
        <v>1032</v>
      </c>
      <c r="D34" s="215" t="s">
        <v>1217</v>
      </c>
      <c r="E34" s="515">
        <v>20161107</v>
      </c>
      <c r="G34" s="215" t="str">
        <f t="shared" si="6"/>
        <v>DTL</v>
      </c>
      <c r="H34" s="215" t="str">
        <f t="shared" si="0"/>
        <v>030ROW</v>
      </c>
      <c r="I34" s="215" t="str">
        <f t="shared" si="1"/>
        <v>PBI</v>
      </c>
      <c r="J34" s="215" t="str">
        <f t="shared" si="2"/>
        <v>FE</v>
      </c>
      <c r="K34" s="215" t="str">
        <f t="shared" si="3"/>
        <v>212205</v>
      </c>
      <c r="L34" s="515" t="str">
        <f t="shared" si="7"/>
        <v>PBI BPM</v>
      </c>
    </row>
    <row r="35" spans="1:12" x14ac:dyDescent="0.25">
      <c r="A35" s="215"/>
      <c r="B35" s="215" t="s">
        <v>523</v>
      </c>
      <c r="C35" s="215" t="s">
        <v>1033</v>
      </c>
      <c r="D35" s="215" t="s">
        <v>1217</v>
      </c>
      <c r="E35" s="515">
        <v>20161107</v>
      </c>
      <c r="G35" s="215" t="str">
        <f t="shared" si="6"/>
        <v>DTL</v>
      </c>
      <c r="H35" s="215" t="str">
        <f t="shared" si="0"/>
        <v>030ROW</v>
      </c>
      <c r="I35" s="215" t="str">
        <f t="shared" si="1"/>
        <v>PBI</v>
      </c>
      <c r="J35" s="215" t="str">
        <f t="shared" si="2"/>
        <v>FE</v>
      </c>
      <c r="K35" s="215" t="str">
        <f t="shared" si="3"/>
        <v>212206</v>
      </c>
      <c r="L35" s="515" t="str">
        <f t="shared" si="7"/>
        <v>PBI BPM</v>
      </c>
    </row>
    <row r="36" spans="1:12" x14ac:dyDescent="0.25">
      <c r="A36" s="215"/>
      <c r="B36" s="215" t="s">
        <v>527</v>
      </c>
      <c r="C36" s="215" t="s">
        <v>1384</v>
      </c>
      <c r="D36" s="215" t="s">
        <v>1217</v>
      </c>
      <c r="E36" s="515">
        <v>20161107</v>
      </c>
      <c r="G36" s="215" t="str">
        <f t="shared" si="6"/>
        <v>SPK</v>
      </c>
      <c r="H36" s="215" t="str">
        <f t="shared" si="0"/>
        <v>040ROW</v>
      </c>
      <c r="I36" s="215" t="str">
        <f t="shared" si="1"/>
        <v>PBI</v>
      </c>
      <c r="J36" s="215" t="str">
        <f t="shared" si="2"/>
        <v>MTCA</v>
      </c>
      <c r="K36" s="215" t="str">
        <f t="shared" si="3"/>
        <v>212300</v>
      </c>
      <c r="L36" s="515" t="str">
        <f t="shared" si="7"/>
        <v>PBI BPM</v>
      </c>
    </row>
    <row r="37" spans="1:12" x14ac:dyDescent="0.25">
      <c r="A37" s="215"/>
      <c r="B37" s="215" t="s">
        <v>527</v>
      </c>
      <c r="C37" s="215" t="s">
        <v>1034</v>
      </c>
      <c r="D37" s="215" t="s">
        <v>1217</v>
      </c>
      <c r="E37" s="515">
        <v>20161107</v>
      </c>
      <c r="G37" s="215" t="str">
        <f t="shared" si="6"/>
        <v>SPK</v>
      </c>
      <c r="H37" s="215" t="str">
        <f t="shared" si="0"/>
        <v>040ROW</v>
      </c>
      <c r="I37" s="215" t="str">
        <f t="shared" si="1"/>
        <v>PBI</v>
      </c>
      <c r="J37" s="215" t="str">
        <f t="shared" si="2"/>
        <v>FE</v>
      </c>
      <c r="K37" s="215" t="str">
        <f t="shared" si="3"/>
        <v>212301</v>
      </c>
      <c r="L37" s="515" t="str">
        <f t="shared" si="7"/>
        <v>PBI BPM</v>
      </c>
    </row>
    <row r="38" spans="1:12" x14ac:dyDescent="0.25">
      <c r="A38" s="215"/>
      <c r="B38" s="215" t="s">
        <v>527</v>
      </c>
      <c r="C38" s="215" t="s">
        <v>1035</v>
      </c>
      <c r="D38" s="215" t="s">
        <v>1217</v>
      </c>
      <c r="E38" s="515">
        <v>20161107</v>
      </c>
      <c r="G38" s="215" t="str">
        <f t="shared" si="6"/>
        <v>SPK</v>
      </c>
      <c r="H38" s="215" t="str">
        <f t="shared" si="0"/>
        <v>040ROW</v>
      </c>
      <c r="I38" s="215" t="str">
        <f t="shared" si="1"/>
        <v>PBI</v>
      </c>
      <c r="J38" s="215" t="str">
        <f t="shared" si="2"/>
        <v>FE</v>
      </c>
      <c r="K38" s="215" t="str">
        <f t="shared" si="3"/>
        <v>212302</v>
      </c>
      <c r="L38" s="515" t="str">
        <f t="shared" si="7"/>
        <v>PBI BPM</v>
      </c>
    </row>
    <row r="39" spans="1:12" x14ac:dyDescent="0.25">
      <c r="A39" s="215"/>
      <c r="B39" s="215" t="s">
        <v>527</v>
      </c>
      <c r="C39" s="215" t="s">
        <v>1036</v>
      </c>
      <c r="D39" s="215" t="s">
        <v>1217</v>
      </c>
      <c r="E39" s="515">
        <v>20161107</v>
      </c>
      <c r="G39" s="215" t="str">
        <f t="shared" si="6"/>
        <v>SPK</v>
      </c>
      <c r="H39" s="215" t="str">
        <f t="shared" si="0"/>
        <v>040ROW</v>
      </c>
      <c r="I39" s="215" t="str">
        <f t="shared" si="1"/>
        <v>PBI</v>
      </c>
      <c r="J39" s="215" t="str">
        <f t="shared" si="2"/>
        <v>FE</v>
      </c>
      <c r="K39" s="215" t="str">
        <f t="shared" si="3"/>
        <v>212303</v>
      </c>
      <c r="L39" s="515" t="str">
        <f t="shared" si="7"/>
        <v>PBI BPM</v>
      </c>
    </row>
    <row r="40" spans="1:12" x14ac:dyDescent="0.25">
      <c r="A40" s="215"/>
      <c r="B40" s="215" t="s">
        <v>527</v>
      </c>
      <c r="C40" s="215" t="s">
        <v>1037</v>
      </c>
      <c r="D40" s="215" t="s">
        <v>1217</v>
      </c>
      <c r="E40" s="515">
        <v>20161107</v>
      </c>
      <c r="G40" s="215" t="str">
        <f t="shared" si="6"/>
        <v>SPK</v>
      </c>
      <c r="H40" s="215" t="str">
        <f t="shared" si="0"/>
        <v>040ROW</v>
      </c>
      <c r="I40" s="215" t="str">
        <f t="shared" si="1"/>
        <v>PBI</v>
      </c>
      <c r="J40" s="215" t="str">
        <f t="shared" si="2"/>
        <v>FE</v>
      </c>
      <c r="K40" s="215" t="str">
        <f t="shared" si="3"/>
        <v>212304</v>
      </c>
      <c r="L40" s="515" t="str">
        <f t="shared" si="7"/>
        <v>PBI BPM</v>
      </c>
    </row>
    <row r="41" spans="1:12" x14ac:dyDescent="0.25">
      <c r="A41" s="215"/>
      <c r="B41" s="215" t="s">
        <v>577</v>
      </c>
      <c r="C41" s="215" t="s">
        <v>1385</v>
      </c>
      <c r="D41" s="215" t="s">
        <v>1217</v>
      </c>
      <c r="E41" s="515">
        <v>20161107</v>
      </c>
      <c r="G41" s="215" t="str">
        <f t="shared" si="6"/>
        <v>MBL</v>
      </c>
      <c r="H41" s="215" t="str">
        <f t="shared" si="0"/>
        <v>010ROW</v>
      </c>
      <c r="I41" s="215" t="str">
        <f t="shared" si="1"/>
        <v>PBI</v>
      </c>
      <c r="J41" s="215" t="str">
        <f t="shared" si="2"/>
        <v>MTCA</v>
      </c>
      <c r="K41" s="215" t="str">
        <f t="shared" si="3"/>
        <v>212400</v>
      </c>
      <c r="L41" s="515" t="str">
        <f t="shared" si="7"/>
        <v>PBI BPM</v>
      </c>
    </row>
    <row r="42" spans="1:12" x14ac:dyDescent="0.25">
      <c r="A42" s="215"/>
      <c r="B42" s="215" t="s">
        <v>577</v>
      </c>
      <c r="C42" s="215" t="s">
        <v>1038</v>
      </c>
      <c r="D42" s="215" t="s">
        <v>1217</v>
      </c>
      <c r="E42" s="515">
        <v>20161107</v>
      </c>
      <c r="G42" s="215" t="str">
        <f t="shared" si="6"/>
        <v>MBL</v>
      </c>
      <c r="H42" s="215" t="str">
        <f t="shared" si="0"/>
        <v>010ROW</v>
      </c>
      <c r="I42" s="215" t="str">
        <f t="shared" si="1"/>
        <v>PBI</v>
      </c>
      <c r="J42" s="215" t="str">
        <f t="shared" si="2"/>
        <v>FE</v>
      </c>
      <c r="K42" s="215" t="str">
        <f t="shared" si="3"/>
        <v>212401</v>
      </c>
      <c r="L42" s="515" t="str">
        <f t="shared" si="7"/>
        <v>PBI BPM</v>
      </c>
    </row>
    <row r="43" spans="1:12" x14ac:dyDescent="0.25">
      <c r="A43" s="215"/>
      <c r="B43" s="215" t="s">
        <v>577</v>
      </c>
      <c r="C43" s="215" t="s">
        <v>1039</v>
      </c>
      <c r="D43" s="215" t="s">
        <v>1217</v>
      </c>
      <c r="E43" s="515">
        <v>20161107</v>
      </c>
      <c r="G43" s="215" t="str">
        <f t="shared" si="6"/>
        <v>MBL</v>
      </c>
      <c r="H43" s="215" t="str">
        <f t="shared" si="0"/>
        <v>010ROW</v>
      </c>
      <c r="I43" s="215" t="str">
        <f t="shared" si="1"/>
        <v>PBI</v>
      </c>
      <c r="J43" s="215" t="str">
        <f t="shared" si="2"/>
        <v>FE</v>
      </c>
      <c r="K43" s="215" t="str">
        <f t="shared" si="3"/>
        <v>212402</v>
      </c>
      <c r="L43" s="515" t="str">
        <f t="shared" si="7"/>
        <v>PBI BPM</v>
      </c>
    </row>
    <row r="44" spans="1:12" x14ac:dyDescent="0.25">
      <c r="A44" s="215"/>
      <c r="B44" s="215" t="s">
        <v>581</v>
      </c>
      <c r="C44" s="215" t="s">
        <v>1386</v>
      </c>
      <c r="D44" s="215" t="s">
        <v>1217</v>
      </c>
      <c r="E44" s="515">
        <v>20161107</v>
      </c>
      <c r="G44" s="215" t="str">
        <f t="shared" si="6"/>
        <v>MBL</v>
      </c>
      <c r="H44" s="215" t="str">
        <f t="shared" si="0"/>
        <v>050ROW</v>
      </c>
      <c r="I44" s="215" t="str">
        <f t="shared" si="1"/>
        <v>PBI</v>
      </c>
      <c r="J44" s="215" t="str">
        <f t="shared" si="2"/>
        <v>MTCA</v>
      </c>
      <c r="K44" s="215" t="str">
        <f t="shared" si="3"/>
        <v>212500</v>
      </c>
      <c r="L44" s="515" t="str">
        <f t="shared" si="7"/>
        <v>PBI BPM</v>
      </c>
    </row>
    <row r="45" spans="1:12" x14ac:dyDescent="0.25">
      <c r="A45" s="215"/>
      <c r="B45" s="215" t="s">
        <v>581</v>
      </c>
      <c r="C45" s="215" t="s">
        <v>1040</v>
      </c>
      <c r="D45" s="215" t="s">
        <v>1217</v>
      </c>
      <c r="E45" s="515">
        <v>20161107</v>
      </c>
      <c r="G45" s="215" t="str">
        <f t="shared" si="6"/>
        <v>MBL</v>
      </c>
      <c r="H45" s="215" t="str">
        <f t="shared" si="0"/>
        <v>050ROW</v>
      </c>
      <c r="I45" s="215" t="str">
        <f t="shared" si="1"/>
        <v>PBI</v>
      </c>
      <c r="J45" s="215" t="str">
        <f t="shared" si="2"/>
        <v>FE</v>
      </c>
      <c r="K45" s="215" t="str">
        <f t="shared" si="3"/>
        <v>212501</v>
      </c>
      <c r="L45" s="515" t="str">
        <f t="shared" si="7"/>
        <v>PBI BPM</v>
      </c>
    </row>
    <row r="46" spans="1:12" x14ac:dyDescent="0.25">
      <c r="A46" s="215"/>
      <c r="B46" s="215" t="s">
        <v>581</v>
      </c>
      <c r="C46" s="215" t="s">
        <v>1041</v>
      </c>
      <c r="D46" s="215" t="s">
        <v>1217</v>
      </c>
      <c r="E46" s="515">
        <v>20161107</v>
      </c>
      <c r="G46" s="215" t="str">
        <f t="shared" si="6"/>
        <v>MBL</v>
      </c>
      <c r="H46" s="215" t="str">
        <f t="shared" si="0"/>
        <v>050ROW</v>
      </c>
      <c r="I46" s="215" t="str">
        <f t="shared" si="1"/>
        <v>PBI</v>
      </c>
      <c r="J46" s="215" t="str">
        <f t="shared" si="2"/>
        <v>FE</v>
      </c>
      <c r="K46" s="215" t="str">
        <f t="shared" si="3"/>
        <v>212502</v>
      </c>
      <c r="L46" s="515" t="str">
        <f t="shared" si="7"/>
        <v>PBI BPM</v>
      </c>
    </row>
    <row r="47" spans="1:12" x14ac:dyDescent="0.25">
      <c r="A47" s="215"/>
      <c r="B47" s="215" t="s">
        <v>582</v>
      </c>
      <c r="C47" s="215" t="s">
        <v>1387</v>
      </c>
      <c r="D47" s="215" t="s">
        <v>1217</v>
      </c>
      <c r="E47" s="515">
        <v>20161107</v>
      </c>
      <c r="G47" s="215" t="str">
        <f t="shared" si="6"/>
        <v>MBL</v>
      </c>
      <c r="H47" s="215" t="str">
        <f t="shared" si="0"/>
        <v>090ROW</v>
      </c>
      <c r="I47" s="215" t="str">
        <f t="shared" si="1"/>
        <v>PBI</v>
      </c>
      <c r="J47" s="215" t="str">
        <f t="shared" si="2"/>
        <v>MTCA</v>
      </c>
      <c r="K47" s="215" t="str">
        <f t="shared" si="3"/>
        <v>212600</v>
      </c>
      <c r="L47" s="515" t="str">
        <f t="shared" si="7"/>
        <v>PBI BPM</v>
      </c>
    </row>
    <row r="48" spans="1:12" x14ac:dyDescent="0.25">
      <c r="A48" s="215"/>
      <c r="B48" s="215" t="s">
        <v>582</v>
      </c>
      <c r="C48" s="215" t="s">
        <v>1042</v>
      </c>
      <c r="D48" s="215" t="s">
        <v>1217</v>
      </c>
      <c r="E48" s="515">
        <v>20161107</v>
      </c>
      <c r="G48" s="215" t="str">
        <f t="shared" si="6"/>
        <v>MBL</v>
      </c>
      <c r="H48" s="215" t="str">
        <f t="shared" si="0"/>
        <v>090ROW</v>
      </c>
      <c r="I48" s="215" t="str">
        <f t="shared" si="1"/>
        <v>PBI</v>
      </c>
      <c r="J48" s="215" t="str">
        <f t="shared" si="2"/>
        <v>FE</v>
      </c>
      <c r="K48" s="215" t="str">
        <f t="shared" si="3"/>
        <v>212601</v>
      </c>
      <c r="L48" s="515" t="str">
        <f t="shared" si="7"/>
        <v>PBI BPM</v>
      </c>
    </row>
    <row r="49" spans="1:12" x14ac:dyDescent="0.25">
      <c r="A49" s="215"/>
      <c r="B49" s="215" t="s">
        <v>582</v>
      </c>
      <c r="C49" s="215" t="s">
        <v>1043</v>
      </c>
      <c r="D49" s="215" t="s">
        <v>1217</v>
      </c>
      <c r="E49" s="515">
        <v>20161107</v>
      </c>
      <c r="G49" s="215" t="str">
        <f t="shared" si="6"/>
        <v>MBL</v>
      </c>
      <c r="H49" s="215" t="str">
        <f t="shared" si="0"/>
        <v>090ROW</v>
      </c>
      <c r="I49" s="215" t="str">
        <f t="shared" si="1"/>
        <v>PBI</v>
      </c>
      <c r="J49" s="215" t="str">
        <f t="shared" si="2"/>
        <v>FE</v>
      </c>
      <c r="K49" s="215" t="str">
        <f t="shared" si="3"/>
        <v>212602</v>
      </c>
      <c r="L49" s="515" t="str">
        <f t="shared" si="7"/>
        <v>PBI BPM</v>
      </c>
    </row>
    <row r="50" spans="1:12" x14ac:dyDescent="0.25">
      <c r="A50" s="215"/>
      <c r="B50" s="215" t="s">
        <v>1552</v>
      </c>
      <c r="C50" s="215" t="s">
        <v>1553</v>
      </c>
      <c r="D50" s="215" t="s">
        <v>1217</v>
      </c>
      <c r="E50" s="515">
        <v>20161129</v>
      </c>
      <c r="G50" s="215" t="str">
        <f t="shared" si="6"/>
        <v>HBL</v>
      </c>
      <c r="H50" s="215" t="str">
        <f t="shared" si="0"/>
        <v>050ROW</v>
      </c>
      <c r="I50" s="215" t="str">
        <f t="shared" si="1"/>
        <v>PBI</v>
      </c>
      <c r="J50" s="215" t="str">
        <f t="shared" si="2"/>
        <v>MTCA</v>
      </c>
      <c r="K50" s="215" t="str">
        <f t="shared" si="3"/>
        <v>212700</v>
      </c>
      <c r="L50" s="515" t="str">
        <f t="shared" si="7"/>
        <v>PBI BPM</v>
      </c>
    </row>
    <row r="51" spans="1:12" x14ac:dyDescent="0.25">
      <c r="A51" s="215"/>
      <c r="B51" s="215" t="s">
        <v>1552</v>
      </c>
      <c r="C51" s="215" t="s">
        <v>1554</v>
      </c>
      <c r="D51" s="215" t="s">
        <v>1217</v>
      </c>
      <c r="E51" s="515">
        <v>20161129</v>
      </c>
      <c r="G51" s="215" t="str">
        <f t="shared" si="6"/>
        <v>HBL</v>
      </c>
      <c r="H51" s="215" t="str">
        <f t="shared" si="0"/>
        <v>050ROW</v>
      </c>
      <c r="I51" s="215" t="str">
        <f t="shared" si="1"/>
        <v>PBI</v>
      </c>
      <c r="J51" s="215" t="str">
        <f t="shared" si="2"/>
        <v>FE</v>
      </c>
      <c r="K51" s="215" t="str">
        <f t="shared" si="3"/>
        <v>212701</v>
      </c>
      <c r="L51" s="515" t="str">
        <f t="shared" si="7"/>
        <v>PBI BPM</v>
      </c>
    </row>
    <row r="52" spans="1:12" x14ac:dyDescent="0.25">
      <c r="A52" s="215"/>
      <c r="B52" s="215" t="s">
        <v>1552</v>
      </c>
      <c r="C52" s="215" t="s">
        <v>1555</v>
      </c>
      <c r="D52" s="215" t="s">
        <v>1217</v>
      </c>
      <c r="E52" s="515">
        <v>20161129</v>
      </c>
      <c r="G52" s="215" t="str">
        <f t="shared" si="6"/>
        <v>HBL</v>
      </c>
      <c r="H52" s="215" t="str">
        <f t="shared" si="0"/>
        <v>050ROW</v>
      </c>
      <c r="I52" s="215" t="str">
        <f t="shared" si="1"/>
        <v>PBI</v>
      </c>
      <c r="J52" s="215" t="str">
        <f t="shared" si="2"/>
        <v>FE</v>
      </c>
      <c r="K52" s="215" t="str">
        <f t="shared" si="3"/>
        <v>212702</v>
      </c>
      <c r="L52" s="515" t="str">
        <f t="shared" si="7"/>
        <v>PBI BPM</v>
      </c>
    </row>
    <row r="53" spans="1:12" x14ac:dyDescent="0.25">
      <c r="A53" s="215"/>
      <c r="B53" s="215" t="s">
        <v>591</v>
      </c>
      <c r="C53" s="215" t="s">
        <v>1388</v>
      </c>
      <c r="D53" s="215" t="s">
        <v>1217</v>
      </c>
      <c r="E53" s="515">
        <v>20161107</v>
      </c>
      <c r="G53" s="215" t="str">
        <f t="shared" si="6"/>
        <v>HBL</v>
      </c>
      <c r="H53" s="215" t="str">
        <f t="shared" si="0"/>
        <v>090ROW</v>
      </c>
      <c r="I53" s="215" t="str">
        <f t="shared" si="1"/>
        <v>PBI</v>
      </c>
      <c r="J53" s="215" t="str">
        <f t="shared" si="2"/>
        <v>MTCA</v>
      </c>
      <c r="K53" s="215" t="str">
        <f t="shared" si="3"/>
        <v>212800</v>
      </c>
      <c r="L53" s="515" t="str">
        <f t="shared" si="7"/>
        <v>PBI BPM</v>
      </c>
    </row>
    <row r="54" spans="1:12" x14ac:dyDescent="0.25">
      <c r="A54" s="215"/>
      <c r="B54" s="215" t="s">
        <v>591</v>
      </c>
      <c r="C54" s="215" t="s">
        <v>1044</v>
      </c>
      <c r="D54" s="215" t="s">
        <v>1217</v>
      </c>
      <c r="E54" s="515">
        <v>20161107</v>
      </c>
      <c r="G54" s="215" t="str">
        <f t="shared" si="6"/>
        <v>HBL</v>
      </c>
      <c r="H54" s="215" t="str">
        <f t="shared" si="0"/>
        <v>090ROW</v>
      </c>
      <c r="I54" s="215" t="str">
        <f t="shared" si="1"/>
        <v>PBI</v>
      </c>
      <c r="J54" s="215" t="str">
        <f t="shared" si="2"/>
        <v>FE</v>
      </c>
      <c r="K54" s="215" t="str">
        <f t="shared" si="3"/>
        <v>212801</v>
      </c>
      <c r="L54" s="515" t="str">
        <f t="shared" si="7"/>
        <v>PBI BPM</v>
      </c>
    </row>
    <row r="55" spans="1:12" x14ac:dyDescent="0.25">
      <c r="A55" s="215"/>
      <c r="B55" s="215" t="s">
        <v>591</v>
      </c>
      <c r="C55" s="215" t="s">
        <v>1045</v>
      </c>
      <c r="D55" s="215" t="s">
        <v>1217</v>
      </c>
      <c r="E55" s="515">
        <v>20161107</v>
      </c>
      <c r="G55" s="215" t="str">
        <f t="shared" si="6"/>
        <v>HBL</v>
      </c>
      <c r="H55" s="215" t="str">
        <f t="shared" si="0"/>
        <v>090ROW</v>
      </c>
      <c r="I55" s="215" t="str">
        <f t="shared" si="1"/>
        <v>PBI</v>
      </c>
      <c r="J55" s="215" t="str">
        <f t="shared" si="2"/>
        <v>FE</v>
      </c>
      <c r="K55" s="215" t="str">
        <f t="shared" si="3"/>
        <v>212802</v>
      </c>
      <c r="L55" s="515" t="str">
        <f t="shared" si="7"/>
        <v>PBI BPM</v>
      </c>
    </row>
    <row r="56" spans="1:12" x14ac:dyDescent="0.25">
      <c r="A56" s="215"/>
      <c r="B56" s="215" t="s">
        <v>584</v>
      </c>
      <c r="C56" s="215" t="s">
        <v>1389</v>
      </c>
      <c r="D56" s="215" t="s">
        <v>1217</v>
      </c>
      <c r="E56" s="515">
        <v>20161107</v>
      </c>
      <c r="G56" s="215" t="str">
        <f t="shared" si="6"/>
        <v>HBL</v>
      </c>
      <c r="H56" s="215" t="str">
        <f t="shared" si="0"/>
        <v>120ROW</v>
      </c>
      <c r="I56" s="215" t="str">
        <f t="shared" si="1"/>
        <v>PBI</v>
      </c>
      <c r="J56" s="215" t="str">
        <f t="shared" si="2"/>
        <v>MTCA</v>
      </c>
      <c r="K56" s="215" t="str">
        <f t="shared" si="3"/>
        <v>212900</v>
      </c>
      <c r="L56" s="515" t="str">
        <f t="shared" si="7"/>
        <v>PBI BPM</v>
      </c>
    </row>
    <row r="57" spans="1:12" x14ac:dyDescent="0.25">
      <c r="A57" s="215"/>
      <c r="B57" s="215" t="s">
        <v>584</v>
      </c>
      <c r="C57" s="215" t="s">
        <v>1046</v>
      </c>
      <c r="D57" s="215" t="s">
        <v>1217</v>
      </c>
      <c r="E57" s="515">
        <v>20161107</v>
      </c>
      <c r="G57" s="215" t="str">
        <f t="shared" si="6"/>
        <v>HBL</v>
      </c>
      <c r="H57" s="215" t="str">
        <f t="shared" si="0"/>
        <v>120ROW</v>
      </c>
      <c r="I57" s="215" t="str">
        <f t="shared" si="1"/>
        <v>PBI</v>
      </c>
      <c r="J57" s="215" t="str">
        <f t="shared" si="2"/>
        <v>FE</v>
      </c>
      <c r="K57" s="215" t="str">
        <f t="shared" si="3"/>
        <v>212901</v>
      </c>
      <c r="L57" s="515" t="str">
        <f t="shared" si="7"/>
        <v>PBI BPM</v>
      </c>
    </row>
    <row r="58" spans="1:12" x14ac:dyDescent="0.25">
      <c r="A58" s="215"/>
      <c r="B58" s="215" t="s">
        <v>584</v>
      </c>
      <c r="C58" s="215" t="s">
        <v>1047</v>
      </c>
      <c r="D58" s="215" t="s">
        <v>1217</v>
      </c>
      <c r="E58" s="515">
        <v>20161107</v>
      </c>
      <c r="G58" s="215" t="str">
        <f t="shared" si="6"/>
        <v>HBL</v>
      </c>
      <c r="H58" s="215" t="str">
        <f t="shared" si="0"/>
        <v>120ROW</v>
      </c>
      <c r="I58" s="215" t="str">
        <f t="shared" si="1"/>
        <v>PBI</v>
      </c>
      <c r="J58" s="215" t="str">
        <f t="shared" si="2"/>
        <v>FE</v>
      </c>
      <c r="K58" s="215" t="str">
        <f t="shared" si="3"/>
        <v>212902</v>
      </c>
      <c r="L58" s="515" t="str">
        <f t="shared" si="7"/>
        <v>PBI BPM</v>
      </c>
    </row>
    <row r="59" spans="1:12" x14ac:dyDescent="0.25">
      <c r="A59" s="215"/>
      <c r="B59" s="215" t="s">
        <v>585</v>
      </c>
      <c r="C59" s="215" t="s">
        <v>1390</v>
      </c>
      <c r="D59" s="215" t="s">
        <v>1217</v>
      </c>
      <c r="E59" s="515">
        <v>20161107</v>
      </c>
      <c r="G59" s="215" t="str">
        <f t="shared" si="6"/>
        <v>HBL</v>
      </c>
      <c r="H59" s="215" t="str">
        <f t="shared" si="0"/>
        <v>160ROW</v>
      </c>
      <c r="I59" s="215" t="str">
        <f t="shared" si="1"/>
        <v>PBI</v>
      </c>
      <c r="J59" s="215" t="str">
        <f t="shared" si="2"/>
        <v>MTCA</v>
      </c>
      <c r="K59" s="215" t="str">
        <f t="shared" si="3"/>
        <v>213000</v>
      </c>
      <c r="L59" s="515" t="str">
        <f t="shared" si="7"/>
        <v>PBI BPM</v>
      </c>
    </row>
    <row r="60" spans="1:12" x14ac:dyDescent="0.25">
      <c r="A60" s="215"/>
      <c r="B60" s="215" t="s">
        <v>585</v>
      </c>
      <c r="C60" s="215" t="s">
        <v>1048</v>
      </c>
      <c r="D60" s="215" t="s">
        <v>1217</v>
      </c>
      <c r="E60" s="515">
        <v>20161107</v>
      </c>
      <c r="G60" s="215" t="str">
        <f t="shared" si="6"/>
        <v>HBL</v>
      </c>
      <c r="H60" s="215" t="str">
        <f t="shared" si="0"/>
        <v>160ROW</v>
      </c>
      <c r="I60" s="215" t="str">
        <f t="shared" si="1"/>
        <v>PBI</v>
      </c>
      <c r="J60" s="215" t="str">
        <f t="shared" si="2"/>
        <v>FE</v>
      </c>
      <c r="K60" s="215" t="str">
        <f t="shared" si="3"/>
        <v>213001</v>
      </c>
      <c r="L60" s="515" t="str">
        <f t="shared" si="7"/>
        <v>PBI BPM</v>
      </c>
    </row>
    <row r="61" spans="1:12" x14ac:dyDescent="0.25">
      <c r="A61" s="215"/>
      <c r="B61" s="215" t="s">
        <v>585</v>
      </c>
      <c r="C61" s="215" t="s">
        <v>1049</v>
      </c>
      <c r="D61" s="215" t="s">
        <v>1217</v>
      </c>
      <c r="E61" s="515">
        <v>20161107</v>
      </c>
      <c r="G61" s="215" t="str">
        <f t="shared" si="6"/>
        <v>HBL</v>
      </c>
      <c r="H61" s="215" t="str">
        <f t="shared" si="0"/>
        <v>160ROW</v>
      </c>
      <c r="I61" s="215" t="str">
        <f t="shared" si="1"/>
        <v>PBI</v>
      </c>
      <c r="J61" s="215" t="str">
        <f t="shared" si="2"/>
        <v>FE</v>
      </c>
      <c r="K61" s="215" t="str">
        <f t="shared" si="3"/>
        <v>213002</v>
      </c>
      <c r="L61" s="515" t="str">
        <f t="shared" si="7"/>
        <v>PBI BPM</v>
      </c>
    </row>
    <row r="62" spans="1:12" x14ac:dyDescent="0.25">
      <c r="A62" s="215"/>
      <c r="B62" s="215" t="s">
        <v>574</v>
      </c>
      <c r="C62" s="215" t="s">
        <v>1391</v>
      </c>
      <c r="D62" s="215" t="s">
        <v>1217</v>
      </c>
      <c r="E62" s="515">
        <v>20161107</v>
      </c>
      <c r="G62" s="215" t="str">
        <f t="shared" si="6"/>
        <v>HBL</v>
      </c>
      <c r="H62" s="215" t="str">
        <f t="shared" si="0"/>
        <v>210ROW</v>
      </c>
      <c r="I62" s="215" t="str">
        <f t="shared" si="1"/>
        <v>PBI</v>
      </c>
      <c r="J62" s="215" t="str">
        <f t="shared" si="2"/>
        <v>MTCA</v>
      </c>
      <c r="K62" s="215" t="str">
        <f t="shared" si="3"/>
        <v>213100</v>
      </c>
      <c r="L62" s="515" t="str">
        <f t="shared" si="7"/>
        <v>PBI BPM</v>
      </c>
    </row>
    <row r="63" spans="1:12" x14ac:dyDescent="0.25">
      <c r="A63" s="215"/>
      <c r="B63" s="215" t="s">
        <v>574</v>
      </c>
      <c r="C63" s="215" t="s">
        <v>1050</v>
      </c>
      <c r="D63" s="215" t="s">
        <v>1217</v>
      </c>
      <c r="E63" s="515">
        <v>20161107</v>
      </c>
      <c r="G63" s="215" t="str">
        <f t="shared" si="6"/>
        <v>HBL</v>
      </c>
      <c r="H63" s="215" t="str">
        <f t="shared" si="0"/>
        <v>210ROW</v>
      </c>
      <c r="I63" s="215" t="str">
        <f t="shared" si="1"/>
        <v>PBI</v>
      </c>
      <c r="J63" s="215" t="str">
        <f t="shared" si="2"/>
        <v>FE</v>
      </c>
      <c r="K63" s="215" t="str">
        <f t="shared" si="3"/>
        <v>213101</v>
      </c>
      <c r="L63" s="515" t="str">
        <f t="shared" si="7"/>
        <v>PBI BPM</v>
      </c>
    </row>
    <row r="64" spans="1:12" x14ac:dyDescent="0.25">
      <c r="A64" s="215"/>
      <c r="B64" s="215" t="s">
        <v>574</v>
      </c>
      <c r="C64" s="215" t="s">
        <v>1051</v>
      </c>
      <c r="D64" s="215" t="s">
        <v>1217</v>
      </c>
      <c r="E64" s="515">
        <v>20161107</v>
      </c>
      <c r="G64" s="215" t="str">
        <f t="shared" si="6"/>
        <v>HBL</v>
      </c>
      <c r="H64" s="215" t="str">
        <f t="shared" si="0"/>
        <v>210ROW</v>
      </c>
      <c r="I64" s="215" t="str">
        <f t="shared" si="1"/>
        <v>PBI</v>
      </c>
      <c r="J64" s="215" t="str">
        <f t="shared" si="2"/>
        <v>FE</v>
      </c>
      <c r="K64" s="215" t="str">
        <f t="shared" si="3"/>
        <v>213102</v>
      </c>
      <c r="L64" s="515" t="str">
        <f t="shared" si="7"/>
        <v>PBI BPM</v>
      </c>
    </row>
    <row r="65" spans="1:12" x14ac:dyDescent="0.25">
      <c r="A65" s="215"/>
      <c r="B65" s="215" t="s">
        <v>574</v>
      </c>
      <c r="C65" s="215" t="s">
        <v>1052</v>
      </c>
      <c r="D65" s="215" t="s">
        <v>1217</v>
      </c>
      <c r="E65" s="515">
        <v>20161107</v>
      </c>
      <c r="G65" s="215" t="str">
        <f t="shared" si="6"/>
        <v>HBL</v>
      </c>
      <c r="H65" s="215" t="str">
        <f t="shared" si="0"/>
        <v>210ROW</v>
      </c>
      <c r="I65" s="215" t="str">
        <f t="shared" si="1"/>
        <v>PBI</v>
      </c>
      <c r="J65" s="215" t="str">
        <f t="shared" si="2"/>
        <v>FE</v>
      </c>
      <c r="K65" s="215" t="str">
        <f t="shared" si="3"/>
        <v>213103</v>
      </c>
      <c r="L65" s="515" t="str">
        <f t="shared" si="7"/>
        <v>PBI BPM</v>
      </c>
    </row>
    <row r="66" spans="1:12" x14ac:dyDescent="0.25">
      <c r="A66" s="215"/>
      <c r="B66" s="215" t="s">
        <v>1559</v>
      </c>
      <c r="C66" s="215" t="s">
        <v>1392</v>
      </c>
      <c r="D66" s="215" t="s">
        <v>1217</v>
      </c>
      <c r="E66" s="515">
        <v>20161129</v>
      </c>
      <c r="G66" s="215" t="str">
        <f t="shared" si="6"/>
        <v>HEBT</v>
      </c>
      <c r="H66" s="215" t="str">
        <f t="shared" si="0"/>
        <v>010ROW</v>
      </c>
      <c r="I66" s="215" t="str">
        <f t="shared" si="1"/>
        <v>PBI</v>
      </c>
      <c r="J66" s="215" t="str">
        <f t="shared" si="2"/>
        <v>MTCA</v>
      </c>
      <c r="K66" s="215" t="str">
        <f t="shared" si="3"/>
        <v>213200</v>
      </c>
      <c r="L66" s="515" t="str">
        <f t="shared" si="7"/>
        <v>PBI BPM</v>
      </c>
    </row>
    <row r="67" spans="1:12" x14ac:dyDescent="0.25">
      <c r="A67" s="215"/>
      <c r="B67" s="215" t="s">
        <v>1559</v>
      </c>
      <c r="C67" s="215" t="s">
        <v>1053</v>
      </c>
      <c r="D67" s="215" t="s">
        <v>1217</v>
      </c>
      <c r="E67" s="515">
        <v>20161129</v>
      </c>
      <c r="G67" s="215" t="str">
        <f t="shared" si="6"/>
        <v>HEBT</v>
      </c>
      <c r="H67" s="215" t="str">
        <f t="shared" si="0"/>
        <v>010ROW</v>
      </c>
      <c r="I67" s="215" t="str">
        <f t="shared" si="1"/>
        <v>PBI</v>
      </c>
      <c r="J67" s="215" t="str">
        <f t="shared" si="2"/>
        <v>FE</v>
      </c>
      <c r="K67" s="215" t="str">
        <f t="shared" si="3"/>
        <v>213201</v>
      </c>
      <c r="L67" s="515" t="str">
        <f t="shared" si="7"/>
        <v>PBI BPM</v>
      </c>
    </row>
    <row r="68" spans="1:12" x14ac:dyDescent="0.25">
      <c r="A68" s="215"/>
      <c r="B68" s="215" t="s">
        <v>1559</v>
      </c>
      <c r="C68" s="215" t="s">
        <v>1054</v>
      </c>
      <c r="D68" s="215" t="s">
        <v>1217</v>
      </c>
      <c r="E68" s="515">
        <v>20161129</v>
      </c>
      <c r="G68" s="215" t="str">
        <f t="shared" si="6"/>
        <v>HEBT</v>
      </c>
      <c r="H68" s="215" t="str">
        <f t="shared" ref="H68:H131" si="8">MID(C68,FIND(G68,C68)+LEN(G68)+1,FIND(":",C68)-FIND(G68,C68)-LEN(G68)-1)</f>
        <v>010ROW</v>
      </c>
      <c r="I68" s="215" t="str">
        <f t="shared" ref="I68:I131" si="9">MID(C68,FIND(H68,C68)+LEN(H68)+1,FIND("-",C68,FIND(H68,C68))-FIND(H68,C68)-LEN(H68)-1)</f>
        <v>PBI</v>
      </c>
      <c r="J68" s="215" t="str">
        <f t="shared" ref="J68:J131" si="10">MID(C68,FIND(I68,C68)+LEN(I68)+1,FIND("-",C68,FIND(I68,C68)+LEN(I68)+1)-FIND(I68,C68)-LEN(I68)-1)</f>
        <v>FE</v>
      </c>
      <c r="K68" s="215" t="str">
        <f t="shared" ref="K68:K131" si="11">RIGHT(C68,LEN(C68)-FIND(J68,C68,5)-LEN(J68))</f>
        <v>213202</v>
      </c>
      <c r="L68" s="515" t="str">
        <f t="shared" si="7"/>
        <v>PBI BPM</v>
      </c>
    </row>
    <row r="69" spans="1:12" x14ac:dyDescent="0.25">
      <c r="A69" s="215"/>
      <c r="B69" s="215" t="s">
        <v>1559</v>
      </c>
      <c r="C69" s="215" t="s">
        <v>1055</v>
      </c>
      <c r="D69" s="215" t="s">
        <v>1217</v>
      </c>
      <c r="E69" s="515">
        <v>20161129</v>
      </c>
      <c r="G69" s="215" t="str">
        <f t="shared" si="6"/>
        <v>HEBT</v>
      </c>
      <c r="H69" s="215" t="str">
        <f t="shared" si="8"/>
        <v>010ROW</v>
      </c>
      <c r="I69" s="215" t="str">
        <f t="shared" si="9"/>
        <v>PBI</v>
      </c>
      <c r="J69" s="215" t="str">
        <f t="shared" si="10"/>
        <v>FE</v>
      </c>
      <c r="K69" s="215" t="str">
        <f t="shared" si="11"/>
        <v>213203</v>
      </c>
      <c r="L69" s="515" t="str">
        <f t="shared" si="7"/>
        <v>PBI BPM</v>
      </c>
    </row>
    <row r="70" spans="1:12" x14ac:dyDescent="0.25">
      <c r="A70" s="215"/>
      <c r="B70" s="215" t="s">
        <v>1564</v>
      </c>
      <c r="C70" s="215" t="s">
        <v>1570</v>
      </c>
      <c r="D70" s="215" t="s">
        <v>1217</v>
      </c>
      <c r="E70" s="515">
        <v>20161129</v>
      </c>
      <c r="G70" s="215" t="str">
        <f t="shared" si="6"/>
        <v>HEBT</v>
      </c>
      <c r="H70" s="215" t="str">
        <f t="shared" si="8"/>
        <v>030ROW</v>
      </c>
      <c r="I70" s="215" t="str">
        <f t="shared" si="9"/>
        <v>PBI</v>
      </c>
      <c r="J70" s="215" t="str">
        <f t="shared" si="10"/>
        <v>MTCA</v>
      </c>
      <c r="K70" s="215" t="str">
        <f t="shared" si="11"/>
        <v>213300</v>
      </c>
      <c r="L70" s="515" t="str">
        <f t="shared" si="7"/>
        <v>PBI BPM</v>
      </c>
    </row>
    <row r="71" spans="1:12" x14ac:dyDescent="0.25">
      <c r="A71" s="215"/>
      <c r="B71" s="215" t="s">
        <v>1564</v>
      </c>
      <c r="C71" s="215" t="s">
        <v>1571</v>
      </c>
      <c r="D71" s="215" t="s">
        <v>1217</v>
      </c>
      <c r="E71" s="515">
        <v>20161129</v>
      </c>
      <c r="G71" s="215" t="str">
        <f t="shared" si="6"/>
        <v>HEBT</v>
      </c>
      <c r="H71" s="215" t="str">
        <f t="shared" si="8"/>
        <v>030ROW</v>
      </c>
      <c r="I71" s="215" t="str">
        <f t="shared" si="9"/>
        <v>PBI</v>
      </c>
      <c r="J71" s="215" t="str">
        <f t="shared" si="10"/>
        <v>FE</v>
      </c>
      <c r="K71" s="215" t="str">
        <f t="shared" si="11"/>
        <v>213301</v>
      </c>
      <c r="L71" s="515" t="str">
        <f t="shared" si="7"/>
        <v>PBI BPM</v>
      </c>
    </row>
    <row r="72" spans="1:12" x14ac:dyDescent="0.25">
      <c r="A72" s="215"/>
      <c r="B72" s="215" t="s">
        <v>1564</v>
      </c>
      <c r="C72" s="215" t="s">
        <v>1572</v>
      </c>
      <c r="D72" s="215" t="s">
        <v>1217</v>
      </c>
      <c r="E72" s="515">
        <v>20161129</v>
      </c>
      <c r="G72" s="215" t="str">
        <f t="shared" si="6"/>
        <v>HEBT</v>
      </c>
      <c r="H72" s="215" t="str">
        <f t="shared" si="8"/>
        <v>030ROW</v>
      </c>
      <c r="I72" s="215" t="str">
        <f t="shared" si="9"/>
        <v>PBI</v>
      </c>
      <c r="J72" s="215" t="str">
        <f t="shared" si="10"/>
        <v>FE</v>
      </c>
      <c r="K72" s="215" t="str">
        <f t="shared" si="11"/>
        <v>213302</v>
      </c>
      <c r="L72" s="515" t="str">
        <f t="shared" si="7"/>
        <v>PBI BPM</v>
      </c>
    </row>
    <row r="73" spans="1:12" x14ac:dyDescent="0.25">
      <c r="A73" s="215"/>
      <c r="B73" s="215" t="s">
        <v>1564</v>
      </c>
      <c r="C73" s="215" t="s">
        <v>1573</v>
      </c>
      <c r="D73" s="215" t="s">
        <v>1217</v>
      </c>
      <c r="E73" s="515">
        <v>20161129</v>
      </c>
      <c r="G73" s="215" t="str">
        <f t="shared" si="6"/>
        <v>HEBT</v>
      </c>
      <c r="H73" s="215" t="str">
        <f t="shared" si="8"/>
        <v>030ROW</v>
      </c>
      <c r="I73" s="215" t="str">
        <f t="shared" si="9"/>
        <v>PBI</v>
      </c>
      <c r="J73" s="215" t="str">
        <f t="shared" si="10"/>
        <v>FE</v>
      </c>
      <c r="K73" s="215" t="str">
        <f t="shared" si="11"/>
        <v>213303</v>
      </c>
      <c r="L73" s="515" t="str">
        <f t="shared" si="7"/>
        <v>PBI BPM</v>
      </c>
    </row>
    <row r="74" spans="1:12" x14ac:dyDescent="0.25">
      <c r="A74" s="215"/>
      <c r="B74" s="215" t="s">
        <v>1564</v>
      </c>
      <c r="C74" s="215" t="s">
        <v>1574</v>
      </c>
      <c r="D74" s="215" t="s">
        <v>1217</v>
      </c>
      <c r="E74" s="515">
        <v>20161129</v>
      </c>
      <c r="G74" s="215" t="str">
        <f t="shared" ref="G74:G137" si="12">LEFT(C74,FIND("-",C74)-1)</f>
        <v>HEBT</v>
      </c>
      <c r="H74" s="215" t="str">
        <f t="shared" si="8"/>
        <v>030ROW</v>
      </c>
      <c r="I74" s="215" t="str">
        <f t="shared" si="9"/>
        <v>PBI</v>
      </c>
      <c r="J74" s="215" t="str">
        <f t="shared" si="10"/>
        <v>FE</v>
      </c>
      <c r="K74" s="215" t="str">
        <f t="shared" si="11"/>
        <v>213304</v>
      </c>
      <c r="L74" s="515" t="str">
        <f t="shared" ref="L74:L137" si="13">D74</f>
        <v>PBI BPM</v>
      </c>
    </row>
    <row r="75" spans="1:12" x14ac:dyDescent="0.25">
      <c r="A75" s="215"/>
      <c r="B75" s="215" t="s">
        <v>1564</v>
      </c>
      <c r="C75" s="215" t="s">
        <v>1575</v>
      </c>
      <c r="D75" s="215" t="s">
        <v>1217</v>
      </c>
      <c r="E75" s="515">
        <v>20161129</v>
      </c>
      <c r="G75" s="215" t="str">
        <f t="shared" si="12"/>
        <v>HEBT</v>
      </c>
      <c r="H75" s="215" t="str">
        <f t="shared" si="8"/>
        <v>030ROW</v>
      </c>
      <c r="I75" s="215" t="str">
        <f t="shared" si="9"/>
        <v>PBI</v>
      </c>
      <c r="J75" s="215" t="str">
        <f t="shared" si="10"/>
        <v>FE</v>
      </c>
      <c r="K75" s="215" t="str">
        <f t="shared" si="11"/>
        <v>213305</v>
      </c>
      <c r="L75" s="515" t="str">
        <f t="shared" si="13"/>
        <v>PBI BPM</v>
      </c>
    </row>
    <row r="76" spans="1:12" x14ac:dyDescent="0.25">
      <c r="A76" s="215"/>
      <c r="B76" s="215" t="s">
        <v>587</v>
      </c>
      <c r="C76" s="215" t="s">
        <v>1393</v>
      </c>
      <c r="D76" s="215" t="s">
        <v>1217</v>
      </c>
      <c r="E76" s="515">
        <v>20161107</v>
      </c>
      <c r="G76" s="215" t="str">
        <f t="shared" si="12"/>
        <v>A2T</v>
      </c>
      <c r="H76" s="215" t="str">
        <f t="shared" si="8"/>
        <v>010ROW</v>
      </c>
      <c r="I76" s="215" t="str">
        <f t="shared" si="9"/>
        <v>PBI</v>
      </c>
      <c r="J76" s="215" t="str">
        <f t="shared" si="10"/>
        <v>MTCA</v>
      </c>
      <c r="K76" s="215" t="str">
        <f t="shared" si="11"/>
        <v>213400</v>
      </c>
      <c r="L76" s="515" t="str">
        <f t="shared" si="13"/>
        <v>PBI BPM</v>
      </c>
    </row>
    <row r="77" spans="1:12" x14ac:dyDescent="0.25">
      <c r="A77" s="215"/>
      <c r="B77" s="215" t="s">
        <v>587</v>
      </c>
      <c r="C77" s="215" t="s">
        <v>1056</v>
      </c>
      <c r="D77" s="215" t="s">
        <v>1217</v>
      </c>
      <c r="E77" s="515">
        <v>20161107</v>
      </c>
      <c r="G77" s="215" t="str">
        <f t="shared" si="12"/>
        <v>A2T</v>
      </c>
      <c r="H77" s="215" t="str">
        <f t="shared" si="8"/>
        <v>010ROW</v>
      </c>
      <c r="I77" s="215" t="str">
        <f t="shared" si="9"/>
        <v>PBI</v>
      </c>
      <c r="J77" s="215" t="str">
        <f t="shared" si="10"/>
        <v>FE</v>
      </c>
      <c r="K77" s="215" t="str">
        <f t="shared" si="11"/>
        <v>213401</v>
      </c>
      <c r="L77" s="515" t="str">
        <f t="shared" si="13"/>
        <v>PBI BPM</v>
      </c>
    </row>
    <row r="78" spans="1:12" x14ac:dyDescent="0.25">
      <c r="A78" s="215"/>
      <c r="B78" s="215" t="s">
        <v>587</v>
      </c>
      <c r="C78" s="215" t="s">
        <v>1057</v>
      </c>
      <c r="D78" s="215" t="s">
        <v>1217</v>
      </c>
      <c r="E78" s="515">
        <v>20161107</v>
      </c>
      <c r="G78" s="215" t="str">
        <f t="shared" si="12"/>
        <v>A2T</v>
      </c>
      <c r="H78" s="215" t="str">
        <f t="shared" si="8"/>
        <v>010ROW</v>
      </c>
      <c r="I78" s="215" t="str">
        <f t="shared" si="9"/>
        <v>PBI</v>
      </c>
      <c r="J78" s="215" t="str">
        <f t="shared" si="10"/>
        <v>FE</v>
      </c>
      <c r="K78" s="215" t="str">
        <f t="shared" si="11"/>
        <v>213402</v>
      </c>
      <c r="L78" s="515" t="str">
        <f t="shared" si="13"/>
        <v>PBI BPM</v>
      </c>
    </row>
    <row r="79" spans="1:12" x14ac:dyDescent="0.25">
      <c r="A79" s="215"/>
      <c r="B79" s="215" t="s">
        <v>587</v>
      </c>
      <c r="C79" s="215" t="s">
        <v>1058</v>
      </c>
      <c r="D79" s="215" t="s">
        <v>1217</v>
      </c>
      <c r="E79" s="515">
        <v>20161107</v>
      </c>
      <c r="G79" s="215" t="str">
        <f t="shared" si="12"/>
        <v>A2T</v>
      </c>
      <c r="H79" s="215" t="str">
        <f t="shared" si="8"/>
        <v>010ROW</v>
      </c>
      <c r="I79" s="215" t="str">
        <f t="shared" si="9"/>
        <v>PBI</v>
      </c>
      <c r="J79" s="215" t="str">
        <f t="shared" si="10"/>
        <v>FE</v>
      </c>
      <c r="K79" s="215" t="str">
        <f t="shared" si="11"/>
        <v>213403</v>
      </c>
      <c r="L79" s="515" t="str">
        <f t="shared" si="13"/>
        <v>PBI BPM</v>
      </c>
    </row>
    <row r="80" spans="1:12" x14ac:dyDescent="0.25">
      <c r="A80" s="215"/>
      <c r="B80" s="215" t="s">
        <v>587</v>
      </c>
      <c r="C80" s="215" t="s">
        <v>1059</v>
      </c>
      <c r="D80" s="215" t="s">
        <v>1217</v>
      </c>
      <c r="E80" s="515">
        <v>20161107</v>
      </c>
      <c r="G80" s="215" t="str">
        <f t="shared" si="12"/>
        <v>A2T</v>
      </c>
      <c r="H80" s="215" t="str">
        <f t="shared" si="8"/>
        <v>010ROW</v>
      </c>
      <c r="I80" s="215" t="str">
        <f t="shared" si="9"/>
        <v>PBI</v>
      </c>
      <c r="J80" s="215" t="str">
        <f t="shared" si="10"/>
        <v>FE</v>
      </c>
      <c r="K80" s="215" t="str">
        <f t="shared" si="11"/>
        <v>213404</v>
      </c>
      <c r="L80" s="515" t="str">
        <f t="shared" si="13"/>
        <v>PBI BPM</v>
      </c>
    </row>
    <row r="81" spans="1:12" x14ac:dyDescent="0.25">
      <c r="A81" s="215"/>
      <c r="B81" s="215" t="s">
        <v>587</v>
      </c>
      <c r="C81" s="215" t="s">
        <v>1060</v>
      </c>
      <c r="D81" s="215" t="s">
        <v>1217</v>
      </c>
      <c r="E81" s="515">
        <v>20161107</v>
      </c>
      <c r="G81" s="215" t="str">
        <f t="shared" si="12"/>
        <v>A2T</v>
      </c>
      <c r="H81" s="215" t="str">
        <f t="shared" si="8"/>
        <v>010ROW</v>
      </c>
      <c r="I81" s="215" t="str">
        <f t="shared" si="9"/>
        <v>PBI</v>
      </c>
      <c r="J81" s="215" t="str">
        <f t="shared" si="10"/>
        <v>FE</v>
      </c>
      <c r="K81" s="215" t="str">
        <f t="shared" si="11"/>
        <v>213405</v>
      </c>
      <c r="L81" s="515" t="str">
        <f t="shared" si="13"/>
        <v>PBI BPM</v>
      </c>
    </row>
    <row r="82" spans="1:12" x14ac:dyDescent="0.25">
      <c r="A82" s="215"/>
      <c r="B82" s="215" t="s">
        <v>587</v>
      </c>
      <c r="C82" s="215" t="s">
        <v>1061</v>
      </c>
      <c r="D82" s="215" t="s">
        <v>1217</v>
      </c>
      <c r="E82" s="515">
        <v>20161107</v>
      </c>
      <c r="G82" s="215" t="str">
        <f t="shared" si="12"/>
        <v>A2T</v>
      </c>
      <c r="H82" s="215" t="str">
        <f t="shared" si="8"/>
        <v>010ROW</v>
      </c>
      <c r="I82" s="215" t="str">
        <f t="shared" si="9"/>
        <v>PBI</v>
      </c>
      <c r="J82" s="215" t="str">
        <f t="shared" si="10"/>
        <v>FE</v>
      </c>
      <c r="K82" s="215" t="str">
        <f t="shared" si="11"/>
        <v>213406</v>
      </c>
      <c r="L82" s="515" t="str">
        <f t="shared" si="13"/>
        <v>PBI BPM</v>
      </c>
    </row>
    <row r="83" spans="1:12" x14ac:dyDescent="0.25">
      <c r="A83" s="215"/>
      <c r="B83" s="215" t="s">
        <v>587</v>
      </c>
      <c r="C83" s="215" t="s">
        <v>1062</v>
      </c>
      <c r="D83" s="215" t="s">
        <v>1217</v>
      </c>
      <c r="E83" s="515">
        <v>20161107</v>
      </c>
      <c r="G83" s="215" t="str">
        <f t="shared" si="12"/>
        <v>A2T</v>
      </c>
      <c r="H83" s="215" t="str">
        <f t="shared" si="8"/>
        <v>010ROW</v>
      </c>
      <c r="I83" s="215" t="str">
        <f t="shared" si="9"/>
        <v>PBI</v>
      </c>
      <c r="J83" s="215" t="str">
        <f t="shared" si="10"/>
        <v>FE</v>
      </c>
      <c r="K83" s="215" t="str">
        <f t="shared" si="11"/>
        <v>213407</v>
      </c>
      <c r="L83" s="515" t="str">
        <f t="shared" si="13"/>
        <v>PBI BPM</v>
      </c>
    </row>
    <row r="84" spans="1:12" x14ac:dyDescent="0.25">
      <c r="A84" s="215"/>
      <c r="B84" s="215" t="s">
        <v>521</v>
      </c>
      <c r="C84" s="215" t="s">
        <v>1394</v>
      </c>
      <c r="D84" s="215" t="s">
        <v>1222</v>
      </c>
      <c r="E84" s="515">
        <v>20161107</v>
      </c>
      <c r="G84" s="215" t="str">
        <f t="shared" si="12"/>
        <v>FEB</v>
      </c>
      <c r="H84" s="215" t="str">
        <f t="shared" si="8"/>
        <v>050ROW</v>
      </c>
      <c r="I84" s="215" t="str">
        <f t="shared" si="9"/>
        <v>PBI</v>
      </c>
      <c r="J84" s="215" t="str">
        <f t="shared" si="10"/>
        <v>MTCA</v>
      </c>
      <c r="K84" s="215" t="str">
        <f t="shared" si="11"/>
        <v>215100</v>
      </c>
      <c r="L84" s="515" t="str">
        <f t="shared" si="13"/>
        <v>PBI ICBLM</v>
      </c>
    </row>
    <row r="85" spans="1:12" x14ac:dyDescent="0.25">
      <c r="A85" s="215"/>
      <c r="B85" s="215" t="s">
        <v>521</v>
      </c>
      <c r="C85" s="215" t="s">
        <v>1063</v>
      </c>
      <c r="D85" s="215" t="s">
        <v>1222</v>
      </c>
      <c r="E85" s="515">
        <v>20161107</v>
      </c>
      <c r="G85" s="215" t="str">
        <f t="shared" si="12"/>
        <v>FEB</v>
      </c>
      <c r="H85" s="215" t="str">
        <f t="shared" si="8"/>
        <v>050ROW</v>
      </c>
      <c r="I85" s="215" t="str">
        <f t="shared" si="9"/>
        <v>PBI</v>
      </c>
      <c r="J85" s="215" t="str">
        <f t="shared" si="10"/>
        <v>FE</v>
      </c>
      <c r="K85" s="215" t="str">
        <f t="shared" si="11"/>
        <v>215101</v>
      </c>
      <c r="L85" s="515" t="str">
        <f t="shared" si="13"/>
        <v>PBI ICBLM</v>
      </c>
    </row>
    <row r="86" spans="1:12" x14ac:dyDescent="0.25">
      <c r="A86" s="215"/>
      <c r="B86" s="215" t="s">
        <v>521</v>
      </c>
      <c r="C86" s="215" t="s">
        <v>1064</v>
      </c>
      <c r="D86" s="215" t="s">
        <v>1222</v>
      </c>
      <c r="E86" s="515">
        <v>20161107</v>
      </c>
      <c r="G86" s="215" t="str">
        <f t="shared" si="12"/>
        <v>FEB</v>
      </c>
      <c r="H86" s="215" t="str">
        <f t="shared" si="8"/>
        <v>050ROW</v>
      </c>
      <c r="I86" s="215" t="str">
        <f t="shared" si="9"/>
        <v>PBI</v>
      </c>
      <c r="J86" s="215" t="str">
        <f t="shared" si="10"/>
        <v>FE</v>
      </c>
      <c r="K86" s="215" t="str">
        <f t="shared" si="11"/>
        <v>215102</v>
      </c>
      <c r="L86" s="515" t="str">
        <f t="shared" si="13"/>
        <v>PBI ICBLM</v>
      </c>
    </row>
    <row r="87" spans="1:12" x14ac:dyDescent="0.25">
      <c r="A87" s="215"/>
      <c r="B87" s="215" t="s">
        <v>523</v>
      </c>
      <c r="C87" s="215" t="s">
        <v>1395</v>
      </c>
      <c r="D87" s="215" t="s">
        <v>1222</v>
      </c>
      <c r="E87" s="515">
        <v>20161107</v>
      </c>
      <c r="G87" s="215" t="str">
        <f t="shared" si="12"/>
        <v>DTL</v>
      </c>
      <c r="H87" s="215" t="str">
        <f t="shared" si="8"/>
        <v>030ROW</v>
      </c>
      <c r="I87" s="215" t="str">
        <f t="shared" si="9"/>
        <v>PBI</v>
      </c>
      <c r="J87" s="215" t="str">
        <f t="shared" si="10"/>
        <v>MTCA</v>
      </c>
      <c r="K87" s="215" t="str">
        <f t="shared" si="11"/>
        <v>215200</v>
      </c>
      <c r="L87" s="515" t="str">
        <f t="shared" si="13"/>
        <v>PBI ICBLM</v>
      </c>
    </row>
    <row r="88" spans="1:12" x14ac:dyDescent="0.25">
      <c r="A88" s="215"/>
      <c r="B88" s="215" t="s">
        <v>523</v>
      </c>
      <c r="C88" s="215" t="s">
        <v>1065</v>
      </c>
      <c r="D88" s="215" t="s">
        <v>1222</v>
      </c>
      <c r="E88" s="515">
        <v>20161107</v>
      </c>
      <c r="G88" s="215" t="str">
        <f t="shared" si="12"/>
        <v>DTL</v>
      </c>
      <c r="H88" s="215" t="str">
        <f t="shared" si="8"/>
        <v>030ROW</v>
      </c>
      <c r="I88" s="215" t="str">
        <f t="shared" si="9"/>
        <v>PBI</v>
      </c>
      <c r="J88" s="215" t="str">
        <f t="shared" si="10"/>
        <v>FE</v>
      </c>
      <c r="K88" s="215" t="str">
        <f t="shared" si="11"/>
        <v>215201</v>
      </c>
      <c r="L88" s="515" t="str">
        <f t="shared" si="13"/>
        <v>PBI ICBLM</v>
      </c>
    </row>
    <row r="89" spans="1:12" x14ac:dyDescent="0.25">
      <c r="A89" s="215"/>
      <c r="B89" s="215" t="s">
        <v>523</v>
      </c>
      <c r="C89" s="215" t="s">
        <v>1066</v>
      </c>
      <c r="D89" s="215" t="s">
        <v>1222</v>
      </c>
      <c r="E89" s="515">
        <v>20161107</v>
      </c>
      <c r="G89" s="215" t="str">
        <f t="shared" si="12"/>
        <v>DTL</v>
      </c>
      <c r="H89" s="215" t="str">
        <f t="shared" si="8"/>
        <v>030ROW</v>
      </c>
      <c r="I89" s="215" t="str">
        <f t="shared" si="9"/>
        <v>PBI</v>
      </c>
      <c r="J89" s="215" t="str">
        <f t="shared" si="10"/>
        <v>FE</v>
      </c>
      <c r="K89" s="215" t="str">
        <f t="shared" si="11"/>
        <v>215202</v>
      </c>
      <c r="L89" s="515" t="str">
        <f t="shared" si="13"/>
        <v>PBI ICBLM</v>
      </c>
    </row>
    <row r="90" spans="1:12" x14ac:dyDescent="0.25">
      <c r="A90" s="215"/>
      <c r="B90" s="215" t="s">
        <v>527</v>
      </c>
      <c r="C90" s="215" t="s">
        <v>1396</v>
      </c>
      <c r="D90" s="215" t="s">
        <v>1222</v>
      </c>
      <c r="E90" s="515">
        <v>20161107</v>
      </c>
      <c r="G90" s="215" t="str">
        <f t="shared" si="12"/>
        <v>SPK</v>
      </c>
      <c r="H90" s="215" t="str">
        <f t="shared" si="8"/>
        <v>040ROW</v>
      </c>
      <c r="I90" s="215" t="str">
        <f t="shared" si="9"/>
        <v>PBI</v>
      </c>
      <c r="J90" s="215" t="str">
        <f t="shared" si="10"/>
        <v>MTCA</v>
      </c>
      <c r="K90" s="215" t="str">
        <f t="shared" si="11"/>
        <v>215300</v>
      </c>
      <c r="L90" s="515" t="str">
        <f t="shared" si="13"/>
        <v>PBI ICBLM</v>
      </c>
    </row>
    <row r="91" spans="1:12" x14ac:dyDescent="0.25">
      <c r="A91" s="215"/>
      <c r="B91" s="215" t="s">
        <v>527</v>
      </c>
      <c r="C91" s="215" t="s">
        <v>1067</v>
      </c>
      <c r="D91" s="215" t="s">
        <v>1222</v>
      </c>
      <c r="E91" s="515">
        <v>20161107</v>
      </c>
      <c r="G91" s="215" t="str">
        <f t="shared" si="12"/>
        <v>SPK</v>
      </c>
      <c r="H91" s="215" t="str">
        <f t="shared" si="8"/>
        <v>040ROW</v>
      </c>
      <c r="I91" s="215" t="str">
        <f t="shared" si="9"/>
        <v>PBI</v>
      </c>
      <c r="J91" s="215" t="str">
        <f t="shared" si="10"/>
        <v>FE</v>
      </c>
      <c r="K91" s="215" t="str">
        <f t="shared" si="11"/>
        <v>215301</v>
      </c>
      <c r="L91" s="515" t="str">
        <f t="shared" si="13"/>
        <v>PBI ICBLM</v>
      </c>
    </row>
    <row r="92" spans="1:12" x14ac:dyDescent="0.25">
      <c r="A92" s="215"/>
      <c r="B92" s="215" t="s">
        <v>527</v>
      </c>
      <c r="C92" s="215" t="s">
        <v>1068</v>
      </c>
      <c r="D92" s="215" t="s">
        <v>1222</v>
      </c>
      <c r="E92" s="515">
        <v>20161107</v>
      </c>
      <c r="G92" s="215" t="str">
        <f t="shared" si="12"/>
        <v>SPK</v>
      </c>
      <c r="H92" s="215" t="str">
        <f t="shared" si="8"/>
        <v>040ROW</v>
      </c>
      <c r="I92" s="215" t="str">
        <f t="shared" si="9"/>
        <v>PBI</v>
      </c>
      <c r="J92" s="215" t="str">
        <f t="shared" si="10"/>
        <v>FE</v>
      </c>
      <c r="K92" s="215" t="str">
        <f t="shared" si="11"/>
        <v>215302</v>
      </c>
      <c r="L92" s="515" t="str">
        <f t="shared" si="13"/>
        <v>PBI ICBLM</v>
      </c>
    </row>
    <row r="93" spans="1:12" x14ac:dyDescent="0.25">
      <c r="A93" s="215"/>
      <c r="B93" s="215" t="s">
        <v>577</v>
      </c>
      <c r="C93" s="215" t="s">
        <v>1397</v>
      </c>
      <c r="D93" s="215" t="s">
        <v>1222</v>
      </c>
      <c r="E93" s="515">
        <v>20161107</v>
      </c>
      <c r="G93" s="215" t="str">
        <f t="shared" si="12"/>
        <v>MBL</v>
      </c>
      <c r="H93" s="215" t="str">
        <f t="shared" si="8"/>
        <v>010ROW</v>
      </c>
      <c r="I93" s="215" t="str">
        <f t="shared" si="9"/>
        <v>PBI</v>
      </c>
      <c r="J93" s="215" t="str">
        <f t="shared" si="10"/>
        <v>MTCA</v>
      </c>
      <c r="K93" s="215" t="str">
        <f t="shared" si="11"/>
        <v>215400</v>
      </c>
      <c r="L93" s="515" t="str">
        <f t="shared" si="13"/>
        <v>PBI ICBLM</v>
      </c>
    </row>
    <row r="94" spans="1:12" x14ac:dyDescent="0.25">
      <c r="A94" s="215"/>
      <c r="B94" s="215" t="s">
        <v>577</v>
      </c>
      <c r="C94" s="215" t="s">
        <v>1069</v>
      </c>
      <c r="D94" s="215" t="s">
        <v>1222</v>
      </c>
      <c r="E94" s="515">
        <v>20161107</v>
      </c>
      <c r="G94" s="215" t="str">
        <f t="shared" si="12"/>
        <v>MBL</v>
      </c>
      <c r="H94" s="215" t="str">
        <f t="shared" si="8"/>
        <v>010ROW</v>
      </c>
      <c r="I94" s="215" t="str">
        <f t="shared" si="9"/>
        <v>PBI</v>
      </c>
      <c r="J94" s="215" t="str">
        <f t="shared" si="10"/>
        <v>FE</v>
      </c>
      <c r="K94" s="215" t="str">
        <f t="shared" si="11"/>
        <v>215401</v>
      </c>
      <c r="L94" s="515" t="str">
        <f t="shared" si="13"/>
        <v>PBI ICBLM</v>
      </c>
    </row>
    <row r="95" spans="1:12" x14ac:dyDescent="0.25">
      <c r="A95" s="215"/>
      <c r="B95" s="215" t="s">
        <v>577</v>
      </c>
      <c r="C95" s="215" t="s">
        <v>1070</v>
      </c>
      <c r="D95" s="215" t="s">
        <v>1222</v>
      </c>
      <c r="E95" s="515">
        <v>20161107</v>
      </c>
      <c r="G95" s="215" t="str">
        <f t="shared" si="12"/>
        <v>MBL</v>
      </c>
      <c r="H95" s="215" t="str">
        <f t="shared" si="8"/>
        <v>010ROW</v>
      </c>
      <c r="I95" s="215" t="str">
        <f t="shared" si="9"/>
        <v>PBI</v>
      </c>
      <c r="J95" s="215" t="str">
        <f t="shared" si="10"/>
        <v>FE</v>
      </c>
      <c r="K95" s="215" t="str">
        <f t="shared" si="11"/>
        <v>215402</v>
      </c>
      <c r="L95" s="515" t="str">
        <f t="shared" si="13"/>
        <v>PBI ICBLM</v>
      </c>
    </row>
    <row r="96" spans="1:12" x14ac:dyDescent="0.25">
      <c r="A96" s="215"/>
      <c r="B96" s="215" t="s">
        <v>581</v>
      </c>
      <c r="C96" s="215" t="s">
        <v>1398</v>
      </c>
      <c r="D96" s="215" t="s">
        <v>1222</v>
      </c>
      <c r="E96" s="515">
        <v>20161107</v>
      </c>
      <c r="G96" s="215" t="str">
        <f t="shared" si="12"/>
        <v>MBL</v>
      </c>
      <c r="H96" s="215" t="str">
        <f t="shared" si="8"/>
        <v>050ROW</v>
      </c>
      <c r="I96" s="215" t="str">
        <f t="shared" si="9"/>
        <v>PBI</v>
      </c>
      <c r="J96" s="215" t="str">
        <f t="shared" si="10"/>
        <v>MTCA</v>
      </c>
      <c r="K96" s="215" t="str">
        <f t="shared" si="11"/>
        <v>215500</v>
      </c>
      <c r="L96" s="515" t="str">
        <f t="shared" si="13"/>
        <v>PBI ICBLM</v>
      </c>
    </row>
    <row r="97" spans="1:12" x14ac:dyDescent="0.25">
      <c r="A97" s="215"/>
      <c r="B97" s="215" t="s">
        <v>581</v>
      </c>
      <c r="C97" s="215" t="s">
        <v>1071</v>
      </c>
      <c r="D97" s="215" t="s">
        <v>1222</v>
      </c>
      <c r="E97" s="515">
        <v>20161107</v>
      </c>
      <c r="G97" s="215" t="str">
        <f t="shared" si="12"/>
        <v>MBL</v>
      </c>
      <c r="H97" s="215" t="str">
        <f t="shared" si="8"/>
        <v>050ROW</v>
      </c>
      <c r="I97" s="215" t="str">
        <f t="shared" si="9"/>
        <v>PBI</v>
      </c>
      <c r="J97" s="215" t="str">
        <f t="shared" si="10"/>
        <v>FE</v>
      </c>
      <c r="K97" s="215" t="str">
        <f t="shared" si="11"/>
        <v>215501</v>
      </c>
      <c r="L97" s="515" t="str">
        <f t="shared" si="13"/>
        <v>PBI ICBLM</v>
      </c>
    </row>
    <row r="98" spans="1:12" s="215" customFormat="1" x14ac:dyDescent="0.25">
      <c r="B98" s="215" t="s">
        <v>581</v>
      </c>
      <c r="C98" s="215" t="s">
        <v>1072</v>
      </c>
      <c r="D98" s="215" t="s">
        <v>1222</v>
      </c>
      <c r="E98" s="515">
        <v>20161107</v>
      </c>
      <c r="G98" s="215" t="str">
        <f t="shared" si="12"/>
        <v>MBL</v>
      </c>
      <c r="H98" s="215" t="str">
        <f t="shared" si="8"/>
        <v>050ROW</v>
      </c>
      <c r="I98" s="215" t="str">
        <f t="shared" si="9"/>
        <v>PBI</v>
      </c>
      <c r="J98" s="215" t="str">
        <f t="shared" si="10"/>
        <v>FE</v>
      </c>
      <c r="K98" s="215" t="str">
        <f t="shared" si="11"/>
        <v>215502</v>
      </c>
      <c r="L98" s="515" t="str">
        <f t="shared" si="13"/>
        <v>PBI ICBLM</v>
      </c>
    </row>
    <row r="99" spans="1:12" s="215" customFormat="1" x14ac:dyDescent="0.25">
      <c r="B99" s="215" t="s">
        <v>582</v>
      </c>
      <c r="C99" s="215" t="s">
        <v>1399</v>
      </c>
      <c r="D99" s="215" t="s">
        <v>1222</v>
      </c>
      <c r="E99" s="515">
        <v>20161107</v>
      </c>
      <c r="G99" s="215" t="str">
        <f t="shared" si="12"/>
        <v>MBL</v>
      </c>
      <c r="H99" s="215" t="str">
        <f t="shared" si="8"/>
        <v>090ROW</v>
      </c>
      <c r="I99" s="215" t="str">
        <f t="shared" si="9"/>
        <v>PBI</v>
      </c>
      <c r="J99" s="215" t="str">
        <f t="shared" si="10"/>
        <v>MTCA</v>
      </c>
      <c r="K99" s="215" t="str">
        <f t="shared" si="11"/>
        <v>215600</v>
      </c>
      <c r="L99" s="515" t="str">
        <f t="shared" si="13"/>
        <v>PBI ICBLM</v>
      </c>
    </row>
    <row r="100" spans="1:12" s="215" customFormat="1" x14ac:dyDescent="0.25">
      <c r="B100" s="215" t="s">
        <v>582</v>
      </c>
      <c r="C100" s="215" t="s">
        <v>1073</v>
      </c>
      <c r="D100" s="215" t="s">
        <v>1222</v>
      </c>
      <c r="E100" s="515">
        <v>20161107</v>
      </c>
      <c r="G100" s="215" t="str">
        <f t="shared" si="12"/>
        <v>MBL</v>
      </c>
      <c r="H100" s="215" t="str">
        <f t="shared" si="8"/>
        <v>090ROW</v>
      </c>
      <c r="I100" s="215" t="str">
        <f t="shared" si="9"/>
        <v>PBI</v>
      </c>
      <c r="J100" s="215" t="str">
        <f t="shared" si="10"/>
        <v>FE</v>
      </c>
      <c r="K100" s="215" t="str">
        <f t="shared" si="11"/>
        <v>215601</v>
      </c>
      <c r="L100" s="515" t="str">
        <f t="shared" si="13"/>
        <v>PBI ICBLM</v>
      </c>
    </row>
    <row r="101" spans="1:12" s="215" customFormat="1" x14ac:dyDescent="0.25">
      <c r="B101" s="215" t="s">
        <v>582</v>
      </c>
      <c r="C101" s="215" t="s">
        <v>1074</v>
      </c>
      <c r="D101" s="215" t="s">
        <v>1222</v>
      </c>
      <c r="E101" s="515">
        <v>20161107</v>
      </c>
      <c r="G101" s="215" t="str">
        <f t="shared" si="12"/>
        <v>MBL</v>
      </c>
      <c r="H101" s="215" t="str">
        <f t="shared" si="8"/>
        <v>090ROW</v>
      </c>
      <c r="I101" s="215" t="str">
        <f t="shared" si="9"/>
        <v>PBI</v>
      </c>
      <c r="J101" s="215" t="str">
        <f t="shared" si="10"/>
        <v>FE</v>
      </c>
      <c r="K101" s="215" t="str">
        <f t="shared" si="11"/>
        <v>215602</v>
      </c>
      <c r="L101" s="515" t="str">
        <f t="shared" si="13"/>
        <v>PBI ICBLM</v>
      </c>
    </row>
    <row r="102" spans="1:12" s="215" customFormat="1" x14ac:dyDescent="0.25">
      <c r="B102" s="215" t="s">
        <v>1552</v>
      </c>
      <c r="C102" s="215" t="s">
        <v>1556</v>
      </c>
      <c r="D102" s="215" t="s">
        <v>1222</v>
      </c>
      <c r="E102" s="515">
        <v>20161129</v>
      </c>
      <c r="G102" s="215" t="str">
        <f t="shared" si="12"/>
        <v>HBL</v>
      </c>
      <c r="H102" s="215" t="str">
        <f t="shared" si="8"/>
        <v>050ROW</v>
      </c>
      <c r="I102" s="215" t="str">
        <f t="shared" si="9"/>
        <v>PBI</v>
      </c>
      <c r="J102" s="215" t="str">
        <f t="shared" si="10"/>
        <v>MTCA</v>
      </c>
      <c r="K102" s="215" t="str">
        <f t="shared" si="11"/>
        <v>215700</v>
      </c>
      <c r="L102" s="515" t="str">
        <f t="shared" si="13"/>
        <v>PBI ICBLM</v>
      </c>
    </row>
    <row r="103" spans="1:12" s="215" customFormat="1" x14ac:dyDescent="0.25">
      <c r="B103" s="215" t="s">
        <v>1552</v>
      </c>
      <c r="C103" s="215" t="s">
        <v>1557</v>
      </c>
      <c r="D103" s="215" t="s">
        <v>1222</v>
      </c>
      <c r="E103" s="515">
        <v>20161129</v>
      </c>
      <c r="G103" s="215" t="str">
        <f t="shared" si="12"/>
        <v>HBL</v>
      </c>
      <c r="H103" s="215" t="str">
        <f t="shared" si="8"/>
        <v>050ROW</v>
      </c>
      <c r="I103" s="215" t="str">
        <f t="shared" si="9"/>
        <v>PBI</v>
      </c>
      <c r="J103" s="215" t="str">
        <f t="shared" si="10"/>
        <v>FE</v>
      </c>
      <c r="K103" s="215" t="str">
        <f t="shared" si="11"/>
        <v>215701</v>
      </c>
      <c r="L103" s="515" t="str">
        <f t="shared" si="13"/>
        <v>PBI ICBLM</v>
      </c>
    </row>
    <row r="104" spans="1:12" s="215" customFormat="1" x14ac:dyDescent="0.25">
      <c r="B104" s="215" t="s">
        <v>1552</v>
      </c>
      <c r="C104" s="215" t="s">
        <v>1558</v>
      </c>
      <c r="D104" s="215" t="s">
        <v>1222</v>
      </c>
      <c r="E104" s="515">
        <v>20161129</v>
      </c>
      <c r="G104" s="215" t="str">
        <f t="shared" si="12"/>
        <v>HBL</v>
      </c>
      <c r="H104" s="215" t="str">
        <f t="shared" si="8"/>
        <v>050ROW</v>
      </c>
      <c r="I104" s="215" t="str">
        <f t="shared" si="9"/>
        <v>PBI</v>
      </c>
      <c r="J104" s="215" t="str">
        <f t="shared" si="10"/>
        <v>FE</v>
      </c>
      <c r="K104" s="215" t="str">
        <f t="shared" si="11"/>
        <v>215702</v>
      </c>
      <c r="L104" s="515" t="str">
        <f t="shared" si="13"/>
        <v>PBI ICBLM</v>
      </c>
    </row>
    <row r="105" spans="1:12" s="215" customFormat="1" x14ac:dyDescent="0.25">
      <c r="B105" s="215" t="s">
        <v>591</v>
      </c>
      <c r="C105" s="215" t="s">
        <v>1400</v>
      </c>
      <c r="D105" s="215" t="s">
        <v>1222</v>
      </c>
      <c r="E105" s="515">
        <v>20161107</v>
      </c>
      <c r="G105" s="215" t="str">
        <f t="shared" si="12"/>
        <v>HBL</v>
      </c>
      <c r="H105" s="215" t="str">
        <f t="shared" si="8"/>
        <v>090ROW</v>
      </c>
      <c r="I105" s="215" t="str">
        <f t="shared" si="9"/>
        <v>PBI</v>
      </c>
      <c r="J105" s="215" t="str">
        <f t="shared" si="10"/>
        <v>MTCA</v>
      </c>
      <c r="K105" s="215" t="str">
        <f t="shared" si="11"/>
        <v>215800</v>
      </c>
      <c r="L105" s="515" t="str">
        <f t="shared" si="13"/>
        <v>PBI ICBLM</v>
      </c>
    </row>
    <row r="106" spans="1:12" s="215" customFormat="1" x14ac:dyDescent="0.25">
      <c r="B106" s="215" t="s">
        <v>591</v>
      </c>
      <c r="C106" s="215" t="s">
        <v>1075</v>
      </c>
      <c r="D106" s="215" t="s">
        <v>1222</v>
      </c>
      <c r="E106" s="515">
        <v>20161107</v>
      </c>
      <c r="G106" s="215" t="str">
        <f t="shared" si="12"/>
        <v>HBL</v>
      </c>
      <c r="H106" s="215" t="str">
        <f t="shared" si="8"/>
        <v>090ROW</v>
      </c>
      <c r="I106" s="215" t="str">
        <f t="shared" si="9"/>
        <v>PBI</v>
      </c>
      <c r="J106" s="215" t="str">
        <f t="shared" si="10"/>
        <v>FE</v>
      </c>
      <c r="K106" s="215" t="str">
        <f t="shared" si="11"/>
        <v>215801</v>
      </c>
      <c r="L106" s="515" t="str">
        <f t="shared" si="13"/>
        <v>PBI ICBLM</v>
      </c>
    </row>
    <row r="107" spans="1:12" s="215" customFormat="1" x14ac:dyDescent="0.25">
      <c r="B107" s="215" t="s">
        <v>591</v>
      </c>
      <c r="C107" s="215" t="s">
        <v>1076</v>
      </c>
      <c r="D107" s="215" t="s">
        <v>1222</v>
      </c>
      <c r="E107" s="515">
        <v>20161107</v>
      </c>
      <c r="G107" s="215" t="str">
        <f t="shared" si="12"/>
        <v>HBL</v>
      </c>
      <c r="H107" s="215" t="str">
        <f t="shared" si="8"/>
        <v>090ROW</v>
      </c>
      <c r="I107" s="215" t="str">
        <f t="shared" si="9"/>
        <v>PBI</v>
      </c>
      <c r="J107" s="215" t="str">
        <f t="shared" si="10"/>
        <v>FE</v>
      </c>
      <c r="K107" s="215" t="str">
        <f t="shared" si="11"/>
        <v>215802</v>
      </c>
      <c r="L107" s="515" t="str">
        <f t="shared" si="13"/>
        <v>PBI ICBLM</v>
      </c>
    </row>
    <row r="108" spans="1:12" s="215" customFormat="1" x14ac:dyDescent="0.25">
      <c r="B108" s="215" t="s">
        <v>584</v>
      </c>
      <c r="C108" s="215" t="s">
        <v>1401</v>
      </c>
      <c r="D108" s="215" t="s">
        <v>1222</v>
      </c>
      <c r="E108" s="515">
        <v>20161107</v>
      </c>
      <c r="G108" s="215" t="str">
        <f t="shared" si="12"/>
        <v>HBL</v>
      </c>
      <c r="H108" s="215" t="str">
        <f t="shared" si="8"/>
        <v>120ROW</v>
      </c>
      <c r="I108" s="215" t="str">
        <f t="shared" si="9"/>
        <v>PBI</v>
      </c>
      <c r="J108" s="215" t="str">
        <f t="shared" si="10"/>
        <v>MTCA</v>
      </c>
      <c r="K108" s="215" t="str">
        <f t="shared" si="11"/>
        <v>215900</v>
      </c>
      <c r="L108" s="515" t="str">
        <f t="shared" si="13"/>
        <v>PBI ICBLM</v>
      </c>
    </row>
    <row r="109" spans="1:12" s="215" customFormat="1" x14ac:dyDescent="0.25">
      <c r="B109" s="215" t="s">
        <v>584</v>
      </c>
      <c r="C109" s="215" t="s">
        <v>1077</v>
      </c>
      <c r="D109" s="215" t="s">
        <v>1222</v>
      </c>
      <c r="E109" s="515">
        <v>20161107</v>
      </c>
      <c r="G109" s="215" t="str">
        <f t="shared" si="12"/>
        <v>HBL</v>
      </c>
      <c r="H109" s="215" t="str">
        <f t="shared" si="8"/>
        <v>120ROW</v>
      </c>
      <c r="I109" s="215" t="str">
        <f t="shared" si="9"/>
        <v>PBI</v>
      </c>
      <c r="J109" s="215" t="str">
        <f t="shared" si="10"/>
        <v>FE</v>
      </c>
      <c r="K109" s="215" t="str">
        <f t="shared" si="11"/>
        <v>215901</v>
      </c>
      <c r="L109" s="515" t="str">
        <f t="shared" si="13"/>
        <v>PBI ICBLM</v>
      </c>
    </row>
    <row r="110" spans="1:12" s="215" customFormat="1" x14ac:dyDescent="0.25">
      <c r="B110" s="215" t="s">
        <v>584</v>
      </c>
      <c r="C110" s="215" t="s">
        <v>1078</v>
      </c>
      <c r="D110" s="215" t="s">
        <v>1222</v>
      </c>
      <c r="E110" s="515">
        <v>20161107</v>
      </c>
      <c r="G110" s="215" t="str">
        <f t="shared" si="12"/>
        <v>HBL</v>
      </c>
      <c r="H110" s="215" t="str">
        <f t="shared" si="8"/>
        <v>120ROW</v>
      </c>
      <c r="I110" s="215" t="str">
        <f t="shared" si="9"/>
        <v>PBI</v>
      </c>
      <c r="J110" s="215" t="str">
        <f t="shared" si="10"/>
        <v>FE</v>
      </c>
      <c r="K110" s="215" t="str">
        <f t="shared" si="11"/>
        <v>215902</v>
      </c>
      <c r="L110" s="515" t="str">
        <f t="shared" si="13"/>
        <v>PBI ICBLM</v>
      </c>
    </row>
    <row r="111" spans="1:12" s="215" customFormat="1" x14ac:dyDescent="0.25">
      <c r="B111" s="215" t="s">
        <v>585</v>
      </c>
      <c r="C111" s="215" t="s">
        <v>1402</v>
      </c>
      <c r="D111" s="215" t="s">
        <v>1222</v>
      </c>
      <c r="E111" s="515">
        <v>20161107</v>
      </c>
      <c r="G111" s="215" t="str">
        <f t="shared" si="12"/>
        <v>HBL</v>
      </c>
      <c r="H111" s="215" t="str">
        <f t="shared" si="8"/>
        <v>160ROW</v>
      </c>
      <c r="I111" s="215" t="str">
        <f t="shared" si="9"/>
        <v>PBI</v>
      </c>
      <c r="J111" s="215" t="str">
        <f t="shared" si="10"/>
        <v>MTCA</v>
      </c>
      <c r="K111" s="215" t="str">
        <f t="shared" si="11"/>
        <v>216000</v>
      </c>
      <c r="L111" s="515" t="str">
        <f t="shared" si="13"/>
        <v>PBI ICBLM</v>
      </c>
    </row>
    <row r="112" spans="1:12" s="215" customFormat="1" x14ac:dyDescent="0.25">
      <c r="B112" s="215" t="s">
        <v>585</v>
      </c>
      <c r="C112" s="215" t="s">
        <v>1079</v>
      </c>
      <c r="D112" s="215" t="s">
        <v>1222</v>
      </c>
      <c r="E112" s="515">
        <v>20161107</v>
      </c>
      <c r="G112" s="215" t="str">
        <f t="shared" si="12"/>
        <v>HBL</v>
      </c>
      <c r="H112" s="215" t="str">
        <f t="shared" si="8"/>
        <v>160ROW</v>
      </c>
      <c r="I112" s="215" t="str">
        <f t="shared" si="9"/>
        <v>PBI</v>
      </c>
      <c r="J112" s="215" t="str">
        <f t="shared" si="10"/>
        <v>FE</v>
      </c>
      <c r="K112" s="215" t="str">
        <f t="shared" si="11"/>
        <v>216001</v>
      </c>
      <c r="L112" s="515" t="str">
        <f t="shared" si="13"/>
        <v>PBI ICBLM</v>
      </c>
    </row>
    <row r="113" spans="2:12" s="215" customFormat="1" x14ac:dyDescent="0.25">
      <c r="B113" s="215" t="s">
        <v>585</v>
      </c>
      <c r="C113" s="215" t="s">
        <v>1080</v>
      </c>
      <c r="D113" s="215" t="s">
        <v>1222</v>
      </c>
      <c r="E113" s="515">
        <v>20161107</v>
      </c>
      <c r="G113" s="215" t="str">
        <f t="shared" si="12"/>
        <v>HBL</v>
      </c>
      <c r="H113" s="215" t="str">
        <f t="shared" si="8"/>
        <v>160ROW</v>
      </c>
      <c r="I113" s="215" t="str">
        <f t="shared" si="9"/>
        <v>PBI</v>
      </c>
      <c r="J113" s="215" t="str">
        <f t="shared" si="10"/>
        <v>FE</v>
      </c>
      <c r="K113" s="215" t="str">
        <f t="shared" si="11"/>
        <v>216002</v>
      </c>
      <c r="L113" s="515" t="str">
        <f t="shared" si="13"/>
        <v>PBI ICBLM</v>
      </c>
    </row>
    <row r="114" spans="2:12" s="215" customFormat="1" x14ac:dyDescent="0.25">
      <c r="B114" s="215" t="s">
        <v>574</v>
      </c>
      <c r="C114" s="215" t="s">
        <v>1403</v>
      </c>
      <c r="D114" s="215" t="s">
        <v>1222</v>
      </c>
      <c r="E114" s="515">
        <v>20161107</v>
      </c>
      <c r="G114" s="215" t="str">
        <f t="shared" si="12"/>
        <v>HBL</v>
      </c>
      <c r="H114" s="215" t="str">
        <f t="shared" si="8"/>
        <v>210ROW</v>
      </c>
      <c r="I114" s="215" t="str">
        <f t="shared" si="9"/>
        <v>PBI</v>
      </c>
      <c r="J114" s="215" t="str">
        <f t="shared" si="10"/>
        <v>MTCA</v>
      </c>
      <c r="K114" s="215" t="str">
        <f t="shared" si="11"/>
        <v>216100</v>
      </c>
      <c r="L114" s="515" t="str">
        <f t="shared" si="13"/>
        <v>PBI ICBLM</v>
      </c>
    </row>
    <row r="115" spans="2:12" s="215" customFormat="1" x14ac:dyDescent="0.25">
      <c r="B115" s="215" t="s">
        <v>574</v>
      </c>
      <c r="C115" s="215" t="s">
        <v>1081</v>
      </c>
      <c r="D115" s="215" t="s">
        <v>1222</v>
      </c>
      <c r="E115" s="515">
        <v>20161107</v>
      </c>
      <c r="G115" s="215" t="str">
        <f t="shared" si="12"/>
        <v>HBL</v>
      </c>
      <c r="H115" s="215" t="str">
        <f t="shared" si="8"/>
        <v>210ROW</v>
      </c>
      <c r="I115" s="215" t="str">
        <f t="shared" si="9"/>
        <v>PBI</v>
      </c>
      <c r="J115" s="215" t="str">
        <f t="shared" si="10"/>
        <v>FE</v>
      </c>
      <c r="K115" s="215" t="str">
        <f t="shared" si="11"/>
        <v>216101</v>
      </c>
      <c r="L115" s="515" t="str">
        <f t="shared" si="13"/>
        <v>PBI ICBLM</v>
      </c>
    </row>
    <row r="116" spans="2:12" s="215" customFormat="1" x14ac:dyDescent="0.25">
      <c r="B116" s="215" t="s">
        <v>574</v>
      </c>
      <c r="C116" s="215" t="s">
        <v>1082</v>
      </c>
      <c r="D116" s="215" t="s">
        <v>1222</v>
      </c>
      <c r="E116" s="515">
        <v>20161107</v>
      </c>
      <c r="G116" s="215" t="str">
        <f t="shared" si="12"/>
        <v>HBL</v>
      </c>
      <c r="H116" s="215" t="str">
        <f t="shared" si="8"/>
        <v>210ROW</v>
      </c>
      <c r="I116" s="215" t="str">
        <f t="shared" si="9"/>
        <v>PBI</v>
      </c>
      <c r="J116" s="215" t="str">
        <f t="shared" si="10"/>
        <v>FE</v>
      </c>
      <c r="K116" s="215" t="str">
        <f t="shared" si="11"/>
        <v>216102</v>
      </c>
      <c r="L116" s="515" t="str">
        <f t="shared" si="13"/>
        <v>PBI ICBLM</v>
      </c>
    </row>
    <row r="117" spans="2:12" x14ac:dyDescent="0.25">
      <c r="B117" t="s">
        <v>1559</v>
      </c>
      <c r="C117" t="s">
        <v>1404</v>
      </c>
      <c r="D117" s="215" t="s">
        <v>1222</v>
      </c>
      <c r="E117" s="515">
        <v>20161129</v>
      </c>
      <c r="G117" s="215" t="str">
        <f t="shared" si="12"/>
        <v>HEBT</v>
      </c>
      <c r="H117" s="215" t="str">
        <f t="shared" si="8"/>
        <v>010ROW</v>
      </c>
      <c r="I117" s="215" t="str">
        <f t="shared" si="9"/>
        <v>PBI</v>
      </c>
      <c r="J117" s="215" t="str">
        <f t="shared" si="10"/>
        <v>MTCA</v>
      </c>
      <c r="K117" s="215" t="str">
        <f t="shared" si="11"/>
        <v>216200</v>
      </c>
      <c r="L117" s="515" t="str">
        <f t="shared" si="13"/>
        <v>PBI ICBLM</v>
      </c>
    </row>
    <row r="118" spans="2:12" x14ac:dyDescent="0.25">
      <c r="B118" t="s">
        <v>1559</v>
      </c>
      <c r="C118" t="s">
        <v>1083</v>
      </c>
      <c r="D118" s="215" t="s">
        <v>1222</v>
      </c>
      <c r="E118" s="515">
        <v>20161129</v>
      </c>
      <c r="G118" s="215" t="str">
        <f t="shared" si="12"/>
        <v>HEBT</v>
      </c>
      <c r="H118" s="215" t="str">
        <f t="shared" si="8"/>
        <v>010ROW</v>
      </c>
      <c r="I118" s="215" t="str">
        <f t="shared" si="9"/>
        <v>PBI</v>
      </c>
      <c r="J118" s="215" t="str">
        <f t="shared" si="10"/>
        <v>FE</v>
      </c>
      <c r="K118" s="215" t="str">
        <f t="shared" si="11"/>
        <v>216201</v>
      </c>
      <c r="L118" s="515" t="str">
        <f t="shared" si="13"/>
        <v>PBI ICBLM</v>
      </c>
    </row>
    <row r="119" spans="2:12" x14ac:dyDescent="0.25">
      <c r="B119" t="s">
        <v>1559</v>
      </c>
      <c r="C119" t="s">
        <v>1084</v>
      </c>
      <c r="D119" s="215" t="s">
        <v>1222</v>
      </c>
      <c r="E119" s="515">
        <v>20161129</v>
      </c>
      <c r="G119" s="215" t="str">
        <f t="shared" si="12"/>
        <v>HEBT</v>
      </c>
      <c r="H119" s="215" t="str">
        <f t="shared" si="8"/>
        <v>010ROW</v>
      </c>
      <c r="I119" s="215" t="str">
        <f t="shared" si="9"/>
        <v>PBI</v>
      </c>
      <c r="J119" s="215" t="str">
        <f t="shared" si="10"/>
        <v>FE</v>
      </c>
      <c r="K119" s="215" t="str">
        <f t="shared" si="11"/>
        <v>216202</v>
      </c>
      <c r="L119" s="515" t="str">
        <f t="shared" si="13"/>
        <v>PBI ICBLM</v>
      </c>
    </row>
    <row r="120" spans="2:12" x14ac:dyDescent="0.25">
      <c r="B120" t="s">
        <v>1564</v>
      </c>
      <c r="C120" t="s">
        <v>1576</v>
      </c>
      <c r="D120" s="215" t="s">
        <v>1222</v>
      </c>
      <c r="E120" s="515">
        <v>20161129</v>
      </c>
      <c r="G120" s="215" t="str">
        <f t="shared" si="12"/>
        <v>HEBT</v>
      </c>
      <c r="H120" s="215" t="str">
        <f t="shared" si="8"/>
        <v>030ROW</v>
      </c>
      <c r="I120" s="215" t="str">
        <f t="shared" si="9"/>
        <v>PBI</v>
      </c>
      <c r="J120" s="215" t="str">
        <f t="shared" si="10"/>
        <v>MTCA</v>
      </c>
      <c r="K120" s="215" t="str">
        <f t="shared" si="11"/>
        <v>216300</v>
      </c>
      <c r="L120" s="515" t="str">
        <f t="shared" si="13"/>
        <v>PBI ICBLM</v>
      </c>
    </row>
    <row r="121" spans="2:12" x14ac:dyDescent="0.25">
      <c r="B121" t="s">
        <v>1564</v>
      </c>
      <c r="C121" t="s">
        <v>1577</v>
      </c>
      <c r="D121" s="215" t="s">
        <v>1222</v>
      </c>
      <c r="E121" s="515">
        <v>20161129</v>
      </c>
      <c r="G121" s="215" t="str">
        <f t="shared" si="12"/>
        <v>HEBT</v>
      </c>
      <c r="H121" s="215" t="str">
        <f t="shared" si="8"/>
        <v>030ROW</v>
      </c>
      <c r="I121" s="215" t="str">
        <f t="shared" si="9"/>
        <v>PBI</v>
      </c>
      <c r="J121" s="215" t="str">
        <f t="shared" si="10"/>
        <v>FE</v>
      </c>
      <c r="K121" s="215" t="str">
        <f t="shared" si="11"/>
        <v>216301</v>
      </c>
      <c r="L121" s="515" t="str">
        <f t="shared" si="13"/>
        <v>PBI ICBLM</v>
      </c>
    </row>
    <row r="122" spans="2:12" x14ac:dyDescent="0.25">
      <c r="B122" t="s">
        <v>1564</v>
      </c>
      <c r="C122" t="s">
        <v>1578</v>
      </c>
      <c r="D122" s="215" t="s">
        <v>1222</v>
      </c>
      <c r="E122" s="515">
        <v>20161129</v>
      </c>
      <c r="G122" s="215" t="str">
        <f t="shared" si="12"/>
        <v>HEBT</v>
      </c>
      <c r="H122" s="215" t="str">
        <f t="shared" si="8"/>
        <v>030ROW</v>
      </c>
      <c r="I122" s="215" t="str">
        <f t="shared" si="9"/>
        <v>PBI</v>
      </c>
      <c r="J122" s="215" t="str">
        <f t="shared" si="10"/>
        <v>FE</v>
      </c>
      <c r="K122" s="215" t="str">
        <f t="shared" si="11"/>
        <v>216302</v>
      </c>
      <c r="L122" s="515" t="str">
        <f t="shared" si="13"/>
        <v>PBI ICBLM</v>
      </c>
    </row>
    <row r="123" spans="2:12" x14ac:dyDescent="0.25">
      <c r="B123" t="s">
        <v>587</v>
      </c>
      <c r="C123" t="s">
        <v>1405</v>
      </c>
      <c r="D123" s="215" t="s">
        <v>1222</v>
      </c>
      <c r="E123" s="515">
        <v>20161107</v>
      </c>
      <c r="G123" s="215" t="str">
        <f t="shared" si="12"/>
        <v>A2T</v>
      </c>
      <c r="H123" s="215" t="str">
        <f t="shared" si="8"/>
        <v>010ROW</v>
      </c>
      <c r="I123" s="215" t="str">
        <f t="shared" si="9"/>
        <v>PBI</v>
      </c>
      <c r="J123" s="215" t="str">
        <f t="shared" si="10"/>
        <v>MTCA</v>
      </c>
      <c r="K123" s="215" t="str">
        <f t="shared" si="11"/>
        <v>216400</v>
      </c>
      <c r="L123" s="515" t="str">
        <f t="shared" si="13"/>
        <v>PBI ICBLM</v>
      </c>
    </row>
    <row r="124" spans="2:12" x14ac:dyDescent="0.25">
      <c r="B124" t="s">
        <v>587</v>
      </c>
      <c r="C124" t="s">
        <v>1085</v>
      </c>
      <c r="D124" s="215" t="s">
        <v>1222</v>
      </c>
      <c r="E124" s="515">
        <v>20161107</v>
      </c>
      <c r="G124" s="215" t="str">
        <f t="shared" si="12"/>
        <v>A2T</v>
      </c>
      <c r="H124" s="215" t="str">
        <f t="shared" si="8"/>
        <v>010ROW</v>
      </c>
      <c r="I124" s="215" t="str">
        <f t="shared" si="9"/>
        <v>PBI</v>
      </c>
      <c r="J124" s="215" t="str">
        <f t="shared" si="10"/>
        <v>FE</v>
      </c>
      <c r="K124" s="215" t="str">
        <f t="shared" si="11"/>
        <v>216401</v>
      </c>
      <c r="L124" s="515" t="str">
        <f t="shared" si="13"/>
        <v>PBI ICBLM</v>
      </c>
    </row>
    <row r="125" spans="2:12" x14ac:dyDescent="0.25">
      <c r="B125" t="s">
        <v>587</v>
      </c>
      <c r="C125" t="s">
        <v>1086</v>
      </c>
      <c r="D125" s="215" t="s">
        <v>1222</v>
      </c>
      <c r="E125" s="515">
        <v>20161107</v>
      </c>
      <c r="G125" s="215" t="str">
        <f t="shared" si="12"/>
        <v>A2T</v>
      </c>
      <c r="H125" s="215" t="str">
        <f t="shared" si="8"/>
        <v>010ROW</v>
      </c>
      <c r="I125" s="215" t="str">
        <f t="shared" si="9"/>
        <v>PBI</v>
      </c>
      <c r="J125" s="215" t="str">
        <f t="shared" si="10"/>
        <v>FE</v>
      </c>
      <c r="K125" s="215" t="str">
        <f t="shared" si="11"/>
        <v>216402</v>
      </c>
      <c r="L125" s="515" t="str">
        <f t="shared" si="13"/>
        <v>PBI ICBLM</v>
      </c>
    </row>
    <row r="126" spans="2:12" x14ac:dyDescent="0.25">
      <c r="B126" t="s">
        <v>588</v>
      </c>
      <c r="C126" t="s">
        <v>1406</v>
      </c>
      <c r="D126" s="215" t="s">
        <v>1222</v>
      </c>
      <c r="E126" s="515">
        <v>20161107</v>
      </c>
      <c r="G126" s="215" t="str">
        <f t="shared" si="12"/>
        <v>A2T</v>
      </c>
      <c r="H126" s="215" t="str">
        <f t="shared" si="8"/>
        <v>010ROW</v>
      </c>
      <c r="I126" s="215" t="str">
        <f t="shared" si="9"/>
        <v>PBI</v>
      </c>
      <c r="J126" s="215" t="str">
        <f t="shared" si="10"/>
        <v>MTCA</v>
      </c>
      <c r="K126" s="215" t="str">
        <f t="shared" si="11"/>
        <v>216500</v>
      </c>
      <c r="L126" s="515" t="str">
        <f t="shared" si="13"/>
        <v>PBI ICBLM</v>
      </c>
    </row>
    <row r="127" spans="2:12" x14ac:dyDescent="0.25">
      <c r="B127" t="s">
        <v>588</v>
      </c>
      <c r="C127" t="s">
        <v>1087</v>
      </c>
      <c r="D127" s="215" t="s">
        <v>1222</v>
      </c>
      <c r="E127" s="515">
        <v>20161107</v>
      </c>
      <c r="G127" s="215" t="str">
        <f t="shared" si="12"/>
        <v>A2T</v>
      </c>
      <c r="H127" s="215" t="str">
        <f t="shared" si="8"/>
        <v>010ROW</v>
      </c>
      <c r="I127" s="215" t="str">
        <f t="shared" si="9"/>
        <v>PBI</v>
      </c>
      <c r="J127" s="215" t="str">
        <f t="shared" si="10"/>
        <v>FE</v>
      </c>
      <c r="K127" s="215" t="str">
        <f t="shared" si="11"/>
        <v>216501</v>
      </c>
      <c r="L127" s="515" t="str">
        <f t="shared" si="13"/>
        <v>PBI ICBLM</v>
      </c>
    </row>
    <row r="128" spans="2:12" x14ac:dyDescent="0.25">
      <c r="B128" t="s">
        <v>588</v>
      </c>
      <c r="C128" t="s">
        <v>1088</v>
      </c>
      <c r="D128" s="215" t="s">
        <v>1222</v>
      </c>
      <c r="E128" s="515">
        <v>20161107</v>
      </c>
      <c r="G128" s="215" t="str">
        <f t="shared" si="12"/>
        <v>A2T</v>
      </c>
      <c r="H128" s="215" t="str">
        <f t="shared" si="8"/>
        <v>010ROW</v>
      </c>
      <c r="I128" s="215" t="str">
        <f t="shared" si="9"/>
        <v>PBI</v>
      </c>
      <c r="J128" s="215" t="str">
        <f t="shared" si="10"/>
        <v>FE</v>
      </c>
      <c r="K128" s="215" t="str">
        <f t="shared" si="11"/>
        <v>216502</v>
      </c>
      <c r="L128" s="515" t="str">
        <f t="shared" si="13"/>
        <v>PBI ICBLM</v>
      </c>
    </row>
    <row r="129" spans="2:12" x14ac:dyDescent="0.25">
      <c r="B129" t="s">
        <v>522</v>
      </c>
      <c r="C129" t="s">
        <v>1407</v>
      </c>
      <c r="D129" t="s">
        <v>1221</v>
      </c>
      <c r="E129" s="515">
        <v>20161107</v>
      </c>
      <c r="G129" s="215" t="str">
        <f t="shared" si="12"/>
        <v>FEB</v>
      </c>
      <c r="H129" s="215" t="str">
        <f t="shared" si="8"/>
        <v>050ROW</v>
      </c>
      <c r="I129" s="215" t="str">
        <f t="shared" si="9"/>
        <v>PBI</v>
      </c>
      <c r="J129" s="215" t="str">
        <f t="shared" si="10"/>
        <v>MTCA</v>
      </c>
      <c r="K129" s="215" t="str">
        <f t="shared" si="11"/>
        <v>218100</v>
      </c>
      <c r="L129" s="515" t="str">
        <f t="shared" si="13"/>
        <v>PBI nBLM</v>
      </c>
    </row>
    <row r="130" spans="2:12" x14ac:dyDescent="0.25">
      <c r="B130" t="s">
        <v>522</v>
      </c>
      <c r="C130" t="s">
        <v>1089</v>
      </c>
      <c r="D130" s="215" t="s">
        <v>1221</v>
      </c>
      <c r="E130" s="515">
        <v>20161107</v>
      </c>
      <c r="G130" s="215" t="str">
        <f t="shared" si="12"/>
        <v>FEB</v>
      </c>
      <c r="H130" s="215" t="str">
        <f t="shared" si="8"/>
        <v>050ROW</v>
      </c>
      <c r="I130" s="215" t="str">
        <f t="shared" si="9"/>
        <v>PBI</v>
      </c>
      <c r="J130" s="215" t="str">
        <f t="shared" si="10"/>
        <v>FE</v>
      </c>
      <c r="K130" s="215" t="str">
        <f t="shared" si="11"/>
        <v>218101</v>
      </c>
      <c r="L130" s="515" t="str">
        <f t="shared" si="13"/>
        <v>PBI nBLM</v>
      </c>
    </row>
    <row r="131" spans="2:12" x14ac:dyDescent="0.25">
      <c r="B131" t="s">
        <v>522</v>
      </c>
      <c r="C131" t="s">
        <v>1192</v>
      </c>
      <c r="D131" s="215" t="s">
        <v>1221</v>
      </c>
      <c r="E131" s="515">
        <v>20161107</v>
      </c>
      <c r="G131" s="215" t="str">
        <f t="shared" si="12"/>
        <v>FEB</v>
      </c>
      <c r="H131" s="215" t="str">
        <f t="shared" si="8"/>
        <v>050ROW</v>
      </c>
      <c r="I131" s="215" t="str">
        <f t="shared" si="9"/>
        <v>PBI</v>
      </c>
      <c r="J131" s="215" t="str">
        <f t="shared" si="10"/>
        <v>PS</v>
      </c>
      <c r="K131" s="215" t="str">
        <f t="shared" si="11"/>
        <v>218102</v>
      </c>
      <c r="L131" s="515" t="str">
        <f t="shared" si="13"/>
        <v>PBI nBLM</v>
      </c>
    </row>
    <row r="132" spans="2:12" x14ac:dyDescent="0.25">
      <c r="B132" t="s">
        <v>524</v>
      </c>
      <c r="C132" t="s">
        <v>1408</v>
      </c>
      <c r="D132" s="215" t="s">
        <v>1221</v>
      </c>
      <c r="E132" s="515">
        <v>20161107</v>
      </c>
      <c r="G132" s="215" t="str">
        <f t="shared" si="12"/>
        <v>SPK</v>
      </c>
      <c r="H132" s="215" t="str">
        <f t="shared" ref="H132:H195" si="14">MID(C132,FIND(G132,C132)+LEN(G132)+1,FIND(":",C132)-FIND(G132,C132)-LEN(G132)-1)</f>
        <v>010ROW</v>
      </c>
      <c r="I132" s="215" t="str">
        <f t="shared" ref="I132:I195" si="15">MID(C132,FIND(H132,C132)+LEN(H132)+1,FIND("-",C132,FIND(H132,C132))-FIND(H132,C132)-LEN(H132)-1)</f>
        <v>PBI</v>
      </c>
      <c r="J132" s="215" t="str">
        <f t="shared" ref="J132:J195" si="16">MID(C132,FIND(I132,C132)+LEN(I132)+1,FIND("-",C132,FIND(I132,C132)+LEN(I132)+1)-FIND(I132,C132)-LEN(I132)-1)</f>
        <v>MTCA</v>
      </c>
      <c r="K132" s="215" t="str">
        <f t="shared" ref="K132:K195" si="17">RIGHT(C132,LEN(C132)-FIND(J132,C132,5)-LEN(J132))</f>
        <v>218200</v>
      </c>
      <c r="L132" s="515" t="str">
        <f t="shared" si="13"/>
        <v>PBI nBLM</v>
      </c>
    </row>
    <row r="133" spans="2:12" x14ac:dyDescent="0.25">
      <c r="B133" t="s">
        <v>524</v>
      </c>
      <c r="C133" t="s">
        <v>1090</v>
      </c>
      <c r="D133" s="215" t="s">
        <v>1221</v>
      </c>
      <c r="E133" s="515">
        <v>20161107</v>
      </c>
      <c r="G133" s="215" t="str">
        <f t="shared" si="12"/>
        <v>SPK</v>
      </c>
      <c r="H133" s="215" t="str">
        <f t="shared" si="14"/>
        <v>010ROW</v>
      </c>
      <c r="I133" s="215" t="str">
        <f t="shared" si="15"/>
        <v>PBI</v>
      </c>
      <c r="J133" s="215" t="str">
        <f t="shared" si="16"/>
        <v>FE</v>
      </c>
      <c r="K133" s="215" t="str">
        <f t="shared" si="17"/>
        <v>218201</v>
      </c>
      <c r="L133" s="515" t="str">
        <f t="shared" si="13"/>
        <v>PBI nBLM</v>
      </c>
    </row>
    <row r="134" spans="2:12" x14ac:dyDescent="0.25">
      <c r="B134" t="s">
        <v>524</v>
      </c>
      <c r="C134" t="s">
        <v>1193</v>
      </c>
      <c r="D134" s="215" t="s">
        <v>1221</v>
      </c>
      <c r="E134" s="515">
        <v>20161107</v>
      </c>
      <c r="G134" s="215" t="str">
        <f t="shared" si="12"/>
        <v>SPK</v>
      </c>
      <c r="H134" s="215" t="str">
        <f t="shared" si="14"/>
        <v>010ROW</v>
      </c>
      <c r="I134" s="215" t="str">
        <f t="shared" si="15"/>
        <v>PBI</v>
      </c>
      <c r="J134" s="215" t="str">
        <f t="shared" si="16"/>
        <v>PS</v>
      </c>
      <c r="K134" s="215" t="str">
        <f t="shared" si="17"/>
        <v>218202</v>
      </c>
      <c r="L134" s="515" t="str">
        <f t="shared" si="13"/>
        <v>PBI nBLM</v>
      </c>
    </row>
    <row r="135" spans="2:12" x14ac:dyDescent="0.25">
      <c r="B135" t="s">
        <v>576</v>
      </c>
      <c r="C135" t="s">
        <v>1409</v>
      </c>
      <c r="D135" s="215" t="s">
        <v>1221</v>
      </c>
      <c r="E135" s="515">
        <v>20161107</v>
      </c>
      <c r="G135" s="215" t="str">
        <f t="shared" si="12"/>
        <v>SPK</v>
      </c>
      <c r="H135" s="215" t="str">
        <f t="shared" si="14"/>
        <v>050ROW</v>
      </c>
      <c r="I135" s="215" t="str">
        <f t="shared" si="15"/>
        <v>PBI</v>
      </c>
      <c r="J135" s="215" t="str">
        <f t="shared" si="16"/>
        <v>MTCA</v>
      </c>
      <c r="K135" s="215" t="str">
        <f t="shared" si="17"/>
        <v>218300</v>
      </c>
      <c r="L135" s="515" t="str">
        <f t="shared" si="13"/>
        <v>PBI nBLM</v>
      </c>
    </row>
    <row r="136" spans="2:12" x14ac:dyDescent="0.25">
      <c r="B136" t="s">
        <v>576</v>
      </c>
      <c r="C136" t="s">
        <v>1091</v>
      </c>
      <c r="D136" s="215" t="s">
        <v>1221</v>
      </c>
      <c r="E136" s="515">
        <v>20161107</v>
      </c>
      <c r="G136" s="215" t="str">
        <f t="shared" si="12"/>
        <v>SPK</v>
      </c>
      <c r="H136" s="215" t="str">
        <f t="shared" si="14"/>
        <v>050ROW</v>
      </c>
      <c r="I136" s="215" t="str">
        <f t="shared" si="15"/>
        <v>PBI</v>
      </c>
      <c r="J136" s="215" t="str">
        <f t="shared" si="16"/>
        <v>FE</v>
      </c>
      <c r="K136" s="215" t="str">
        <f t="shared" si="17"/>
        <v>218301</v>
      </c>
      <c r="L136" s="515" t="str">
        <f t="shared" si="13"/>
        <v>PBI nBLM</v>
      </c>
    </row>
    <row r="137" spans="2:12" x14ac:dyDescent="0.25">
      <c r="B137" t="s">
        <v>576</v>
      </c>
      <c r="C137" t="s">
        <v>1194</v>
      </c>
      <c r="D137" s="215" t="s">
        <v>1221</v>
      </c>
      <c r="E137" s="515">
        <v>20161107</v>
      </c>
      <c r="G137" s="215" t="str">
        <f t="shared" si="12"/>
        <v>SPK</v>
      </c>
      <c r="H137" s="215" t="str">
        <f t="shared" si="14"/>
        <v>050ROW</v>
      </c>
      <c r="I137" s="215" t="str">
        <f t="shared" si="15"/>
        <v>PBI</v>
      </c>
      <c r="J137" s="215" t="str">
        <f t="shared" si="16"/>
        <v>PS</v>
      </c>
      <c r="K137" s="215" t="str">
        <f t="shared" si="17"/>
        <v>218302</v>
      </c>
      <c r="L137" s="515" t="str">
        <f t="shared" si="13"/>
        <v>PBI nBLM</v>
      </c>
    </row>
    <row r="138" spans="2:12" x14ac:dyDescent="0.25">
      <c r="B138" t="s">
        <v>578</v>
      </c>
      <c r="C138" t="s">
        <v>1410</v>
      </c>
      <c r="D138" s="215" t="s">
        <v>1221</v>
      </c>
      <c r="E138" s="515">
        <v>20161107</v>
      </c>
      <c r="G138" s="215" t="str">
        <f t="shared" ref="G138:G201" si="18">LEFT(C138,FIND("-",C138)-1)</f>
        <v>MBL</v>
      </c>
      <c r="H138" s="215" t="str">
        <f t="shared" si="14"/>
        <v>020ROW</v>
      </c>
      <c r="I138" s="215" t="str">
        <f t="shared" si="15"/>
        <v>PBI</v>
      </c>
      <c r="J138" s="215" t="str">
        <f t="shared" si="16"/>
        <v>MTCA</v>
      </c>
      <c r="K138" s="215" t="str">
        <f t="shared" si="17"/>
        <v>218400</v>
      </c>
      <c r="L138" s="515" t="str">
        <f t="shared" ref="L138:L201" si="19">D138</f>
        <v>PBI nBLM</v>
      </c>
    </row>
    <row r="139" spans="2:12" x14ac:dyDescent="0.25">
      <c r="B139" t="s">
        <v>578</v>
      </c>
      <c r="C139" t="s">
        <v>1092</v>
      </c>
      <c r="D139" s="215" t="s">
        <v>1221</v>
      </c>
      <c r="E139" s="515">
        <v>20161107</v>
      </c>
      <c r="G139" s="215" t="str">
        <f t="shared" si="18"/>
        <v>MBL</v>
      </c>
      <c r="H139" s="215" t="str">
        <f t="shared" si="14"/>
        <v>020ROW</v>
      </c>
      <c r="I139" s="215" t="str">
        <f t="shared" si="15"/>
        <v>PBI</v>
      </c>
      <c r="J139" s="215" t="str">
        <f t="shared" si="16"/>
        <v>FE</v>
      </c>
      <c r="K139" s="215" t="str">
        <f t="shared" si="17"/>
        <v>218401</v>
      </c>
      <c r="L139" s="515" t="str">
        <f t="shared" si="19"/>
        <v>PBI nBLM</v>
      </c>
    </row>
    <row r="140" spans="2:12" x14ac:dyDescent="0.25">
      <c r="B140" t="s">
        <v>578</v>
      </c>
      <c r="C140" t="s">
        <v>1195</v>
      </c>
      <c r="D140" s="215" t="s">
        <v>1221</v>
      </c>
      <c r="E140" s="515">
        <v>20161107</v>
      </c>
      <c r="G140" s="215" t="str">
        <f t="shared" si="18"/>
        <v>MBL</v>
      </c>
      <c r="H140" s="215" t="str">
        <f t="shared" si="14"/>
        <v>020ROW</v>
      </c>
      <c r="I140" s="215" t="str">
        <f t="shared" si="15"/>
        <v>PBI</v>
      </c>
      <c r="J140" s="215" t="str">
        <f t="shared" si="16"/>
        <v>PS</v>
      </c>
      <c r="K140" s="215" t="str">
        <f t="shared" si="17"/>
        <v>218402</v>
      </c>
      <c r="L140" s="515" t="str">
        <f t="shared" si="19"/>
        <v>PBI nBLM</v>
      </c>
    </row>
    <row r="141" spans="2:12" x14ac:dyDescent="0.25">
      <c r="B141" t="s">
        <v>581</v>
      </c>
      <c r="C141" t="s">
        <v>1411</v>
      </c>
      <c r="D141" s="215" t="s">
        <v>1221</v>
      </c>
      <c r="E141" s="515">
        <v>20161107</v>
      </c>
      <c r="G141" s="215" t="str">
        <f t="shared" si="18"/>
        <v>MBL</v>
      </c>
      <c r="H141" s="215" t="str">
        <f t="shared" si="14"/>
        <v>050ROW</v>
      </c>
      <c r="I141" s="215" t="str">
        <f t="shared" si="15"/>
        <v>PBI</v>
      </c>
      <c r="J141" s="215" t="str">
        <f t="shared" si="16"/>
        <v>MTCA</v>
      </c>
      <c r="K141" s="215" t="str">
        <f t="shared" si="17"/>
        <v>218500</v>
      </c>
      <c r="L141" s="515" t="str">
        <f t="shared" si="19"/>
        <v>PBI nBLM</v>
      </c>
    </row>
    <row r="142" spans="2:12" x14ac:dyDescent="0.25">
      <c r="B142" t="s">
        <v>581</v>
      </c>
      <c r="C142" t="s">
        <v>1093</v>
      </c>
      <c r="D142" s="215" t="s">
        <v>1221</v>
      </c>
      <c r="E142" s="515">
        <v>20161107</v>
      </c>
      <c r="G142" s="215" t="str">
        <f t="shared" si="18"/>
        <v>MBL</v>
      </c>
      <c r="H142" s="215" t="str">
        <f t="shared" si="14"/>
        <v>050ROW</v>
      </c>
      <c r="I142" s="215" t="str">
        <f t="shared" si="15"/>
        <v>PBI</v>
      </c>
      <c r="J142" s="215" t="str">
        <f t="shared" si="16"/>
        <v>FE</v>
      </c>
      <c r="K142" s="215" t="str">
        <f t="shared" si="17"/>
        <v>218501</v>
      </c>
      <c r="L142" s="515" t="str">
        <f t="shared" si="19"/>
        <v>PBI nBLM</v>
      </c>
    </row>
    <row r="143" spans="2:12" x14ac:dyDescent="0.25">
      <c r="B143" t="s">
        <v>581</v>
      </c>
      <c r="C143" t="s">
        <v>1196</v>
      </c>
      <c r="D143" s="215" t="s">
        <v>1221</v>
      </c>
      <c r="E143" s="515">
        <v>20161107</v>
      </c>
      <c r="G143" s="215" t="str">
        <f t="shared" si="18"/>
        <v>MBL</v>
      </c>
      <c r="H143" s="215" t="str">
        <f t="shared" si="14"/>
        <v>050ROW</v>
      </c>
      <c r="I143" s="215" t="str">
        <f t="shared" si="15"/>
        <v>PBI</v>
      </c>
      <c r="J143" s="215" t="str">
        <f t="shared" si="16"/>
        <v>PS</v>
      </c>
      <c r="K143" s="215" t="str">
        <f t="shared" si="17"/>
        <v>218502</v>
      </c>
      <c r="L143" s="515" t="str">
        <f t="shared" si="19"/>
        <v>PBI nBLM</v>
      </c>
    </row>
    <row r="144" spans="2:12" x14ac:dyDescent="0.25">
      <c r="B144" t="s">
        <v>582</v>
      </c>
      <c r="C144" t="s">
        <v>1412</v>
      </c>
      <c r="D144" s="215" t="s">
        <v>1221</v>
      </c>
      <c r="E144" s="515">
        <v>20161107</v>
      </c>
      <c r="G144" s="215" t="str">
        <f t="shared" si="18"/>
        <v>MBL</v>
      </c>
      <c r="H144" s="215" t="str">
        <f t="shared" si="14"/>
        <v>090ROW</v>
      </c>
      <c r="I144" s="215" t="str">
        <f t="shared" si="15"/>
        <v>PBI</v>
      </c>
      <c r="J144" s="215" t="str">
        <f t="shared" si="16"/>
        <v>MTCA</v>
      </c>
      <c r="K144" s="215" t="str">
        <f t="shared" si="17"/>
        <v>218600</v>
      </c>
      <c r="L144" s="515" t="str">
        <f t="shared" si="19"/>
        <v>PBI nBLM</v>
      </c>
    </row>
    <row r="145" spans="2:12" x14ac:dyDescent="0.25">
      <c r="B145" t="s">
        <v>582</v>
      </c>
      <c r="C145" t="s">
        <v>1094</v>
      </c>
      <c r="D145" s="215" t="s">
        <v>1221</v>
      </c>
      <c r="E145" s="515">
        <v>20161107</v>
      </c>
      <c r="G145" s="215" t="str">
        <f t="shared" si="18"/>
        <v>MBL</v>
      </c>
      <c r="H145" s="215" t="str">
        <f t="shared" si="14"/>
        <v>090ROW</v>
      </c>
      <c r="I145" s="215" t="str">
        <f t="shared" si="15"/>
        <v>PBI</v>
      </c>
      <c r="J145" s="215" t="str">
        <f t="shared" si="16"/>
        <v>FE</v>
      </c>
      <c r="K145" s="215" t="str">
        <f t="shared" si="17"/>
        <v>218601</v>
      </c>
      <c r="L145" s="515" t="str">
        <f t="shared" si="19"/>
        <v>PBI nBLM</v>
      </c>
    </row>
    <row r="146" spans="2:12" x14ac:dyDescent="0.25">
      <c r="B146" t="s">
        <v>582</v>
      </c>
      <c r="C146" t="s">
        <v>1197</v>
      </c>
      <c r="D146" s="215" t="s">
        <v>1221</v>
      </c>
      <c r="E146" s="515">
        <v>20161107</v>
      </c>
      <c r="G146" s="215" t="str">
        <f t="shared" si="18"/>
        <v>MBL</v>
      </c>
      <c r="H146" s="215" t="str">
        <f t="shared" si="14"/>
        <v>090ROW</v>
      </c>
      <c r="I146" s="215" t="str">
        <f t="shared" si="15"/>
        <v>PBI</v>
      </c>
      <c r="J146" s="215" t="str">
        <f t="shared" si="16"/>
        <v>PS</v>
      </c>
      <c r="K146" s="215" t="str">
        <f t="shared" si="17"/>
        <v>218602</v>
      </c>
      <c r="L146" s="515" t="str">
        <f t="shared" si="19"/>
        <v>PBI nBLM</v>
      </c>
    </row>
    <row r="147" spans="2:12" x14ac:dyDescent="0.25">
      <c r="B147" t="s">
        <v>591</v>
      </c>
      <c r="C147" t="s">
        <v>1413</v>
      </c>
      <c r="D147" s="215" t="s">
        <v>1221</v>
      </c>
      <c r="E147" s="515">
        <v>20161107</v>
      </c>
      <c r="G147" s="215" t="str">
        <f t="shared" si="18"/>
        <v>HBL</v>
      </c>
      <c r="H147" s="215" t="str">
        <f t="shared" si="14"/>
        <v>090ROW</v>
      </c>
      <c r="I147" s="215" t="str">
        <f t="shared" si="15"/>
        <v>PBI</v>
      </c>
      <c r="J147" s="215" t="str">
        <f t="shared" si="16"/>
        <v>MTCA</v>
      </c>
      <c r="K147" s="215" t="str">
        <f t="shared" si="17"/>
        <v>218700</v>
      </c>
      <c r="L147" s="515" t="str">
        <f t="shared" si="19"/>
        <v>PBI nBLM</v>
      </c>
    </row>
    <row r="148" spans="2:12" x14ac:dyDescent="0.25">
      <c r="B148" t="s">
        <v>591</v>
      </c>
      <c r="C148" t="s">
        <v>1095</v>
      </c>
      <c r="D148" s="215" t="s">
        <v>1221</v>
      </c>
      <c r="E148" s="515">
        <v>20161107</v>
      </c>
      <c r="G148" s="215" t="str">
        <f t="shared" si="18"/>
        <v>HBL</v>
      </c>
      <c r="H148" s="215" t="str">
        <f t="shared" si="14"/>
        <v>090ROW</v>
      </c>
      <c r="I148" s="215" t="str">
        <f t="shared" si="15"/>
        <v>PBI</v>
      </c>
      <c r="J148" s="215" t="str">
        <f t="shared" si="16"/>
        <v>FE</v>
      </c>
      <c r="K148" s="215" t="str">
        <f t="shared" si="17"/>
        <v>218701</v>
      </c>
      <c r="L148" s="515" t="str">
        <f t="shared" si="19"/>
        <v>PBI nBLM</v>
      </c>
    </row>
    <row r="149" spans="2:12" x14ac:dyDescent="0.25">
      <c r="B149" t="s">
        <v>591</v>
      </c>
      <c r="C149" t="s">
        <v>1198</v>
      </c>
      <c r="D149" s="215" t="s">
        <v>1221</v>
      </c>
      <c r="E149" s="515">
        <v>20161107</v>
      </c>
      <c r="G149" s="215" t="str">
        <f t="shared" si="18"/>
        <v>HBL</v>
      </c>
      <c r="H149" s="215" t="str">
        <f t="shared" si="14"/>
        <v>090ROW</v>
      </c>
      <c r="I149" s="215" t="str">
        <f t="shared" si="15"/>
        <v>PBI</v>
      </c>
      <c r="J149" s="215" t="str">
        <f t="shared" si="16"/>
        <v>PS</v>
      </c>
      <c r="K149" s="215" t="str">
        <f t="shared" si="17"/>
        <v>218702</v>
      </c>
      <c r="L149" s="515" t="str">
        <f t="shared" si="19"/>
        <v>PBI nBLM</v>
      </c>
    </row>
    <row r="150" spans="2:12" x14ac:dyDescent="0.25">
      <c r="B150" t="s">
        <v>586</v>
      </c>
      <c r="C150" t="s">
        <v>1414</v>
      </c>
      <c r="D150" s="215" t="s">
        <v>1221</v>
      </c>
      <c r="E150" s="515">
        <v>20161107</v>
      </c>
      <c r="G150" s="215" t="str">
        <f t="shared" si="18"/>
        <v>HBL</v>
      </c>
      <c r="H150" s="215" t="str">
        <f t="shared" si="14"/>
        <v>200ROW</v>
      </c>
      <c r="I150" s="215" t="str">
        <f t="shared" si="15"/>
        <v>PBI</v>
      </c>
      <c r="J150" s="215" t="str">
        <f t="shared" si="16"/>
        <v>MTCA</v>
      </c>
      <c r="K150" s="215" t="str">
        <f t="shared" si="17"/>
        <v>218800</v>
      </c>
      <c r="L150" s="515" t="str">
        <f t="shared" si="19"/>
        <v>PBI nBLM</v>
      </c>
    </row>
    <row r="151" spans="2:12" x14ac:dyDescent="0.25">
      <c r="B151" t="s">
        <v>586</v>
      </c>
      <c r="C151" t="s">
        <v>1096</v>
      </c>
      <c r="D151" s="215" t="s">
        <v>1221</v>
      </c>
      <c r="E151" s="515">
        <v>20161107</v>
      </c>
      <c r="G151" s="215" t="str">
        <f t="shared" si="18"/>
        <v>HBL</v>
      </c>
      <c r="H151" s="215" t="str">
        <f t="shared" si="14"/>
        <v>200ROW</v>
      </c>
      <c r="I151" s="215" t="str">
        <f t="shared" si="15"/>
        <v>PBI</v>
      </c>
      <c r="J151" s="215" t="str">
        <f t="shared" si="16"/>
        <v>FE</v>
      </c>
      <c r="K151" s="215" t="str">
        <f t="shared" si="17"/>
        <v>218801</v>
      </c>
      <c r="L151" s="515" t="str">
        <f t="shared" si="19"/>
        <v>PBI nBLM</v>
      </c>
    </row>
    <row r="152" spans="2:12" x14ac:dyDescent="0.25">
      <c r="B152" t="s">
        <v>586</v>
      </c>
      <c r="C152" t="s">
        <v>1199</v>
      </c>
      <c r="D152" s="215" t="s">
        <v>1221</v>
      </c>
      <c r="E152" s="515">
        <v>20161107</v>
      </c>
      <c r="G152" s="215" t="str">
        <f t="shared" si="18"/>
        <v>HBL</v>
      </c>
      <c r="H152" s="215" t="str">
        <f t="shared" si="14"/>
        <v>200ROW</v>
      </c>
      <c r="I152" s="215" t="str">
        <f t="shared" si="15"/>
        <v>PBI</v>
      </c>
      <c r="J152" s="215" t="str">
        <f t="shared" si="16"/>
        <v>PS</v>
      </c>
      <c r="K152" s="215" t="str">
        <f t="shared" si="17"/>
        <v>218802</v>
      </c>
      <c r="L152" s="515" t="str">
        <f t="shared" si="19"/>
        <v>PBI nBLM</v>
      </c>
    </row>
    <row r="153" spans="2:12" x14ac:dyDescent="0.25">
      <c r="B153" t="s">
        <v>1563</v>
      </c>
      <c r="C153" t="s">
        <v>1579</v>
      </c>
      <c r="D153" s="215" t="s">
        <v>1221</v>
      </c>
      <c r="E153" s="515">
        <v>20161129</v>
      </c>
      <c r="G153" s="215" t="str">
        <f t="shared" si="18"/>
        <v>HEBT</v>
      </c>
      <c r="H153" s="215" t="str">
        <f t="shared" si="14"/>
        <v>030ROW</v>
      </c>
      <c r="I153" s="215" t="str">
        <f t="shared" si="15"/>
        <v>PBI</v>
      </c>
      <c r="J153" s="215" t="str">
        <f t="shared" si="16"/>
        <v>MTCA</v>
      </c>
      <c r="K153" s="215" t="str">
        <f t="shared" si="17"/>
        <v>218900</v>
      </c>
      <c r="L153" s="515" t="str">
        <f t="shared" si="19"/>
        <v>PBI nBLM</v>
      </c>
    </row>
    <row r="154" spans="2:12" x14ac:dyDescent="0.25">
      <c r="B154" t="s">
        <v>1563</v>
      </c>
      <c r="C154" t="s">
        <v>1580</v>
      </c>
      <c r="D154" s="215" t="s">
        <v>1221</v>
      </c>
      <c r="E154" s="515">
        <v>20161129</v>
      </c>
      <c r="G154" s="215" t="str">
        <f t="shared" si="18"/>
        <v>HEBT</v>
      </c>
      <c r="H154" s="215" t="str">
        <f t="shared" si="14"/>
        <v>030ROW</v>
      </c>
      <c r="I154" s="215" t="str">
        <f t="shared" si="15"/>
        <v>PBI</v>
      </c>
      <c r="J154" s="215" t="str">
        <f t="shared" si="16"/>
        <v>FE</v>
      </c>
      <c r="K154" s="215" t="str">
        <f t="shared" si="17"/>
        <v>218901</v>
      </c>
      <c r="L154" s="515" t="str">
        <f t="shared" si="19"/>
        <v>PBI nBLM</v>
      </c>
    </row>
    <row r="155" spans="2:12" x14ac:dyDescent="0.25">
      <c r="B155" t="s">
        <v>1563</v>
      </c>
      <c r="C155" t="s">
        <v>1581</v>
      </c>
      <c r="D155" s="215" t="s">
        <v>1221</v>
      </c>
      <c r="E155" s="515">
        <v>20161129</v>
      </c>
      <c r="G155" s="215" t="str">
        <f t="shared" si="18"/>
        <v>HEBT</v>
      </c>
      <c r="H155" s="215" t="str">
        <f t="shared" si="14"/>
        <v>030ROW</v>
      </c>
      <c r="I155" s="215" t="str">
        <f t="shared" si="15"/>
        <v>PBI</v>
      </c>
      <c r="J155" s="215" t="str">
        <f t="shared" si="16"/>
        <v>PS</v>
      </c>
      <c r="K155" s="215" t="str">
        <f t="shared" si="17"/>
        <v>218902</v>
      </c>
      <c r="L155" s="515" t="str">
        <f t="shared" si="19"/>
        <v>PBI nBLM</v>
      </c>
    </row>
    <row r="156" spans="2:12" x14ac:dyDescent="0.25">
      <c r="B156" t="s">
        <v>518</v>
      </c>
      <c r="C156" t="s">
        <v>1415</v>
      </c>
      <c r="D156" t="s">
        <v>1216</v>
      </c>
      <c r="E156" s="515">
        <v>20161107</v>
      </c>
      <c r="G156" s="215" t="str">
        <f t="shared" si="18"/>
        <v>FEB</v>
      </c>
      <c r="H156" s="215" t="str">
        <f t="shared" si="14"/>
        <v>030ROW</v>
      </c>
      <c r="I156" s="215" t="str">
        <f t="shared" si="15"/>
        <v>PBI</v>
      </c>
      <c r="J156" s="215" t="str">
        <f t="shared" si="16"/>
        <v>MTCA</v>
      </c>
      <c r="K156" s="215" t="str">
        <f t="shared" si="17"/>
        <v>220100</v>
      </c>
      <c r="L156" s="515" t="str">
        <f t="shared" si="19"/>
        <v>PBI MEBT WS</v>
      </c>
    </row>
    <row r="157" spans="2:12" x14ac:dyDescent="0.25">
      <c r="B157" t="s">
        <v>518</v>
      </c>
      <c r="C157" t="s">
        <v>1102</v>
      </c>
      <c r="D157" t="s">
        <v>1216</v>
      </c>
      <c r="E157" s="515">
        <v>20161129</v>
      </c>
      <c r="G157" s="215" t="str">
        <f t="shared" si="18"/>
        <v>FEB</v>
      </c>
      <c r="H157" s="215" t="str">
        <f t="shared" si="14"/>
        <v>030ROW</v>
      </c>
      <c r="I157" s="215" t="str">
        <f t="shared" si="15"/>
        <v>PBI</v>
      </c>
      <c r="J157" s="215" t="str">
        <f t="shared" si="16"/>
        <v>LAN</v>
      </c>
      <c r="K157" s="215" t="str">
        <f t="shared" si="17"/>
        <v>220101</v>
      </c>
      <c r="L157" s="515" t="str">
        <f t="shared" si="19"/>
        <v>PBI MEBT WS</v>
      </c>
    </row>
    <row r="158" spans="2:12" x14ac:dyDescent="0.25">
      <c r="B158" t="s">
        <v>518</v>
      </c>
      <c r="C158" t="s">
        <v>1113</v>
      </c>
      <c r="D158" t="s">
        <v>1605</v>
      </c>
      <c r="E158" s="515">
        <v>20161111</v>
      </c>
      <c r="G158" s="215" t="str">
        <f t="shared" si="18"/>
        <v>FEB</v>
      </c>
      <c r="H158" s="215" t="str">
        <f t="shared" si="14"/>
        <v>030ROW</v>
      </c>
      <c r="I158" s="215" t="str">
        <f t="shared" si="15"/>
        <v>PBI</v>
      </c>
      <c r="J158" s="215" t="str">
        <f t="shared" si="16"/>
        <v>BE</v>
      </c>
      <c r="K158" s="215" t="str">
        <f t="shared" si="17"/>
        <v>220102</v>
      </c>
      <c r="L158" s="515" t="str">
        <f t="shared" si="19"/>
        <v>PBI MEBT WS-001, SEM</v>
      </c>
    </row>
    <row r="159" spans="2:12" x14ac:dyDescent="0.25">
      <c r="B159" t="s">
        <v>518</v>
      </c>
      <c r="C159" t="s">
        <v>1114</v>
      </c>
      <c r="D159" t="s">
        <v>1606</v>
      </c>
      <c r="E159" s="515">
        <v>20161111</v>
      </c>
      <c r="G159" s="215" t="str">
        <f t="shared" si="18"/>
        <v>FEB</v>
      </c>
      <c r="H159" s="215" t="str">
        <f t="shared" si="14"/>
        <v>030ROW</v>
      </c>
      <c r="I159" s="215" t="str">
        <f t="shared" si="15"/>
        <v>PBI</v>
      </c>
      <c r="J159" s="215" t="str">
        <f t="shared" si="16"/>
        <v>BE</v>
      </c>
      <c r="K159" s="215" t="str">
        <f t="shared" si="17"/>
        <v>220103</v>
      </c>
      <c r="L159" s="515" t="str">
        <f t="shared" si="19"/>
        <v>PBI MEBT WS-002, SEM</v>
      </c>
    </row>
    <row r="160" spans="2:12" x14ac:dyDescent="0.25">
      <c r="B160" t="s">
        <v>518</v>
      </c>
      <c r="C160" t="s">
        <v>1115</v>
      </c>
      <c r="D160" t="s">
        <v>1607</v>
      </c>
      <c r="E160" s="515">
        <v>20161111</v>
      </c>
      <c r="G160" s="215" t="str">
        <f t="shared" si="18"/>
        <v>FEB</v>
      </c>
      <c r="H160" s="215" t="str">
        <f t="shared" si="14"/>
        <v>030ROW</v>
      </c>
      <c r="I160" s="215" t="str">
        <f t="shared" si="15"/>
        <v>PBI</v>
      </c>
      <c r="J160" s="215" t="str">
        <f t="shared" si="16"/>
        <v>BE</v>
      </c>
      <c r="K160" s="215" t="str">
        <f t="shared" si="17"/>
        <v>220104</v>
      </c>
      <c r="L160" s="515" t="str">
        <f t="shared" si="19"/>
        <v>PBI MEBT WS-003, SEM</v>
      </c>
    </row>
    <row r="161" spans="2:12" x14ac:dyDescent="0.25">
      <c r="B161" t="s">
        <v>525</v>
      </c>
      <c r="C161" t="s">
        <v>1416</v>
      </c>
      <c r="D161" t="s">
        <v>1223</v>
      </c>
      <c r="E161" s="515">
        <v>20161107</v>
      </c>
      <c r="G161" s="215" t="str">
        <f t="shared" si="18"/>
        <v>SPK</v>
      </c>
      <c r="H161" s="215" t="str">
        <f t="shared" si="14"/>
        <v>020ROW</v>
      </c>
      <c r="I161" s="215" t="str">
        <f t="shared" si="15"/>
        <v>PBI</v>
      </c>
      <c r="J161" s="215" t="str">
        <f t="shared" si="16"/>
        <v>MTCA</v>
      </c>
      <c r="K161" s="215" t="str">
        <f t="shared" si="17"/>
        <v>220200</v>
      </c>
      <c r="L161" s="515" t="str">
        <f t="shared" si="19"/>
        <v>PBI WS</v>
      </c>
    </row>
    <row r="162" spans="2:12" x14ac:dyDescent="0.25">
      <c r="B162" t="s">
        <v>525</v>
      </c>
      <c r="C162" t="s">
        <v>1116</v>
      </c>
      <c r="D162" s="215" t="s">
        <v>1223</v>
      </c>
      <c r="E162" s="515">
        <v>20161129</v>
      </c>
      <c r="G162" s="215" t="str">
        <f t="shared" si="18"/>
        <v>SPK</v>
      </c>
      <c r="H162" s="215" t="str">
        <f t="shared" si="14"/>
        <v>020ROW</v>
      </c>
      <c r="I162" s="215" t="str">
        <f t="shared" si="15"/>
        <v>PBI</v>
      </c>
      <c r="J162" s="215" t="str">
        <f t="shared" si="16"/>
        <v>LAN</v>
      </c>
      <c r="K162" s="215" t="str">
        <f t="shared" si="17"/>
        <v>220201</v>
      </c>
      <c r="L162" s="515" t="str">
        <f t="shared" si="19"/>
        <v>PBI WS</v>
      </c>
    </row>
    <row r="163" spans="2:12" x14ac:dyDescent="0.25">
      <c r="B163" t="s">
        <v>525</v>
      </c>
      <c r="C163" t="s">
        <v>1117</v>
      </c>
      <c r="D163" s="215" t="s">
        <v>1608</v>
      </c>
      <c r="E163" s="515">
        <v>20161111</v>
      </c>
      <c r="G163" s="215" t="str">
        <f t="shared" si="18"/>
        <v>SPK</v>
      </c>
      <c r="H163" s="215" t="str">
        <f t="shared" si="14"/>
        <v>020ROW</v>
      </c>
      <c r="I163" s="215" t="str">
        <f t="shared" si="15"/>
        <v>PBI</v>
      </c>
      <c r="J163" s="215" t="str">
        <f t="shared" si="16"/>
        <v>BE</v>
      </c>
      <c r="K163" s="215" t="str">
        <f t="shared" si="17"/>
        <v>220202</v>
      </c>
      <c r="L163" s="515" t="str">
        <f t="shared" si="19"/>
        <v>PBI WS, SEM</v>
      </c>
    </row>
    <row r="164" spans="2:12" x14ac:dyDescent="0.25">
      <c r="B164" t="s">
        <v>525</v>
      </c>
      <c r="C164" t="s">
        <v>1118</v>
      </c>
      <c r="D164" s="215" t="s">
        <v>1608</v>
      </c>
      <c r="E164" s="515">
        <v>20161111</v>
      </c>
      <c r="G164" s="215" t="str">
        <f t="shared" si="18"/>
        <v>SPK</v>
      </c>
      <c r="H164" s="215" t="str">
        <f t="shared" si="14"/>
        <v>020ROW</v>
      </c>
      <c r="I164" s="215" t="str">
        <f t="shared" si="15"/>
        <v>PBI</v>
      </c>
      <c r="J164" s="215" t="str">
        <f t="shared" si="16"/>
        <v>BE</v>
      </c>
      <c r="K164" s="215" t="str">
        <f t="shared" si="17"/>
        <v>220203</v>
      </c>
      <c r="L164" s="515" t="str">
        <f t="shared" si="19"/>
        <v>PBI WS, SEM</v>
      </c>
    </row>
    <row r="165" spans="2:12" x14ac:dyDescent="0.25">
      <c r="B165" t="s">
        <v>525</v>
      </c>
      <c r="C165" t="s">
        <v>1119</v>
      </c>
      <c r="D165" s="215" t="s">
        <v>1608</v>
      </c>
      <c r="E165" s="515">
        <v>20161111</v>
      </c>
      <c r="G165" s="215" t="str">
        <f t="shared" si="18"/>
        <v>SPK</v>
      </c>
      <c r="H165" s="215" t="str">
        <f t="shared" si="14"/>
        <v>020ROW</v>
      </c>
      <c r="I165" s="215" t="str">
        <f t="shared" si="15"/>
        <v>PBI</v>
      </c>
      <c r="J165" s="215" t="str">
        <f t="shared" si="16"/>
        <v>BE</v>
      </c>
      <c r="K165" s="215" t="str">
        <f t="shared" si="17"/>
        <v>220204</v>
      </c>
      <c r="L165" s="515" t="str">
        <f t="shared" si="19"/>
        <v>PBI WS, SEM</v>
      </c>
    </row>
    <row r="166" spans="2:12" x14ac:dyDescent="0.25">
      <c r="B166" t="s">
        <v>572</v>
      </c>
      <c r="C166" t="s">
        <v>1417</v>
      </c>
      <c r="D166" s="215" t="s">
        <v>1223</v>
      </c>
      <c r="E166" s="515">
        <v>20161107</v>
      </c>
      <c r="G166" s="215" t="str">
        <f t="shared" si="18"/>
        <v>MBL</v>
      </c>
      <c r="H166" s="215" t="str">
        <f t="shared" si="14"/>
        <v>030ROW</v>
      </c>
      <c r="I166" s="215" t="str">
        <f t="shared" si="15"/>
        <v>PBI</v>
      </c>
      <c r="J166" s="215" t="str">
        <f t="shared" si="16"/>
        <v>MTCA</v>
      </c>
      <c r="K166" s="215" t="str">
        <f t="shared" si="17"/>
        <v>220300</v>
      </c>
      <c r="L166" s="515" t="str">
        <f t="shared" si="19"/>
        <v>PBI WS</v>
      </c>
    </row>
    <row r="167" spans="2:12" x14ac:dyDescent="0.25">
      <c r="B167" t="s">
        <v>572</v>
      </c>
      <c r="C167" t="s">
        <v>1120</v>
      </c>
      <c r="D167" s="215" t="s">
        <v>1223</v>
      </c>
      <c r="E167" s="515">
        <v>20161129</v>
      </c>
      <c r="G167" s="215" t="str">
        <f t="shared" si="18"/>
        <v>MBL</v>
      </c>
      <c r="H167" s="215" t="str">
        <f t="shared" si="14"/>
        <v>030ROW</v>
      </c>
      <c r="I167" s="215" t="str">
        <f t="shared" si="15"/>
        <v>PBI</v>
      </c>
      <c r="J167" s="215" t="str">
        <f t="shared" si="16"/>
        <v>LAN</v>
      </c>
      <c r="K167" s="215" t="str">
        <f t="shared" si="17"/>
        <v>220301</v>
      </c>
      <c r="L167" s="515" t="str">
        <f t="shared" si="19"/>
        <v>PBI WS</v>
      </c>
    </row>
    <row r="168" spans="2:12" x14ac:dyDescent="0.25">
      <c r="B168" t="s">
        <v>572</v>
      </c>
      <c r="C168" t="s">
        <v>1125</v>
      </c>
      <c r="D168" s="215" t="s">
        <v>1608</v>
      </c>
      <c r="E168" s="515">
        <v>20161111</v>
      </c>
      <c r="G168" s="215" t="str">
        <f t="shared" si="18"/>
        <v>MBL</v>
      </c>
      <c r="H168" s="215" t="str">
        <f t="shared" si="14"/>
        <v>030ROW</v>
      </c>
      <c r="I168" s="215" t="str">
        <f t="shared" si="15"/>
        <v>PBI</v>
      </c>
      <c r="J168" s="215" t="str">
        <f t="shared" si="16"/>
        <v>BE</v>
      </c>
      <c r="K168" s="215" t="str">
        <f t="shared" si="17"/>
        <v>220302</v>
      </c>
      <c r="L168" s="515" t="str">
        <f t="shared" si="19"/>
        <v>PBI WS, SEM</v>
      </c>
    </row>
    <row r="169" spans="2:12" x14ac:dyDescent="0.25">
      <c r="B169" t="s">
        <v>572</v>
      </c>
      <c r="C169" t="s">
        <v>1130</v>
      </c>
      <c r="D169" s="215" t="s">
        <v>1601</v>
      </c>
      <c r="E169" s="515">
        <v>20161111</v>
      </c>
      <c r="G169" s="215" t="str">
        <f t="shared" si="18"/>
        <v>MBL</v>
      </c>
      <c r="H169" s="215" t="str">
        <f t="shared" si="14"/>
        <v>030ROW</v>
      </c>
      <c r="I169" s="215" t="str">
        <f t="shared" si="15"/>
        <v>PBI</v>
      </c>
      <c r="J169" s="215" t="str">
        <f t="shared" si="16"/>
        <v>BE</v>
      </c>
      <c r="K169" s="215" t="str">
        <f t="shared" si="17"/>
        <v>220303</v>
      </c>
      <c r="L169" s="515" t="str">
        <f t="shared" si="19"/>
        <v>PBI WS, SiPD</v>
      </c>
    </row>
    <row r="170" spans="2:12" x14ac:dyDescent="0.25">
      <c r="B170" t="s">
        <v>572</v>
      </c>
      <c r="C170" t="s">
        <v>1135</v>
      </c>
      <c r="D170" s="215" t="s">
        <v>1602</v>
      </c>
      <c r="E170" s="515">
        <v>20161111</v>
      </c>
      <c r="G170" s="215" t="str">
        <f t="shared" si="18"/>
        <v>MBL</v>
      </c>
      <c r="H170" s="215" t="str">
        <f t="shared" si="14"/>
        <v>030ROW</v>
      </c>
      <c r="I170" s="215" t="str">
        <f t="shared" si="15"/>
        <v>PBI</v>
      </c>
      <c r="J170" s="215" t="str">
        <f t="shared" si="16"/>
        <v>BE</v>
      </c>
      <c r="K170" s="215" t="str">
        <f t="shared" si="17"/>
        <v>220304</v>
      </c>
      <c r="L170" s="515" t="str">
        <f t="shared" si="19"/>
        <v>PBI WS, SiAPD</v>
      </c>
    </row>
    <row r="171" spans="2:12" x14ac:dyDescent="0.25">
      <c r="B171" t="s">
        <v>572</v>
      </c>
      <c r="C171" t="s">
        <v>1140</v>
      </c>
      <c r="D171" s="215" t="s">
        <v>1603</v>
      </c>
      <c r="E171" s="515">
        <v>20161111</v>
      </c>
      <c r="G171" s="215" t="str">
        <f t="shared" si="18"/>
        <v>MBL</v>
      </c>
      <c r="H171" s="215" t="str">
        <f t="shared" si="14"/>
        <v>030ROW</v>
      </c>
      <c r="I171" s="215" t="str">
        <f t="shared" si="15"/>
        <v>PBI</v>
      </c>
      <c r="J171" s="215" t="str">
        <f t="shared" si="16"/>
        <v>FE</v>
      </c>
      <c r="K171" s="215" t="str">
        <f t="shared" si="17"/>
        <v>220305</v>
      </c>
      <c r="L171" s="515" t="str">
        <f t="shared" si="19"/>
        <v>PBI WS, OFE SiPD</v>
      </c>
    </row>
    <row r="172" spans="2:12" x14ac:dyDescent="0.25">
      <c r="B172" t="s">
        <v>572</v>
      </c>
      <c r="C172" t="s">
        <v>1145</v>
      </c>
      <c r="D172" s="215" t="s">
        <v>1604</v>
      </c>
      <c r="E172" s="515">
        <v>20161111</v>
      </c>
      <c r="G172" s="215" t="str">
        <f t="shared" si="18"/>
        <v>MBL</v>
      </c>
      <c r="H172" s="215" t="str">
        <f t="shared" si="14"/>
        <v>030ROW</v>
      </c>
      <c r="I172" s="215" t="str">
        <f t="shared" si="15"/>
        <v>PBI</v>
      </c>
      <c r="J172" s="215" t="str">
        <f t="shared" si="16"/>
        <v>FE</v>
      </c>
      <c r="K172" s="215" t="str">
        <f t="shared" si="17"/>
        <v>220306</v>
      </c>
      <c r="L172" s="515" t="str">
        <f t="shared" si="19"/>
        <v>PBI WS, OFE SiAPD</v>
      </c>
    </row>
    <row r="173" spans="2:12" x14ac:dyDescent="0.25">
      <c r="B173" t="s">
        <v>579</v>
      </c>
      <c r="C173" t="s">
        <v>1418</v>
      </c>
      <c r="D173" s="215" t="s">
        <v>1223</v>
      </c>
      <c r="E173" s="515">
        <v>20161107</v>
      </c>
      <c r="G173" s="215" t="str">
        <f t="shared" si="18"/>
        <v>MBL</v>
      </c>
      <c r="H173" s="215" t="str">
        <f t="shared" si="14"/>
        <v>030ROW</v>
      </c>
      <c r="I173" s="215" t="str">
        <f t="shared" si="15"/>
        <v>PBI</v>
      </c>
      <c r="J173" s="215" t="str">
        <f t="shared" si="16"/>
        <v>MTCA</v>
      </c>
      <c r="K173" s="215" t="str">
        <f t="shared" si="17"/>
        <v>220400</v>
      </c>
      <c r="L173" s="515" t="str">
        <f t="shared" si="19"/>
        <v>PBI WS</v>
      </c>
    </row>
    <row r="174" spans="2:12" x14ac:dyDescent="0.25">
      <c r="B174" t="s">
        <v>579</v>
      </c>
      <c r="C174" t="s">
        <v>1121</v>
      </c>
      <c r="D174" s="215" t="s">
        <v>1223</v>
      </c>
      <c r="E174" s="515">
        <v>20161129</v>
      </c>
      <c r="G174" s="215" t="str">
        <f t="shared" si="18"/>
        <v>MBL</v>
      </c>
      <c r="H174" s="215" t="str">
        <f t="shared" si="14"/>
        <v>030ROW</v>
      </c>
      <c r="I174" s="215" t="str">
        <f t="shared" si="15"/>
        <v>PBI</v>
      </c>
      <c r="J174" s="215" t="str">
        <f t="shared" si="16"/>
        <v>LAN</v>
      </c>
      <c r="K174" s="215" t="str">
        <f t="shared" si="17"/>
        <v>220401</v>
      </c>
      <c r="L174" s="515" t="str">
        <f t="shared" si="19"/>
        <v>PBI WS</v>
      </c>
    </row>
    <row r="175" spans="2:12" x14ac:dyDescent="0.25">
      <c r="B175" t="s">
        <v>579</v>
      </c>
      <c r="C175" t="s">
        <v>1126</v>
      </c>
      <c r="D175" s="215" t="s">
        <v>1608</v>
      </c>
      <c r="E175" s="515">
        <v>20161111</v>
      </c>
      <c r="G175" s="215" t="str">
        <f t="shared" si="18"/>
        <v>MBL</v>
      </c>
      <c r="H175" s="215" t="str">
        <f t="shared" si="14"/>
        <v>030ROW</v>
      </c>
      <c r="I175" s="215" t="str">
        <f t="shared" si="15"/>
        <v>PBI</v>
      </c>
      <c r="J175" s="215" t="str">
        <f t="shared" si="16"/>
        <v>BE</v>
      </c>
      <c r="K175" s="215" t="str">
        <f t="shared" si="17"/>
        <v>220402</v>
      </c>
      <c r="L175" s="515" t="str">
        <f t="shared" si="19"/>
        <v>PBI WS, SEM</v>
      </c>
    </row>
    <row r="176" spans="2:12" x14ac:dyDescent="0.25">
      <c r="B176" t="s">
        <v>579</v>
      </c>
      <c r="C176" t="s">
        <v>1131</v>
      </c>
      <c r="D176" s="215" t="s">
        <v>1601</v>
      </c>
      <c r="E176" s="515">
        <v>20161111</v>
      </c>
      <c r="G176" s="215" t="str">
        <f t="shared" si="18"/>
        <v>MBL</v>
      </c>
      <c r="H176" s="215" t="str">
        <f t="shared" si="14"/>
        <v>030ROW</v>
      </c>
      <c r="I176" s="215" t="str">
        <f t="shared" si="15"/>
        <v>PBI</v>
      </c>
      <c r="J176" s="215" t="str">
        <f t="shared" si="16"/>
        <v>BE</v>
      </c>
      <c r="K176" s="215" t="str">
        <f t="shared" si="17"/>
        <v>220403</v>
      </c>
      <c r="L176" s="515" t="str">
        <f t="shared" si="19"/>
        <v>PBI WS, SiPD</v>
      </c>
    </row>
    <row r="177" spans="2:12" x14ac:dyDescent="0.25">
      <c r="B177" t="s">
        <v>579</v>
      </c>
      <c r="C177" t="s">
        <v>1136</v>
      </c>
      <c r="D177" s="215" t="s">
        <v>1602</v>
      </c>
      <c r="E177" s="515">
        <v>20161111</v>
      </c>
      <c r="G177" s="215" t="str">
        <f t="shared" si="18"/>
        <v>MBL</v>
      </c>
      <c r="H177" s="215" t="str">
        <f t="shared" si="14"/>
        <v>030ROW</v>
      </c>
      <c r="I177" s="215" t="str">
        <f t="shared" si="15"/>
        <v>PBI</v>
      </c>
      <c r="J177" s="215" t="str">
        <f t="shared" si="16"/>
        <v>BE</v>
      </c>
      <c r="K177" s="215" t="str">
        <f t="shared" si="17"/>
        <v>220404</v>
      </c>
      <c r="L177" s="515" t="str">
        <f t="shared" si="19"/>
        <v>PBI WS, SiAPD</v>
      </c>
    </row>
    <row r="178" spans="2:12" x14ac:dyDescent="0.25">
      <c r="B178" t="s">
        <v>579</v>
      </c>
      <c r="C178" t="s">
        <v>1141</v>
      </c>
      <c r="D178" s="215" t="s">
        <v>1603</v>
      </c>
      <c r="E178" s="515">
        <v>20161111</v>
      </c>
      <c r="G178" s="215" t="str">
        <f t="shared" si="18"/>
        <v>MBL</v>
      </c>
      <c r="H178" s="215" t="str">
        <f t="shared" si="14"/>
        <v>030ROW</v>
      </c>
      <c r="I178" s="215" t="str">
        <f t="shared" si="15"/>
        <v>PBI</v>
      </c>
      <c r="J178" s="215" t="str">
        <f t="shared" si="16"/>
        <v>FE</v>
      </c>
      <c r="K178" s="215" t="str">
        <f t="shared" si="17"/>
        <v>220405</v>
      </c>
      <c r="L178" s="515" t="str">
        <f t="shared" si="19"/>
        <v>PBI WS, OFE SiPD</v>
      </c>
    </row>
    <row r="179" spans="2:12" x14ac:dyDescent="0.25">
      <c r="B179" t="s">
        <v>579</v>
      </c>
      <c r="C179" t="s">
        <v>1146</v>
      </c>
      <c r="D179" s="215" t="s">
        <v>1604</v>
      </c>
      <c r="E179" s="515">
        <v>20161111</v>
      </c>
      <c r="G179" s="215" t="str">
        <f t="shared" si="18"/>
        <v>MBL</v>
      </c>
      <c r="H179" s="215" t="str">
        <f t="shared" si="14"/>
        <v>030ROW</v>
      </c>
      <c r="I179" s="215" t="str">
        <f t="shared" si="15"/>
        <v>PBI</v>
      </c>
      <c r="J179" s="215" t="str">
        <f t="shared" si="16"/>
        <v>FE</v>
      </c>
      <c r="K179" s="215" t="str">
        <f t="shared" si="17"/>
        <v>220406</v>
      </c>
      <c r="L179" s="515" t="str">
        <f t="shared" si="19"/>
        <v>PBI WS, OFE SiAPD</v>
      </c>
    </row>
    <row r="180" spans="2:12" x14ac:dyDescent="0.25">
      <c r="B180" t="s">
        <v>580</v>
      </c>
      <c r="C180" t="s">
        <v>1419</v>
      </c>
      <c r="D180" s="215" t="s">
        <v>1223</v>
      </c>
      <c r="E180" s="515">
        <v>20161107</v>
      </c>
      <c r="G180" s="215" t="str">
        <f t="shared" si="18"/>
        <v>MBL</v>
      </c>
      <c r="H180" s="215" t="str">
        <f t="shared" si="14"/>
        <v>040ROW</v>
      </c>
      <c r="I180" s="215" t="str">
        <f t="shared" si="15"/>
        <v>PBI</v>
      </c>
      <c r="J180" s="215" t="str">
        <f t="shared" si="16"/>
        <v>MTCA</v>
      </c>
      <c r="K180" s="215" t="str">
        <f t="shared" si="17"/>
        <v>220500</v>
      </c>
      <c r="L180" s="515" t="str">
        <f t="shared" si="19"/>
        <v>PBI WS</v>
      </c>
    </row>
    <row r="181" spans="2:12" x14ac:dyDescent="0.25">
      <c r="B181" t="s">
        <v>580</v>
      </c>
      <c r="C181" t="s">
        <v>1122</v>
      </c>
      <c r="D181" s="215" t="s">
        <v>1223</v>
      </c>
      <c r="E181" s="515">
        <v>20161129</v>
      </c>
      <c r="G181" s="215" t="str">
        <f t="shared" si="18"/>
        <v>MBL</v>
      </c>
      <c r="H181" s="215" t="str">
        <f t="shared" si="14"/>
        <v>040ROW</v>
      </c>
      <c r="I181" s="215" t="str">
        <f t="shared" si="15"/>
        <v>PBI</v>
      </c>
      <c r="J181" s="215" t="str">
        <f t="shared" si="16"/>
        <v>LAN</v>
      </c>
      <c r="K181" s="215" t="str">
        <f t="shared" si="17"/>
        <v>220501</v>
      </c>
      <c r="L181" s="515" t="str">
        <f t="shared" si="19"/>
        <v>PBI WS</v>
      </c>
    </row>
    <row r="182" spans="2:12" x14ac:dyDescent="0.25">
      <c r="B182" t="s">
        <v>580</v>
      </c>
      <c r="C182" t="s">
        <v>1127</v>
      </c>
      <c r="D182" s="215" t="s">
        <v>1608</v>
      </c>
      <c r="E182" s="515">
        <v>20161111</v>
      </c>
      <c r="G182" s="215" t="str">
        <f t="shared" si="18"/>
        <v>MBL</v>
      </c>
      <c r="H182" s="215" t="str">
        <f t="shared" si="14"/>
        <v>040ROW</v>
      </c>
      <c r="I182" s="215" t="str">
        <f t="shared" si="15"/>
        <v>PBI</v>
      </c>
      <c r="J182" s="215" t="str">
        <f t="shared" si="16"/>
        <v>BE</v>
      </c>
      <c r="K182" s="215" t="str">
        <f t="shared" si="17"/>
        <v>220502</v>
      </c>
      <c r="L182" s="515" t="str">
        <f t="shared" si="19"/>
        <v>PBI WS, SEM</v>
      </c>
    </row>
    <row r="183" spans="2:12" x14ac:dyDescent="0.25">
      <c r="B183" t="s">
        <v>580</v>
      </c>
      <c r="C183" t="s">
        <v>1132</v>
      </c>
      <c r="D183" s="215" t="s">
        <v>1601</v>
      </c>
      <c r="E183" s="515">
        <v>20161111</v>
      </c>
      <c r="G183" s="215" t="str">
        <f t="shared" si="18"/>
        <v>MBL</v>
      </c>
      <c r="H183" s="215" t="str">
        <f t="shared" si="14"/>
        <v>040ROW</v>
      </c>
      <c r="I183" s="215" t="str">
        <f t="shared" si="15"/>
        <v>PBI</v>
      </c>
      <c r="J183" s="215" t="str">
        <f t="shared" si="16"/>
        <v>BE</v>
      </c>
      <c r="K183" s="215" t="str">
        <f t="shared" si="17"/>
        <v>220503</v>
      </c>
      <c r="L183" s="515" t="str">
        <f t="shared" si="19"/>
        <v>PBI WS, SiPD</v>
      </c>
    </row>
    <row r="184" spans="2:12" x14ac:dyDescent="0.25">
      <c r="B184" t="s">
        <v>580</v>
      </c>
      <c r="C184" t="s">
        <v>1137</v>
      </c>
      <c r="D184" s="215" t="s">
        <v>1602</v>
      </c>
      <c r="E184" s="515">
        <v>20161111</v>
      </c>
      <c r="G184" s="215" t="str">
        <f t="shared" si="18"/>
        <v>MBL</v>
      </c>
      <c r="H184" s="215" t="str">
        <f t="shared" si="14"/>
        <v>040ROW</v>
      </c>
      <c r="I184" s="215" t="str">
        <f t="shared" si="15"/>
        <v>PBI</v>
      </c>
      <c r="J184" s="215" t="str">
        <f t="shared" si="16"/>
        <v>BE</v>
      </c>
      <c r="K184" s="215" t="str">
        <f t="shared" si="17"/>
        <v>220504</v>
      </c>
      <c r="L184" s="515" t="str">
        <f t="shared" si="19"/>
        <v>PBI WS, SiAPD</v>
      </c>
    </row>
    <row r="185" spans="2:12" x14ac:dyDescent="0.25">
      <c r="B185" t="s">
        <v>580</v>
      </c>
      <c r="C185" t="s">
        <v>1142</v>
      </c>
      <c r="D185" s="215" t="s">
        <v>1603</v>
      </c>
      <c r="E185" s="515">
        <v>20161111</v>
      </c>
      <c r="G185" s="215" t="str">
        <f t="shared" si="18"/>
        <v>MBL</v>
      </c>
      <c r="H185" s="215" t="str">
        <f t="shared" si="14"/>
        <v>040ROW</v>
      </c>
      <c r="I185" s="215" t="str">
        <f t="shared" si="15"/>
        <v>PBI</v>
      </c>
      <c r="J185" s="215" t="str">
        <f t="shared" si="16"/>
        <v>FE</v>
      </c>
      <c r="K185" s="215" t="str">
        <f t="shared" si="17"/>
        <v>220505</v>
      </c>
      <c r="L185" s="515" t="str">
        <f t="shared" si="19"/>
        <v>PBI WS, OFE SiPD</v>
      </c>
    </row>
    <row r="186" spans="2:12" x14ac:dyDescent="0.25">
      <c r="B186" t="s">
        <v>580</v>
      </c>
      <c r="C186" t="s">
        <v>1147</v>
      </c>
      <c r="D186" s="215" t="s">
        <v>1604</v>
      </c>
      <c r="E186" s="515">
        <v>20161111</v>
      </c>
      <c r="G186" s="215" t="str">
        <f t="shared" si="18"/>
        <v>MBL</v>
      </c>
      <c r="H186" s="215" t="str">
        <f t="shared" si="14"/>
        <v>040ROW</v>
      </c>
      <c r="I186" s="215" t="str">
        <f t="shared" si="15"/>
        <v>PBI</v>
      </c>
      <c r="J186" s="215" t="str">
        <f t="shared" si="16"/>
        <v>FE</v>
      </c>
      <c r="K186" s="215" t="str">
        <f t="shared" si="17"/>
        <v>220506</v>
      </c>
      <c r="L186" s="515" t="str">
        <f t="shared" si="19"/>
        <v>PBI WS, OFE SiAPD</v>
      </c>
    </row>
    <row r="187" spans="2:12" x14ac:dyDescent="0.25">
      <c r="B187" t="s">
        <v>583</v>
      </c>
      <c r="C187" t="s">
        <v>1420</v>
      </c>
      <c r="D187" s="215" t="s">
        <v>1223</v>
      </c>
      <c r="E187" s="515">
        <v>20161107</v>
      </c>
      <c r="G187" s="215" t="str">
        <f t="shared" si="18"/>
        <v>HBL</v>
      </c>
      <c r="H187" s="215" t="str">
        <f t="shared" si="14"/>
        <v>020ROW</v>
      </c>
      <c r="I187" s="215" t="str">
        <f t="shared" si="15"/>
        <v>PBI</v>
      </c>
      <c r="J187" s="215" t="str">
        <f t="shared" si="16"/>
        <v>MTCA</v>
      </c>
      <c r="K187" s="215" t="str">
        <f t="shared" si="17"/>
        <v>220600</v>
      </c>
      <c r="L187" s="515" t="str">
        <f t="shared" si="19"/>
        <v>PBI WS</v>
      </c>
    </row>
    <row r="188" spans="2:12" x14ac:dyDescent="0.25">
      <c r="B188" t="s">
        <v>583</v>
      </c>
      <c r="C188" t="s">
        <v>1123</v>
      </c>
      <c r="D188" s="215" t="s">
        <v>1223</v>
      </c>
      <c r="E188" s="515">
        <v>20161129</v>
      </c>
      <c r="G188" s="215" t="str">
        <f t="shared" si="18"/>
        <v>HBL</v>
      </c>
      <c r="H188" s="215" t="str">
        <f t="shared" si="14"/>
        <v>020ROW</v>
      </c>
      <c r="I188" s="215" t="str">
        <f t="shared" si="15"/>
        <v>PBI</v>
      </c>
      <c r="J188" s="215" t="str">
        <f t="shared" si="16"/>
        <v>LAN</v>
      </c>
      <c r="K188" s="215" t="str">
        <f t="shared" si="17"/>
        <v>220601</v>
      </c>
      <c r="L188" s="515" t="str">
        <f t="shared" si="19"/>
        <v>PBI WS</v>
      </c>
    </row>
    <row r="189" spans="2:12" x14ac:dyDescent="0.25">
      <c r="B189" t="s">
        <v>583</v>
      </c>
      <c r="C189" t="s">
        <v>1128</v>
      </c>
      <c r="D189" s="215" t="s">
        <v>1608</v>
      </c>
      <c r="E189" s="515">
        <v>20161111</v>
      </c>
      <c r="G189" s="215" t="str">
        <f t="shared" si="18"/>
        <v>HBL</v>
      </c>
      <c r="H189" s="215" t="str">
        <f t="shared" si="14"/>
        <v>020ROW</v>
      </c>
      <c r="I189" s="215" t="str">
        <f t="shared" si="15"/>
        <v>PBI</v>
      </c>
      <c r="J189" s="215" t="str">
        <f t="shared" si="16"/>
        <v>BE</v>
      </c>
      <c r="K189" s="215" t="str">
        <f t="shared" si="17"/>
        <v>220602</v>
      </c>
      <c r="L189" s="515" t="str">
        <f t="shared" si="19"/>
        <v>PBI WS, SEM</v>
      </c>
    </row>
    <row r="190" spans="2:12" x14ac:dyDescent="0.25">
      <c r="B190" t="s">
        <v>583</v>
      </c>
      <c r="C190" t="s">
        <v>1133</v>
      </c>
      <c r="D190" s="215" t="s">
        <v>1601</v>
      </c>
      <c r="E190" s="515">
        <v>20161111</v>
      </c>
      <c r="G190" s="215" t="str">
        <f t="shared" si="18"/>
        <v>HBL</v>
      </c>
      <c r="H190" s="215" t="str">
        <f t="shared" si="14"/>
        <v>020ROW</v>
      </c>
      <c r="I190" s="215" t="str">
        <f t="shared" si="15"/>
        <v>PBI</v>
      </c>
      <c r="J190" s="215" t="str">
        <f t="shared" si="16"/>
        <v>BE</v>
      </c>
      <c r="K190" s="215" t="str">
        <f t="shared" si="17"/>
        <v>220603</v>
      </c>
      <c r="L190" s="515" t="str">
        <f t="shared" si="19"/>
        <v>PBI WS, SiPD</v>
      </c>
    </row>
    <row r="191" spans="2:12" x14ac:dyDescent="0.25">
      <c r="B191" t="s">
        <v>583</v>
      </c>
      <c r="C191" t="s">
        <v>1138</v>
      </c>
      <c r="D191" s="215" t="s">
        <v>1602</v>
      </c>
      <c r="E191" s="515">
        <v>20161111</v>
      </c>
      <c r="G191" s="215" t="str">
        <f t="shared" si="18"/>
        <v>HBL</v>
      </c>
      <c r="H191" s="215" t="str">
        <f t="shared" si="14"/>
        <v>020ROW</v>
      </c>
      <c r="I191" s="215" t="str">
        <f t="shared" si="15"/>
        <v>PBI</v>
      </c>
      <c r="J191" s="215" t="str">
        <f t="shared" si="16"/>
        <v>BE</v>
      </c>
      <c r="K191" s="215" t="str">
        <f t="shared" si="17"/>
        <v>220604</v>
      </c>
      <c r="L191" s="515" t="str">
        <f t="shared" si="19"/>
        <v>PBI WS, SiAPD</v>
      </c>
    </row>
    <row r="192" spans="2:12" x14ac:dyDescent="0.25">
      <c r="B192" t="s">
        <v>583</v>
      </c>
      <c r="C192" t="s">
        <v>1143</v>
      </c>
      <c r="D192" s="215" t="s">
        <v>1603</v>
      </c>
      <c r="E192" s="515">
        <v>20161111</v>
      </c>
      <c r="G192" s="215" t="str">
        <f t="shared" si="18"/>
        <v>HBL</v>
      </c>
      <c r="H192" s="215" t="str">
        <f t="shared" si="14"/>
        <v>020ROW</v>
      </c>
      <c r="I192" s="215" t="str">
        <f t="shared" si="15"/>
        <v>PBI</v>
      </c>
      <c r="J192" s="215" t="str">
        <f t="shared" si="16"/>
        <v>FE</v>
      </c>
      <c r="K192" s="215" t="str">
        <f t="shared" si="17"/>
        <v>220605</v>
      </c>
      <c r="L192" s="515" t="str">
        <f t="shared" si="19"/>
        <v>PBI WS, OFE SiPD</v>
      </c>
    </row>
    <row r="193" spans="2:12" x14ac:dyDescent="0.25">
      <c r="B193" t="s">
        <v>583</v>
      </c>
      <c r="C193" t="s">
        <v>1148</v>
      </c>
      <c r="D193" s="215" t="s">
        <v>1604</v>
      </c>
      <c r="E193" s="515">
        <v>20161111</v>
      </c>
      <c r="G193" s="215" t="str">
        <f t="shared" si="18"/>
        <v>HBL</v>
      </c>
      <c r="H193" s="215" t="str">
        <f t="shared" si="14"/>
        <v>020ROW</v>
      </c>
      <c r="I193" s="215" t="str">
        <f t="shared" si="15"/>
        <v>PBI</v>
      </c>
      <c r="J193" s="215" t="str">
        <f t="shared" si="16"/>
        <v>FE</v>
      </c>
      <c r="K193" s="215" t="str">
        <f t="shared" si="17"/>
        <v>220606</v>
      </c>
      <c r="L193" s="515" t="str">
        <f t="shared" si="19"/>
        <v>PBI WS, OFE SiAPD</v>
      </c>
    </row>
    <row r="194" spans="2:12" x14ac:dyDescent="0.25">
      <c r="B194" t="s">
        <v>1560</v>
      </c>
      <c r="C194" t="s">
        <v>1582</v>
      </c>
      <c r="D194" s="215" t="s">
        <v>1223</v>
      </c>
      <c r="E194" s="515">
        <v>20161129</v>
      </c>
      <c r="G194" s="215" t="str">
        <f t="shared" si="18"/>
        <v>HEBT</v>
      </c>
      <c r="H194" s="215" t="str">
        <f t="shared" si="14"/>
        <v>030ROW</v>
      </c>
      <c r="I194" s="215" t="str">
        <f t="shared" si="15"/>
        <v>PBI</v>
      </c>
      <c r="J194" s="215" t="str">
        <f t="shared" si="16"/>
        <v>MTCA</v>
      </c>
      <c r="K194" s="215" t="str">
        <f t="shared" si="17"/>
        <v>220700</v>
      </c>
      <c r="L194" s="515" t="str">
        <f t="shared" si="19"/>
        <v>PBI WS</v>
      </c>
    </row>
    <row r="195" spans="2:12" x14ac:dyDescent="0.25">
      <c r="B195" t="s">
        <v>1560</v>
      </c>
      <c r="C195" t="s">
        <v>1583</v>
      </c>
      <c r="D195" s="215" t="s">
        <v>1223</v>
      </c>
      <c r="E195" s="515">
        <v>20161129</v>
      </c>
      <c r="G195" s="215" t="str">
        <f t="shared" si="18"/>
        <v>HEBT</v>
      </c>
      <c r="H195" s="215" t="str">
        <f t="shared" si="14"/>
        <v>030ROW</v>
      </c>
      <c r="I195" s="215" t="str">
        <f t="shared" si="15"/>
        <v>PBI</v>
      </c>
      <c r="J195" s="215" t="str">
        <f t="shared" si="16"/>
        <v>LAN</v>
      </c>
      <c r="K195" s="215" t="str">
        <f t="shared" si="17"/>
        <v>220701</v>
      </c>
      <c r="L195" s="515" t="str">
        <f t="shared" si="19"/>
        <v>PBI WS</v>
      </c>
    </row>
    <row r="196" spans="2:12" x14ac:dyDescent="0.25">
      <c r="B196" t="s">
        <v>1560</v>
      </c>
      <c r="C196" t="s">
        <v>1584</v>
      </c>
      <c r="D196" s="559" t="s">
        <v>1601</v>
      </c>
      <c r="E196" s="515">
        <v>20161129</v>
      </c>
      <c r="G196" s="215" t="str">
        <f t="shared" si="18"/>
        <v>HEBT</v>
      </c>
      <c r="H196" s="215" t="str">
        <f t="shared" ref="H196:H259" si="20">MID(C196,FIND(G196,C196)+LEN(G196)+1,FIND(":",C196)-FIND(G196,C196)-LEN(G196)-1)</f>
        <v>030ROW</v>
      </c>
      <c r="I196" s="215" t="str">
        <f t="shared" ref="I196:I259" si="21">MID(C196,FIND(H196,C196)+LEN(H196)+1,FIND("-",C196,FIND(H196,C196))-FIND(H196,C196)-LEN(H196)-1)</f>
        <v>PBI</v>
      </c>
      <c r="J196" s="215" t="str">
        <f t="shared" ref="J196:J259" si="22">MID(C196,FIND(I196,C196)+LEN(I196)+1,FIND("-",C196,FIND(I196,C196)+LEN(I196)+1)-FIND(I196,C196)-LEN(I196)-1)</f>
        <v>BE</v>
      </c>
      <c r="K196" s="215" t="str">
        <f t="shared" ref="K196:K259" si="23">RIGHT(C196,LEN(C196)-FIND(J196,C196,5)-LEN(J196))</f>
        <v>220702</v>
      </c>
      <c r="L196" s="515" t="str">
        <f t="shared" si="19"/>
        <v>PBI WS, SiPD</v>
      </c>
    </row>
    <row r="197" spans="2:12" x14ac:dyDescent="0.25">
      <c r="B197" t="s">
        <v>1560</v>
      </c>
      <c r="C197" t="s">
        <v>1585</v>
      </c>
      <c r="D197" s="559" t="s">
        <v>1602</v>
      </c>
      <c r="E197" s="515">
        <v>20161129</v>
      </c>
      <c r="G197" s="215" t="str">
        <f t="shared" si="18"/>
        <v>HEBT</v>
      </c>
      <c r="H197" s="215" t="str">
        <f t="shared" si="20"/>
        <v>030ROW</v>
      </c>
      <c r="I197" s="215" t="str">
        <f t="shared" si="21"/>
        <v>PBI</v>
      </c>
      <c r="J197" s="215" t="str">
        <f t="shared" si="22"/>
        <v>BE</v>
      </c>
      <c r="K197" s="215" t="str">
        <f t="shared" si="23"/>
        <v>220703</v>
      </c>
      <c r="L197" s="515" t="str">
        <f t="shared" si="19"/>
        <v>PBI WS, SiAPD</v>
      </c>
    </row>
    <row r="198" spans="2:12" x14ac:dyDescent="0.25">
      <c r="B198" t="s">
        <v>1560</v>
      </c>
      <c r="C198" t="s">
        <v>1586</v>
      </c>
      <c r="D198" s="559" t="s">
        <v>1603</v>
      </c>
      <c r="E198" s="515">
        <v>20161129</v>
      </c>
      <c r="G198" s="215" t="str">
        <f t="shared" si="18"/>
        <v>HEBT</v>
      </c>
      <c r="H198" s="215" t="str">
        <f t="shared" si="20"/>
        <v>030ROW</v>
      </c>
      <c r="I198" s="215" t="str">
        <f t="shared" si="21"/>
        <v>PBI</v>
      </c>
      <c r="J198" s="215" t="str">
        <f t="shared" si="22"/>
        <v>FE</v>
      </c>
      <c r="K198" s="215" t="str">
        <f t="shared" si="23"/>
        <v>220704</v>
      </c>
      <c r="L198" s="515" t="str">
        <f t="shared" si="19"/>
        <v>PBI WS, OFE SiPD</v>
      </c>
    </row>
    <row r="199" spans="2:12" x14ac:dyDescent="0.25">
      <c r="B199" t="s">
        <v>1560</v>
      </c>
      <c r="C199" t="s">
        <v>1587</v>
      </c>
      <c r="D199" s="559" t="s">
        <v>1604</v>
      </c>
      <c r="E199" s="515">
        <v>20161129</v>
      </c>
      <c r="G199" s="215" t="str">
        <f t="shared" si="18"/>
        <v>HEBT</v>
      </c>
      <c r="H199" s="215" t="str">
        <f t="shared" si="20"/>
        <v>030ROW</v>
      </c>
      <c r="I199" s="215" t="str">
        <f t="shared" si="21"/>
        <v>PBI</v>
      </c>
      <c r="J199" s="215" t="str">
        <f t="shared" si="22"/>
        <v>FE</v>
      </c>
      <c r="K199" s="215" t="str">
        <f t="shared" si="23"/>
        <v>220705</v>
      </c>
      <c r="L199" s="515" t="str">
        <f t="shared" si="19"/>
        <v>PBI WS, OFE SiAPD</v>
      </c>
    </row>
    <row r="200" spans="2:12" x14ac:dyDescent="0.25">
      <c r="B200" t="s">
        <v>1561</v>
      </c>
      <c r="C200" t="s">
        <v>1588</v>
      </c>
      <c r="D200" s="215" t="s">
        <v>1223</v>
      </c>
      <c r="E200" s="515">
        <v>20161129</v>
      </c>
      <c r="G200" s="215" t="str">
        <f t="shared" si="18"/>
        <v>HEBT</v>
      </c>
      <c r="H200" s="215" t="str">
        <f t="shared" si="20"/>
        <v>030ROW</v>
      </c>
      <c r="I200" s="215" t="str">
        <f t="shared" si="21"/>
        <v>PBI</v>
      </c>
      <c r="J200" s="215" t="str">
        <f t="shared" si="22"/>
        <v>MTCA</v>
      </c>
      <c r="K200" s="215" t="str">
        <f t="shared" si="23"/>
        <v>220800</v>
      </c>
      <c r="L200" s="515" t="str">
        <f t="shared" si="19"/>
        <v>PBI WS</v>
      </c>
    </row>
    <row r="201" spans="2:12" x14ac:dyDescent="0.25">
      <c r="B201" t="s">
        <v>1561</v>
      </c>
      <c r="C201" t="s">
        <v>1589</v>
      </c>
      <c r="D201" s="215" t="s">
        <v>1223</v>
      </c>
      <c r="E201" s="515">
        <v>20161129</v>
      </c>
      <c r="G201" s="215" t="str">
        <f t="shared" si="18"/>
        <v>HEBT</v>
      </c>
      <c r="H201" s="215" t="str">
        <f t="shared" si="20"/>
        <v>030ROW</v>
      </c>
      <c r="I201" s="215" t="str">
        <f t="shared" si="21"/>
        <v>PBI</v>
      </c>
      <c r="J201" s="215" t="str">
        <f t="shared" si="22"/>
        <v>LAN</v>
      </c>
      <c r="K201" s="215" t="str">
        <f t="shared" si="23"/>
        <v>220801</v>
      </c>
      <c r="L201" s="515" t="str">
        <f t="shared" si="19"/>
        <v>PBI WS</v>
      </c>
    </row>
    <row r="202" spans="2:12" x14ac:dyDescent="0.25">
      <c r="B202" t="s">
        <v>1561</v>
      </c>
      <c r="C202" t="s">
        <v>1590</v>
      </c>
      <c r="D202" s="559" t="s">
        <v>1601</v>
      </c>
      <c r="E202" s="515">
        <v>20161129</v>
      </c>
      <c r="G202" s="215" t="str">
        <f t="shared" ref="G202:G265" si="24">LEFT(C202,FIND("-",C202)-1)</f>
        <v>HEBT</v>
      </c>
      <c r="H202" s="215" t="str">
        <f t="shared" si="20"/>
        <v>030ROW</v>
      </c>
      <c r="I202" s="215" t="str">
        <f t="shared" si="21"/>
        <v>PBI</v>
      </c>
      <c r="J202" s="215" t="str">
        <f t="shared" si="22"/>
        <v>BE</v>
      </c>
      <c r="K202" s="215" t="str">
        <f t="shared" si="23"/>
        <v>220802</v>
      </c>
      <c r="L202" s="515" t="str">
        <f t="shared" ref="L202:L265" si="25">D202</f>
        <v>PBI WS, SiPD</v>
      </c>
    </row>
    <row r="203" spans="2:12" x14ac:dyDescent="0.25">
      <c r="B203" t="s">
        <v>1561</v>
      </c>
      <c r="C203" t="s">
        <v>1591</v>
      </c>
      <c r="D203" s="559" t="s">
        <v>1602</v>
      </c>
      <c r="E203" s="515">
        <v>20161129</v>
      </c>
      <c r="G203" s="215" t="str">
        <f t="shared" si="24"/>
        <v>HEBT</v>
      </c>
      <c r="H203" s="215" t="str">
        <f t="shared" si="20"/>
        <v>030ROW</v>
      </c>
      <c r="I203" s="215" t="str">
        <f t="shared" si="21"/>
        <v>PBI</v>
      </c>
      <c r="J203" s="215" t="str">
        <f t="shared" si="22"/>
        <v>BE</v>
      </c>
      <c r="K203" s="215" t="str">
        <f t="shared" si="23"/>
        <v>220803</v>
      </c>
      <c r="L203" s="515" t="str">
        <f t="shared" si="25"/>
        <v>PBI WS, SiAPD</v>
      </c>
    </row>
    <row r="204" spans="2:12" x14ac:dyDescent="0.25">
      <c r="B204" t="s">
        <v>1561</v>
      </c>
      <c r="C204" t="s">
        <v>1592</v>
      </c>
      <c r="D204" s="559" t="s">
        <v>1603</v>
      </c>
      <c r="E204" s="515">
        <v>20161129</v>
      </c>
      <c r="G204" s="215" t="str">
        <f t="shared" si="24"/>
        <v>HEBT</v>
      </c>
      <c r="H204" s="215" t="str">
        <f t="shared" si="20"/>
        <v>030ROW</v>
      </c>
      <c r="I204" s="215" t="str">
        <f t="shared" si="21"/>
        <v>PBI</v>
      </c>
      <c r="J204" s="215" t="str">
        <f t="shared" si="22"/>
        <v>FE</v>
      </c>
      <c r="K204" s="215" t="str">
        <f t="shared" si="23"/>
        <v>220804</v>
      </c>
      <c r="L204" s="515" t="str">
        <f t="shared" si="25"/>
        <v>PBI WS, OFE SiPD</v>
      </c>
    </row>
    <row r="205" spans="2:12" x14ac:dyDescent="0.25">
      <c r="B205" t="s">
        <v>1561</v>
      </c>
      <c r="C205" t="s">
        <v>1593</v>
      </c>
      <c r="D205" s="559" t="s">
        <v>1604</v>
      </c>
      <c r="E205" s="515">
        <v>20161129</v>
      </c>
      <c r="G205" s="215" t="str">
        <f t="shared" si="24"/>
        <v>HEBT</v>
      </c>
      <c r="H205" s="215" t="str">
        <f t="shared" si="20"/>
        <v>030ROW</v>
      </c>
      <c r="I205" s="215" t="str">
        <f t="shared" si="21"/>
        <v>PBI</v>
      </c>
      <c r="J205" s="215" t="str">
        <f t="shared" si="22"/>
        <v>FE</v>
      </c>
      <c r="K205" s="215" t="str">
        <f t="shared" si="23"/>
        <v>220805</v>
      </c>
      <c r="L205" s="515" t="str">
        <f t="shared" si="25"/>
        <v>PBI WS, OFE SiAPD</v>
      </c>
    </row>
    <row r="206" spans="2:12" x14ac:dyDescent="0.25">
      <c r="B206" t="s">
        <v>1562</v>
      </c>
      <c r="C206" t="s">
        <v>1594</v>
      </c>
      <c r="D206" s="215" t="s">
        <v>1223</v>
      </c>
      <c r="E206" s="515">
        <v>20161129</v>
      </c>
      <c r="G206" s="215" t="str">
        <f t="shared" si="24"/>
        <v>HEBT</v>
      </c>
      <c r="H206" s="215" t="str">
        <f t="shared" si="20"/>
        <v>030ROW</v>
      </c>
      <c r="I206" s="215" t="str">
        <f t="shared" si="21"/>
        <v>PBI</v>
      </c>
      <c r="J206" s="215" t="str">
        <f t="shared" si="22"/>
        <v>MTCA</v>
      </c>
      <c r="K206" s="215" t="str">
        <f t="shared" si="23"/>
        <v>220900</v>
      </c>
      <c r="L206" s="515" t="str">
        <f t="shared" si="25"/>
        <v>PBI WS</v>
      </c>
    </row>
    <row r="207" spans="2:12" x14ac:dyDescent="0.25">
      <c r="B207" t="s">
        <v>1562</v>
      </c>
      <c r="C207" t="s">
        <v>1595</v>
      </c>
      <c r="D207" s="215" t="s">
        <v>1223</v>
      </c>
      <c r="E207" s="515">
        <v>20161129</v>
      </c>
      <c r="G207" s="215" t="str">
        <f t="shared" si="24"/>
        <v>HEBT</v>
      </c>
      <c r="H207" s="215" t="str">
        <f t="shared" si="20"/>
        <v>030ROW</v>
      </c>
      <c r="I207" s="215" t="str">
        <f t="shared" si="21"/>
        <v>PBI</v>
      </c>
      <c r="J207" s="215" t="str">
        <f t="shared" si="22"/>
        <v>LAN</v>
      </c>
      <c r="K207" s="215" t="str">
        <f t="shared" si="23"/>
        <v>220901</v>
      </c>
      <c r="L207" s="515" t="str">
        <f t="shared" si="25"/>
        <v>PBI WS</v>
      </c>
    </row>
    <row r="208" spans="2:12" x14ac:dyDescent="0.25">
      <c r="B208" t="s">
        <v>1562</v>
      </c>
      <c r="C208" t="s">
        <v>1596</v>
      </c>
      <c r="D208" s="559" t="s">
        <v>1601</v>
      </c>
      <c r="E208" s="515">
        <v>20161129</v>
      </c>
      <c r="G208" s="215" t="str">
        <f t="shared" si="24"/>
        <v>HEBT</v>
      </c>
      <c r="H208" s="215" t="str">
        <f t="shared" si="20"/>
        <v>030ROW</v>
      </c>
      <c r="I208" s="215" t="str">
        <f t="shared" si="21"/>
        <v>PBI</v>
      </c>
      <c r="J208" s="215" t="str">
        <f t="shared" si="22"/>
        <v>BE</v>
      </c>
      <c r="K208" s="215" t="str">
        <f t="shared" si="23"/>
        <v>220902</v>
      </c>
      <c r="L208" s="515" t="str">
        <f t="shared" si="25"/>
        <v>PBI WS, SiPD</v>
      </c>
    </row>
    <row r="209" spans="1:12" x14ac:dyDescent="0.25">
      <c r="B209" t="s">
        <v>1562</v>
      </c>
      <c r="C209" t="s">
        <v>1597</v>
      </c>
      <c r="D209" s="559" t="s">
        <v>1602</v>
      </c>
      <c r="E209" s="515">
        <v>20161129</v>
      </c>
      <c r="G209" s="215" t="str">
        <f t="shared" si="24"/>
        <v>HEBT</v>
      </c>
      <c r="H209" s="215" t="str">
        <f t="shared" si="20"/>
        <v>030ROW</v>
      </c>
      <c r="I209" s="215" t="str">
        <f t="shared" si="21"/>
        <v>PBI</v>
      </c>
      <c r="J209" s="215" t="str">
        <f t="shared" si="22"/>
        <v>BE</v>
      </c>
      <c r="K209" s="215" t="str">
        <f t="shared" si="23"/>
        <v>220903</v>
      </c>
      <c r="L209" s="515" t="str">
        <f t="shared" si="25"/>
        <v>PBI WS, SiAPD</v>
      </c>
    </row>
    <row r="210" spans="1:12" x14ac:dyDescent="0.25">
      <c r="B210" t="s">
        <v>1562</v>
      </c>
      <c r="C210" t="s">
        <v>1598</v>
      </c>
      <c r="D210" s="559" t="s">
        <v>1603</v>
      </c>
      <c r="E210" s="515">
        <v>20161129</v>
      </c>
      <c r="G210" s="215" t="str">
        <f t="shared" si="24"/>
        <v>HEBT</v>
      </c>
      <c r="H210" s="215" t="str">
        <f t="shared" si="20"/>
        <v>030ROW</v>
      </c>
      <c r="I210" s="215" t="str">
        <f t="shared" si="21"/>
        <v>PBI</v>
      </c>
      <c r="J210" s="215" t="str">
        <f t="shared" si="22"/>
        <v>FE</v>
      </c>
      <c r="K210" s="215" t="str">
        <f t="shared" si="23"/>
        <v>220904</v>
      </c>
      <c r="L210" s="515" t="str">
        <f t="shared" si="25"/>
        <v>PBI WS, OFE SiPD</v>
      </c>
    </row>
    <row r="211" spans="1:12" x14ac:dyDescent="0.25">
      <c r="B211" t="s">
        <v>1562</v>
      </c>
      <c r="C211" t="s">
        <v>1599</v>
      </c>
      <c r="D211" s="559" t="s">
        <v>1604</v>
      </c>
      <c r="E211" s="515">
        <v>20161129</v>
      </c>
      <c r="G211" s="215" t="str">
        <f t="shared" si="24"/>
        <v>HEBT</v>
      </c>
      <c r="H211" s="215" t="str">
        <f t="shared" si="20"/>
        <v>030ROW</v>
      </c>
      <c r="I211" s="215" t="str">
        <f t="shared" si="21"/>
        <v>PBI</v>
      </c>
      <c r="J211" s="215" t="str">
        <f t="shared" si="22"/>
        <v>FE</v>
      </c>
      <c r="K211" s="215" t="str">
        <f t="shared" si="23"/>
        <v>220905</v>
      </c>
      <c r="L211" s="515" t="str">
        <f t="shared" si="25"/>
        <v>PBI WS, OFE SiAPD</v>
      </c>
    </row>
    <row r="212" spans="1:12" x14ac:dyDescent="0.25">
      <c r="B212" t="s">
        <v>589</v>
      </c>
      <c r="C212" t="s">
        <v>1421</v>
      </c>
      <c r="D212" s="215" t="s">
        <v>1223</v>
      </c>
      <c r="E212" s="515">
        <v>20161107</v>
      </c>
      <c r="G212" s="215" t="str">
        <f t="shared" si="24"/>
        <v>A2T</v>
      </c>
      <c r="H212" s="215" t="str">
        <f t="shared" si="20"/>
        <v>010ROW</v>
      </c>
      <c r="I212" s="215" t="str">
        <f t="shared" si="21"/>
        <v>PBI</v>
      </c>
      <c r="J212" s="215" t="str">
        <f t="shared" si="22"/>
        <v>MTCA</v>
      </c>
      <c r="K212" s="215" t="str">
        <f t="shared" si="23"/>
        <v>221000</v>
      </c>
      <c r="L212" s="515" t="str">
        <f t="shared" si="25"/>
        <v>PBI WS</v>
      </c>
    </row>
    <row r="213" spans="1:12" x14ac:dyDescent="0.25">
      <c r="B213" t="s">
        <v>589</v>
      </c>
      <c r="C213" t="s">
        <v>1124</v>
      </c>
      <c r="D213" s="215" t="s">
        <v>1223</v>
      </c>
      <c r="E213" s="515">
        <v>20161129</v>
      </c>
      <c r="G213" s="215" t="str">
        <f t="shared" si="24"/>
        <v>A2T</v>
      </c>
      <c r="H213" s="215" t="str">
        <f t="shared" si="20"/>
        <v>010ROW</v>
      </c>
      <c r="I213" s="215" t="str">
        <f t="shared" si="21"/>
        <v>PBI</v>
      </c>
      <c r="J213" s="215" t="str">
        <f t="shared" si="22"/>
        <v>LAN</v>
      </c>
      <c r="K213" s="215" t="str">
        <f t="shared" si="23"/>
        <v>221001</v>
      </c>
      <c r="L213" s="515" t="str">
        <f t="shared" si="25"/>
        <v>PBI WS</v>
      </c>
    </row>
    <row r="214" spans="1:12" x14ac:dyDescent="0.25">
      <c r="B214" t="s">
        <v>589</v>
      </c>
      <c r="C214" t="s">
        <v>1129</v>
      </c>
      <c r="D214" s="215" t="s">
        <v>1608</v>
      </c>
      <c r="E214" s="515">
        <v>20161129</v>
      </c>
      <c r="G214" s="215" t="str">
        <f t="shared" si="24"/>
        <v>A2T</v>
      </c>
      <c r="H214" s="215" t="str">
        <f t="shared" si="20"/>
        <v>010ROW</v>
      </c>
      <c r="I214" s="215" t="str">
        <f t="shared" si="21"/>
        <v>PBI</v>
      </c>
      <c r="J214" s="215" t="str">
        <f t="shared" si="22"/>
        <v>BE</v>
      </c>
      <c r="K214" s="215" t="str">
        <f t="shared" si="23"/>
        <v>221002</v>
      </c>
      <c r="L214" s="515" t="str">
        <f t="shared" si="25"/>
        <v>PBI WS, SEM</v>
      </c>
    </row>
    <row r="215" spans="1:12" s="215" customFormat="1" x14ac:dyDescent="0.25">
      <c r="A215"/>
      <c r="B215" t="s">
        <v>589</v>
      </c>
      <c r="C215" s="215" t="s">
        <v>1134</v>
      </c>
      <c r="D215" s="215" t="s">
        <v>1601</v>
      </c>
      <c r="E215" s="515">
        <v>20161129</v>
      </c>
      <c r="G215" s="215" t="str">
        <f t="shared" si="24"/>
        <v>A2T</v>
      </c>
      <c r="H215" s="215" t="str">
        <f t="shared" si="20"/>
        <v>010ROW</v>
      </c>
      <c r="I215" s="215" t="str">
        <f t="shared" si="21"/>
        <v>PBI</v>
      </c>
      <c r="J215" s="215" t="str">
        <f t="shared" si="22"/>
        <v>BE</v>
      </c>
      <c r="K215" s="215" t="str">
        <f t="shared" si="23"/>
        <v>221003</v>
      </c>
      <c r="L215" s="515" t="str">
        <f t="shared" si="25"/>
        <v>PBI WS, SiPD</v>
      </c>
    </row>
    <row r="216" spans="1:12" s="215" customFormat="1" x14ac:dyDescent="0.25">
      <c r="B216" s="215" t="s">
        <v>589</v>
      </c>
      <c r="C216" s="215" t="s">
        <v>1139</v>
      </c>
      <c r="D216" s="215" t="s">
        <v>1602</v>
      </c>
      <c r="E216" s="515">
        <v>20161129</v>
      </c>
      <c r="G216" s="215" t="str">
        <f t="shared" si="24"/>
        <v>A2T</v>
      </c>
      <c r="H216" s="215" t="str">
        <f t="shared" si="20"/>
        <v>010ROW</v>
      </c>
      <c r="I216" s="215" t="str">
        <f t="shared" si="21"/>
        <v>PBI</v>
      </c>
      <c r="J216" s="215" t="str">
        <f t="shared" si="22"/>
        <v>BE</v>
      </c>
      <c r="K216" s="215" t="str">
        <f t="shared" si="23"/>
        <v>221004</v>
      </c>
      <c r="L216" s="515" t="str">
        <f t="shared" si="25"/>
        <v>PBI WS, SiAPD</v>
      </c>
    </row>
    <row r="217" spans="1:12" s="215" customFormat="1" x14ac:dyDescent="0.25">
      <c r="B217" s="215" t="s">
        <v>589</v>
      </c>
      <c r="C217" s="215" t="s">
        <v>1144</v>
      </c>
      <c r="D217" s="215" t="s">
        <v>1603</v>
      </c>
      <c r="E217" s="515">
        <v>20161129</v>
      </c>
      <c r="G217" s="215" t="str">
        <f t="shared" si="24"/>
        <v>A2T</v>
      </c>
      <c r="H217" s="215" t="str">
        <f t="shared" si="20"/>
        <v>010ROW</v>
      </c>
      <c r="I217" s="215" t="str">
        <f t="shared" si="21"/>
        <v>PBI</v>
      </c>
      <c r="J217" s="215" t="str">
        <f t="shared" si="22"/>
        <v>FE</v>
      </c>
      <c r="K217" s="215" t="str">
        <f t="shared" si="23"/>
        <v>221005</v>
      </c>
      <c r="L217" s="515" t="str">
        <f t="shared" si="25"/>
        <v>PBI WS, OFE SiPD</v>
      </c>
    </row>
    <row r="218" spans="1:12" s="215" customFormat="1" x14ac:dyDescent="0.25">
      <c r="B218" s="215" t="s">
        <v>589</v>
      </c>
      <c r="C218" s="215" t="s">
        <v>1149</v>
      </c>
      <c r="D218" s="215" t="s">
        <v>1604</v>
      </c>
      <c r="E218" s="515">
        <v>20161129</v>
      </c>
      <c r="G218" s="215" t="str">
        <f t="shared" si="24"/>
        <v>A2T</v>
      </c>
      <c r="H218" s="215" t="str">
        <f t="shared" si="20"/>
        <v>010ROW</v>
      </c>
      <c r="I218" s="215" t="str">
        <f t="shared" si="21"/>
        <v>PBI</v>
      </c>
      <c r="J218" s="215" t="str">
        <f t="shared" si="22"/>
        <v>FE</v>
      </c>
      <c r="K218" s="215" t="str">
        <f t="shared" si="23"/>
        <v>221006</v>
      </c>
      <c r="L218" s="515" t="str">
        <f t="shared" si="25"/>
        <v>PBI WS, OFE SiAPD</v>
      </c>
    </row>
    <row r="219" spans="1:12" s="215" customFormat="1" x14ac:dyDescent="0.25">
      <c r="B219" s="215" t="s">
        <v>515</v>
      </c>
      <c r="C219" s="215" t="s">
        <v>1422</v>
      </c>
      <c r="D219" s="514" t="s">
        <v>4</v>
      </c>
      <c r="E219" s="515">
        <v>20161107</v>
      </c>
      <c r="G219" s="215" t="str">
        <f t="shared" si="24"/>
        <v>FEB</v>
      </c>
      <c r="H219" s="215" t="str">
        <f t="shared" si="20"/>
        <v>030ROW</v>
      </c>
      <c r="I219" s="215" t="str">
        <f t="shared" si="21"/>
        <v>PBI</v>
      </c>
      <c r="J219" s="215" t="str">
        <f t="shared" si="22"/>
        <v>MTCA</v>
      </c>
      <c r="K219" s="215" t="str">
        <f t="shared" si="23"/>
        <v>223200</v>
      </c>
      <c r="L219" s="514" t="str">
        <f t="shared" si="25"/>
        <v>LEBT-010:PBI-EMU-001</v>
      </c>
    </row>
    <row r="220" spans="1:12" s="215" customFormat="1" x14ac:dyDescent="0.25">
      <c r="B220" s="215" t="s">
        <v>519</v>
      </c>
      <c r="C220" s="215" t="s">
        <v>1423</v>
      </c>
      <c r="D220" s="514" t="s">
        <v>12</v>
      </c>
      <c r="E220" s="515">
        <v>20161107</v>
      </c>
      <c r="G220" s="215" t="str">
        <f t="shared" si="24"/>
        <v>FEB</v>
      </c>
      <c r="H220" s="215" t="str">
        <f t="shared" si="20"/>
        <v>030ROW</v>
      </c>
      <c r="I220" s="215" t="str">
        <f t="shared" si="21"/>
        <v>PBI</v>
      </c>
      <c r="J220" s="215" t="str">
        <f t="shared" si="22"/>
        <v>MTCA</v>
      </c>
      <c r="K220" s="215" t="str">
        <f t="shared" si="23"/>
        <v>223300</v>
      </c>
      <c r="L220" s="514" t="str">
        <f t="shared" si="25"/>
        <v>MEBT-010:PBI-EMU-001</v>
      </c>
    </row>
    <row r="221" spans="1:12" s="215" customFormat="1" x14ac:dyDescent="0.25">
      <c r="B221" s="215" t="s">
        <v>519</v>
      </c>
      <c r="C221" s="215" t="s">
        <v>1175</v>
      </c>
      <c r="D221" s="514" t="s">
        <v>12</v>
      </c>
      <c r="E221" s="515">
        <v>20161107</v>
      </c>
      <c r="G221" s="215" t="str">
        <f t="shared" si="24"/>
        <v>FEB</v>
      </c>
      <c r="H221" s="215" t="str">
        <f t="shared" si="20"/>
        <v>030ROW</v>
      </c>
      <c r="I221" s="215" t="str">
        <f t="shared" si="21"/>
        <v>PBI</v>
      </c>
      <c r="J221" s="215" t="str">
        <f t="shared" si="22"/>
        <v>LAN</v>
      </c>
      <c r="K221" s="215" t="str">
        <f t="shared" si="23"/>
        <v>223301</v>
      </c>
      <c r="L221" s="514" t="str">
        <f t="shared" si="25"/>
        <v>MEBT-010:PBI-EMU-001</v>
      </c>
    </row>
    <row r="222" spans="1:12" s="215" customFormat="1" x14ac:dyDescent="0.25">
      <c r="B222" s="215" t="s">
        <v>519</v>
      </c>
      <c r="C222" s="215" t="s">
        <v>1176</v>
      </c>
      <c r="D222" s="514" t="s">
        <v>12</v>
      </c>
      <c r="E222" s="515">
        <v>20161107</v>
      </c>
      <c r="G222" s="215" t="str">
        <f t="shared" si="24"/>
        <v>FEB</v>
      </c>
      <c r="H222" s="215" t="str">
        <f t="shared" si="20"/>
        <v>030ROW</v>
      </c>
      <c r="I222" s="215" t="str">
        <f t="shared" si="21"/>
        <v>PBI</v>
      </c>
      <c r="J222" s="215" t="str">
        <f t="shared" si="22"/>
        <v>BE</v>
      </c>
      <c r="K222" s="215" t="str">
        <f t="shared" si="23"/>
        <v>223302</v>
      </c>
      <c r="L222" s="514" t="str">
        <f t="shared" si="25"/>
        <v>MEBT-010:PBI-EMU-001</v>
      </c>
    </row>
    <row r="223" spans="1:12" s="215" customFormat="1" x14ac:dyDescent="0.25">
      <c r="B223" s="215" t="s">
        <v>519</v>
      </c>
      <c r="C223" s="215" t="s">
        <v>1177</v>
      </c>
      <c r="D223" s="514" t="s">
        <v>12</v>
      </c>
      <c r="E223" s="515">
        <v>20161107</v>
      </c>
      <c r="G223" s="215" t="str">
        <f t="shared" si="24"/>
        <v>FEB</v>
      </c>
      <c r="H223" s="215" t="str">
        <f t="shared" si="20"/>
        <v>030ROW</v>
      </c>
      <c r="I223" s="215" t="str">
        <f t="shared" si="21"/>
        <v>PBI</v>
      </c>
      <c r="J223" s="215" t="str">
        <f t="shared" si="22"/>
        <v>BE</v>
      </c>
      <c r="K223" s="215" t="str">
        <f t="shared" si="23"/>
        <v>223303</v>
      </c>
      <c r="L223" s="514" t="str">
        <f t="shared" si="25"/>
        <v>MEBT-010:PBI-EMU-001</v>
      </c>
    </row>
    <row r="224" spans="1:12" s="215" customFormat="1" x14ac:dyDescent="0.25">
      <c r="B224" s="215" t="s">
        <v>517</v>
      </c>
      <c r="C224" s="215" t="s">
        <v>1424</v>
      </c>
      <c r="D224" s="514" t="s">
        <v>10</v>
      </c>
      <c r="E224" s="515">
        <v>20161107</v>
      </c>
      <c r="G224" s="215" t="str">
        <f t="shared" si="24"/>
        <v>FEB</v>
      </c>
      <c r="H224" s="215" t="str">
        <f t="shared" si="20"/>
        <v>030ROW</v>
      </c>
      <c r="I224" s="215" t="str">
        <f t="shared" si="21"/>
        <v>PBI</v>
      </c>
      <c r="J224" s="215" t="str">
        <f t="shared" si="22"/>
        <v>MTCA</v>
      </c>
      <c r="K224" s="215" t="str">
        <f t="shared" si="23"/>
        <v>223400</v>
      </c>
      <c r="L224" s="514" t="str">
        <f t="shared" si="25"/>
        <v>LEBT-010:PBI-FC-001</v>
      </c>
    </row>
    <row r="225" spans="1:14" s="215" customFormat="1" x14ac:dyDescent="0.25">
      <c r="B225" s="215" t="s">
        <v>517</v>
      </c>
      <c r="C225" s="215" t="s">
        <v>1206</v>
      </c>
      <c r="D225" s="514" t="s">
        <v>10</v>
      </c>
      <c r="E225" s="515">
        <v>20161107</v>
      </c>
      <c r="G225" s="215" t="str">
        <f t="shared" si="24"/>
        <v>FEB</v>
      </c>
      <c r="H225" s="215" t="str">
        <f t="shared" si="20"/>
        <v>030ROW</v>
      </c>
      <c r="I225" s="215" t="str">
        <f t="shared" si="21"/>
        <v>PBI</v>
      </c>
      <c r="J225" s="215" t="str">
        <f t="shared" si="22"/>
        <v>PS</v>
      </c>
      <c r="K225" s="215" t="str">
        <f t="shared" si="23"/>
        <v>223401</v>
      </c>
      <c r="L225" s="514" t="str">
        <f t="shared" si="25"/>
        <v>LEBT-010:PBI-FC-001</v>
      </c>
    </row>
    <row r="226" spans="1:14" s="215" customFormat="1" x14ac:dyDescent="0.25">
      <c r="B226" s="215" t="s">
        <v>517</v>
      </c>
      <c r="C226" s="215" t="s">
        <v>1425</v>
      </c>
      <c r="D226" s="514" t="s">
        <v>11</v>
      </c>
      <c r="E226" s="515">
        <v>20161107</v>
      </c>
      <c r="G226" s="215" t="str">
        <f t="shared" si="24"/>
        <v>FEB</v>
      </c>
      <c r="H226" s="215" t="str">
        <f t="shared" si="20"/>
        <v>030ROW</v>
      </c>
      <c r="I226" s="215" t="str">
        <f t="shared" si="21"/>
        <v>PBI</v>
      </c>
      <c r="J226" s="215" t="str">
        <f t="shared" si="22"/>
        <v>MTCA</v>
      </c>
      <c r="K226" s="215" t="str">
        <f t="shared" si="23"/>
        <v>223500</v>
      </c>
      <c r="L226" s="514" t="str">
        <f t="shared" si="25"/>
        <v>MEBT-010:PBI-FC-001</v>
      </c>
    </row>
    <row r="227" spans="1:14" s="215" customFormat="1" x14ac:dyDescent="0.25">
      <c r="B227" s="215" t="s">
        <v>517</v>
      </c>
      <c r="C227" s="215" t="s">
        <v>1207</v>
      </c>
      <c r="D227" s="514" t="s">
        <v>11</v>
      </c>
      <c r="E227" s="515">
        <v>20161107</v>
      </c>
      <c r="G227" s="215" t="str">
        <f t="shared" si="24"/>
        <v>FEB</v>
      </c>
      <c r="H227" s="215" t="str">
        <f t="shared" si="20"/>
        <v>030ROW</v>
      </c>
      <c r="I227" s="215" t="str">
        <f t="shared" si="21"/>
        <v>PBI</v>
      </c>
      <c r="J227" s="215" t="str">
        <f t="shared" si="22"/>
        <v>PS</v>
      </c>
      <c r="K227" s="215" t="str">
        <f t="shared" si="23"/>
        <v>223501</v>
      </c>
      <c r="L227" s="514" t="str">
        <f t="shared" si="25"/>
        <v>MEBT-010:PBI-FC-001</v>
      </c>
    </row>
    <row r="228" spans="1:14" s="215" customFormat="1" x14ac:dyDescent="0.25">
      <c r="B228" s="215" t="s">
        <v>575</v>
      </c>
      <c r="C228" s="215" t="s">
        <v>1426</v>
      </c>
      <c r="D228" s="514" t="s">
        <v>42</v>
      </c>
      <c r="E228" s="515">
        <v>20161107</v>
      </c>
      <c r="G228" s="515" t="str">
        <f t="shared" si="24"/>
        <v>DTL</v>
      </c>
      <c r="H228" s="515" t="str">
        <f t="shared" si="20"/>
        <v>030ROW</v>
      </c>
      <c r="I228" s="515" t="str">
        <f t="shared" si="21"/>
        <v>PBI</v>
      </c>
      <c r="J228" s="515" t="str">
        <f t="shared" si="22"/>
        <v>MTCA</v>
      </c>
      <c r="K228" s="515" t="str">
        <f t="shared" si="23"/>
        <v>223600</v>
      </c>
      <c r="L228" s="514" t="str">
        <f t="shared" si="25"/>
        <v>DTL-020:PBI-FC-001</v>
      </c>
    </row>
    <row r="229" spans="1:14" s="215" customFormat="1" x14ac:dyDescent="0.25">
      <c r="B229" s="215" t="s">
        <v>575</v>
      </c>
      <c r="C229" s="215" t="s">
        <v>1190</v>
      </c>
      <c r="D229" s="514" t="s">
        <v>42</v>
      </c>
      <c r="E229" s="515">
        <v>20161107</v>
      </c>
      <c r="G229" s="515" t="str">
        <f t="shared" si="24"/>
        <v>DTL</v>
      </c>
      <c r="H229" s="515" t="str">
        <f t="shared" si="20"/>
        <v>030ROW</v>
      </c>
      <c r="I229" s="515" t="str">
        <f t="shared" si="21"/>
        <v>PBI</v>
      </c>
      <c r="J229" s="515" t="str">
        <f t="shared" si="22"/>
        <v>FE</v>
      </c>
      <c r="K229" s="515" t="str">
        <f t="shared" si="23"/>
        <v>223601</v>
      </c>
      <c r="L229" s="514" t="str">
        <f t="shared" si="25"/>
        <v>DTL-020:PBI-FC-001</v>
      </c>
    </row>
    <row r="230" spans="1:14" s="215" customFormat="1" x14ac:dyDescent="0.25">
      <c r="B230" s="215" t="s">
        <v>575</v>
      </c>
      <c r="C230" s="215" t="s">
        <v>1427</v>
      </c>
      <c r="D230" s="514" t="s">
        <v>43</v>
      </c>
      <c r="E230" s="515">
        <v>20161107</v>
      </c>
      <c r="G230" s="515" t="str">
        <f t="shared" si="24"/>
        <v>DTL</v>
      </c>
      <c r="H230" s="515" t="str">
        <f t="shared" si="20"/>
        <v>030ROW</v>
      </c>
      <c r="I230" s="515" t="str">
        <f t="shared" si="21"/>
        <v>PBI</v>
      </c>
      <c r="J230" s="515" t="str">
        <f t="shared" si="22"/>
        <v>MTCA</v>
      </c>
      <c r="K230" s="515" t="str">
        <f t="shared" si="23"/>
        <v>223700</v>
      </c>
      <c r="L230" s="514" t="str">
        <f t="shared" si="25"/>
        <v>DTL-040:PBI-FC-001</v>
      </c>
    </row>
    <row r="231" spans="1:14" s="215" customFormat="1" x14ac:dyDescent="0.25">
      <c r="B231" s="215" t="s">
        <v>575</v>
      </c>
      <c r="C231" s="215" t="s">
        <v>1191</v>
      </c>
      <c r="D231" s="514" t="s">
        <v>43</v>
      </c>
      <c r="E231" s="515">
        <v>20161107</v>
      </c>
      <c r="G231" s="515" t="str">
        <f t="shared" si="24"/>
        <v>DTL</v>
      </c>
      <c r="H231" s="515" t="str">
        <f t="shared" si="20"/>
        <v>030ROW</v>
      </c>
      <c r="I231" s="515" t="str">
        <f t="shared" si="21"/>
        <v>PBI</v>
      </c>
      <c r="J231" s="515" t="str">
        <f t="shared" si="22"/>
        <v>FE</v>
      </c>
      <c r="K231" s="515" t="str">
        <f t="shared" si="23"/>
        <v>223701</v>
      </c>
      <c r="L231" s="514" t="str">
        <f t="shared" si="25"/>
        <v>DTL-040:PBI-FC-001</v>
      </c>
    </row>
    <row r="232" spans="1:14" s="215" customFormat="1" x14ac:dyDescent="0.25">
      <c r="B232" s="215" t="s">
        <v>526</v>
      </c>
      <c r="C232" s="215" t="s">
        <v>1428</v>
      </c>
      <c r="D232" s="215" t="s">
        <v>1224</v>
      </c>
      <c r="E232" s="515">
        <v>20161107</v>
      </c>
      <c r="G232" s="215" t="str">
        <f t="shared" si="24"/>
        <v>SPK</v>
      </c>
      <c r="H232" s="215" t="str">
        <f t="shared" si="20"/>
        <v>030ROW</v>
      </c>
      <c r="I232" s="215" t="str">
        <f t="shared" si="21"/>
        <v>PBI</v>
      </c>
      <c r="J232" s="215" t="str">
        <f t="shared" si="22"/>
        <v>MTCA</v>
      </c>
      <c r="K232" s="215" t="str">
        <f t="shared" si="23"/>
        <v>223800</v>
      </c>
      <c r="L232" s="515" t="str">
        <f t="shared" si="25"/>
        <v>PBI IBS</v>
      </c>
    </row>
    <row r="233" spans="1:14" x14ac:dyDescent="0.25">
      <c r="A233" s="215"/>
      <c r="B233" s="215" t="s">
        <v>580</v>
      </c>
      <c r="C233" t="s">
        <v>1429</v>
      </c>
      <c r="D233" t="s">
        <v>1224</v>
      </c>
      <c r="E233" s="515">
        <v>20161107</v>
      </c>
      <c r="G233" s="215" t="str">
        <f t="shared" si="24"/>
        <v>MBL</v>
      </c>
      <c r="H233" s="215" t="str">
        <f t="shared" si="20"/>
        <v>040ROW</v>
      </c>
      <c r="I233" s="215" t="str">
        <f t="shared" si="21"/>
        <v>PBI</v>
      </c>
      <c r="J233" s="215" t="str">
        <f t="shared" si="22"/>
        <v>MTCA</v>
      </c>
      <c r="K233" s="215" t="str">
        <f t="shared" si="23"/>
        <v>223900</v>
      </c>
      <c r="L233" s="515" t="str">
        <f t="shared" si="25"/>
        <v>PBI IBS</v>
      </c>
    </row>
    <row r="234" spans="1:14" x14ac:dyDescent="0.25">
      <c r="A234" s="215"/>
      <c r="B234" s="215" t="s">
        <v>516</v>
      </c>
      <c r="C234" t="s">
        <v>1430</v>
      </c>
      <c r="D234" s="514" t="s">
        <v>1316</v>
      </c>
      <c r="E234" s="515">
        <v>20161107</v>
      </c>
      <c r="G234" s="215" t="str">
        <f t="shared" si="24"/>
        <v>FEB</v>
      </c>
      <c r="H234" s="215" t="str">
        <f t="shared" si="20"/>
        <v>030ROW</v>
      </c>
      <c r="I234" s="215" t="str">
        <f t="shared" si="21"/>
        <v>PBI</v>
      </c>
      <c r="J234" s="215" t="str">
        <f t="shared" si="22"/>
        <v>MTCA</v>
      </c>
      <c r="K234" s="215" t="str">
        <f t="shared" si="23"/>
        <v>224100</v>
      </c>
      <c r="L234" s="515" t="str">
        <f t="shared" si="25"/>
        <v>PBI MEBT LBM</v>
      </c>
    </row>
    <row r="235" spans="1:14" x14ac:dyDescent="0.25">
      <c r="A235" s="215"/>
      <c r="B235" s="215" t="s">
        <v>516</v>
      </c>
      <c r="C235" t="s">
        <v>1431</v>
      </c>
      <c r="D235" s="511" t="s">
        <v>1317</v>
      </c>
      <c r="E235" s="515">
        <v>20161107</v>
      </c>
      <c r="G235" s="215" t="str">
        <f t="shared" si="24"/>
        <v>FEB</v>
      </c>
      <c r="H235" s="215" t="str">
        <f t="shared" si="20"/>
        <v>030ROW</v>
      </c>
      <c r="I235" s="215" t="str">
        <f t="shared" si="21"/>
        <v>PBI</v>
      </c>
      <c r="J235" s="215" t="str">
        <f t="shared" si="22"/>
        <v>MTCA</v>
      </c>
      <c r="K235" s="215" t="str">
        <f t="shared" si="23"/>
        <v>224200</v>
      </c>
      <c r="L235" s="515" t="str">
        <f t="shared" si="25"/>
        <v>PBI SPK LBM</v>
      </c>
    </row>
    <row r="236" spans="1:14" x14ac:dyDescent="0.25">
      <c r="A236" s="215"/>
      <c r="B236" s="215" t="s">
        <v>578</v>
      </c>
      <c r="C236" t="s">
        <v>1432</v>
      </c>
      <c r="D236" s="215" t="s">
        <v>1318</v>
      </c>
      <c r="E236" s="515">
        <v>20161107</v>
      </c>
      <c r="G236" s="215" t="str">
        <f t="shared" si="24"/>
        <v>MBL</v>
      </c>
      <c r="H236" s="215" t="str">
        <f t="shared" si="20"/>
        <v>020ROW</v>
      </c>
      <c r="I236" s="215" t="str">
        <f t="shared" si="21"/>
        <v>PBI</v>
      </c>
      <c r="J236" s="215" t="str">
        <f t="shared" si="22"/>
        <v>MTCA</v>
      </c>
      <c r="K236" s="215" t="str">
        <f t="shared" si="23"/>
        <v>224300</v>
      </c>
      <c r="L236" s="515" t="str">
        <f t="shared" si="25"/>
        <v>PBI MBL LBM</v>
      </c>
    </row>
    <row r="237" spans="1:14" x14ac:dyDescent="0.25">
      <c r="A237" s="215"/>
      <c r="B237" s="215" t="s">
        <v>897</v>
      </c>
      <c r="C237" t="s">
        <v>1433</v>
      </c>
      <c r="D237" s="215" t="s">
        <v>1319</v>
      </c>
      <c r="E237" s="515">
        <v>20161107</v>
      </c>
      <c r="G237" s="215" t="str">
        <f t="shared" si="24"/>
        <v>HBL</v>
      </c>
      <c r="H237" s="215" t="str">
        <f t="shared" si="20"/>
        <v>200ROW</v>
      </c>
      <c r="I237" s="215" t="str">
        <f t="shared" si="21"/>
        <v>PBI</v>
      </c>
      <c r="J237" s="215" t="str">
        <f t="shared" si="22"/>
        <v>MTCA</v>
      </c>
      <c r="K237" s="215" t="str">
        <f t="shared" si="23"/>
        <v>224400</v>
      </c>
      <c r="L237" s="515" t="str">
        <f t="shared" si="25"/>
        <v>PBI HEBT LBM</v>
      </c>
    </row>
    <row r="238" spans="1:14" x14ac:dyDescent="0.25">
      <c r="A238" s="215"/>
      <c r="B238" s="215" t="s">
        <v>590</v>
      </c>
      <c r="C238" t="s">
        <v>1434</v>
      </c>
      <c r="D238" s="15" t="s">
        <v>634</v>
      </c>
      <c r="E238" s="515">
        <v>20161107</v>
      </c>
      <c r="G238" s="215" t="str">
        <f t="shared" si="24"/>
        <v>A2T</v>
      </c>
      <c r="H238" s="215" t="str">
        <f t="shared" si="20"/>
        <v>010ROW</v>
      </c>
      <c r="I238" s="215" t="str">
        <f t="shared" si="21"/>
        <v>PBI</v>
      </c>
      <c r="J238" s="215" t="str">
        <f t="shared" si="22"/>
        <v>MTCA</v>
      </c>
      <c r="K238" s="215" t="str">
        <f t="shared" si="23"/>
        <v>224500</v>
      </c>
      <c r="L238" s="515" t="str">
        <f t="shared" si="25"/>
        <v>A2T-130DRF:PBI-APTM-001</v>
      </c>
      <c r="N238" s="15"/>
    </row>
    <row r="239" spans="1:14" x14ac:dyDescent="0.25">
      <c r="A239" s="215"/>
      <c r="B239" s="215" t="s">
        <v>590</v>
      </c>
      <c r="C239" t="s">
        <v>1201</v>
      </c>
      <c r="D239" s="15" t="s">
        <v>634</v>
      </c>
      <c r="E239" s="515">
        <v>20161107</v>
      </c>
      <c r="G239" s="215" t="str">
        <f t="shared" si="24"/>
        <v>A2T</v>
      </c>
      <c r="H239" s="215" t="str">
        <f t="shared" si="20"/>
        <v>010ROW</v>
      </c>
      <c r="I239" s="215" t="str">
        <f t="shared" si="21"/>
        <v>PBI</v>
      </c>
      <c r="J239" s="215" t="str">
        <f t="shared" si="22"/>
        <v>FE</v>
      </c>
      <c r="K239" s="215" t="str">
        <f t="shared" si="23"/>
        <v>224501</v>
      </c>
      <c r="L239" s="515" t="str">
        <f t="shared" si="25"/>
        <v>A2T-130DRF:PBI-APTM-001</v>
      </c>
      <c r="N239" s="15"/>
    </row>
    <row r="240" spans="1:14" x14ac:dyDescent="0.25">
      <c r="A240" s="215"/>
      <c r="B240" s="215" t="s">
        <v>590</v>
      </c>
      <c r="C240" t="s">
        <v>1435</v>
      </c>
      <c r="D240" s="15" t="s">
        <v>466</v>
      </c>
      <c r="E240" s="515">
        <v>20161107</v>
      </c>
      <c r="G240" s="215" t="str">
        <f t="shared" si="24"/>
        <v>A2T</v>
      </c>
      <c r="H240" s="215" t="str">
        <f t="shared" si="20"/>
        <v>010ROW</v>
      </c>
      <c r="I240" s="215" t="str">
        <f t="shared" si="21"/>
        <v>PBI</v>
      </c>
      <c r="J240" s="215" t="str">
        <f t="shared" si="22"/>
        <v>MTCA</v>
      </c>
      <c r="K240" s="215" t="str">
        <f t="shared" si="23"/>
        <v>224600</v>
      </c>
      <c r="L240" s="515" t="str">
        <f t="shared" si="25"/>
        <v>DMPL-050DRF:PBI-APTM-001</v>
      </c>
      <c r="N240" s="15"/>
    </row>
    <row r="241" spans="1:12" x14ac:dyDescent="0.25">
      <c r="A241" s="215"/>
      <c r="B241" s="215" t="s">
        <v>590</v>
      </c>
      <c r="C241" t="s">
        <v>1202</v>
      </c>
      <c r="D241" s="15" t="s">
        <v>466</v>
      </c>
      <c r="E241" s="515">
        <v>20161107</v>
      </c>
      <c r="G241" s="215" t="str">
        <f t="shared" si="24"/>
        <v>A2T</v>
      </c>
      <c r="H241" s="215" t="str">
        <f t="shared" si="20"/>
        <v>010ROW</v>
      </c>
      <c r="I241" s="215" t="str">
        <f t="shared" si="21"/>
        <v>PBI</v>
      </c>
      <c r="J241" s="215" t="str">
        <f t="shared" si="22"/>
        <v>FE</v>
      </c>
      <c r="K241" s="215" t="str">
        <f t="shared" si="23"/>
        <v>224601</v>
      </c>
      <c r="L241" s="515" t="str">
        <f t="shared" si="25"/>
        <v>DMPL-050DRF:PBI-APTM-001</v>
      </c>
    </row>
    <row r="242" spans="1:12" x14ac:dyDescent="0.25">
      <c r="A242" s="215"/>
      <c r="B242" s="215" t="s">
        <v>1680</v>
      </c>
      <c r="C242" t="s">
        <v>1682</v>
      </c>
      <c r="D242" s="215" t="s">
        <v>1228</v>
      </c>
      <c r="E242" s="515">
        <v>20161221</v>
      </c>
      <c r="G242" s="215" t="str">
        <f t="shared" si="24"/>
        <v>A2T</v>
      </c>
      <c r="H242" s="215" t="str">
        <f t="shared" si="20"/>
        <v>020ROW</v>
      </c>
      <c r="I242" s="215" t="str">
        <f t="shared" si="21"/>
        <v>PBI</v>
      </c>
      <c r="J242" s="215" t="str">
        <f t="shared" si="22"/>
        <v>MTCA</v>
      </c>
      <c r="K242" s="215" t="str">
        <f t="shared" si="23"/>
        <v>224700</v>
      </c>
      <c r="L242" s="515" t="str">
        <f t="shared" si="25"/>
        <v>PBI Target APTM</v>
      </c>
    </row>
    <row r="243" spans="1:12" x14ac:dyDescent="0.25">
      <c r="A243" s="215"/>
      <c r="B243" s="215" t="s">
        <v>1680</v>
      </c>
      <c r="C243" t="s">
        <v>1683</v>
      </c>
      <c r="D243" s="215" t="s">
        <v>1228</v>
      </c>
      <c r="E243" s="515">
        <v>20161221</v>
      </c>
      <c r="G243" s="215" t="str">
        <f t="shared" si="24"/>
        <v>A2T</v>
      </c>
      <c r="H243" s="215" t="str">
        <f t="shared" si="20"/>
        <v>020ROW</v>
      </c>
      <c r="I243" s="215" t="str">
        <f t="shared" si="21"/>
        <v>PBI</v>
      </c>
      <c r="J243" s="215" t="str">
        <f t="shared" si="22"/>
        <v>FE</v>
      </c>
      <c r="K243" s="215" t="str">
        <f t="shared" si="23"/>
        <v>224701</v>
      </c>
      <c r="L243" s="515" t="str">
        <f t="shared" si="25"/>
        <v>PBI Target APTM</v>
      </c>
    </row>
    <row r="244" spans="1:12" x14ac:dyDescent="0.25">
      <c r="A244" s="215"/>
      <c r="B244" s="215" t="s">
        <v>590</v>
      </c>
      <c r="C244" t="s">
        <v>1436</v>
      </c>
      <c r="D244" s="15" t="s">
        <v>467</v>
      </c>
      <c r="E244" s="515">
        <v>20161107</v>
      </c>
      <c r="G244" s="215" t="str">
        <f t="shared" si="24"/>
        <v>A2T</v>
      </c>
      <c r="H244" s="215" t="str">
        <f t="shared" si="20"/>
        <v>010ROW</v>
      </c>
      <c r="I244" s="215" t="str">
        <f t="shared" si="21"/>
        <v>PBI</v>
      </c>
      <c r="J244" s="215" t="str">
        <f t="shared" si="22"/>
        <v>MTCA</v>
      </c>
      <c r="K244" s="215" t="str">
        <f t="shared" si="23"/>
        <v>224800</v>
      </c>
      <c r="L244" s="515" t="str">
        <f t="shared" si="25"/>
        <v>DMPL-050DRF:PBI-IMG-001</v>
      </c>
    </row>
    <row r="245" spans="1:12" x14ac:dyDescent="0.25">
      <c r="A245" s="215"/>
      <c r="B245" s="215" t="s">
        <v>590</v>
      </c>
      <c r="C245" t="s">
        <v>1203</v>
      </c>
      <c r="D245" s="15" t="s">
        <v>467</v>
      </c>
      <c r="E245" s="515">
        <v>20161107</v>
      </c>
      <c r="G245" s="215" t="str">
        <f t="shared" si="24"/>
        <v>A2T</v>
      </c>
      <c r="H245" s="215" t="str">
        <f t="shared" si="20"/>
        <v>010ROW</v>
      </c>
      <c r="I245" s="215" t="str">
        <f t="shared" si="21"/>
        <v>PBI</v>
      </c>
      <c r="J245" s="215" t="str">
        <f t="shared" si="22"/>
        <v>FE</v>
      </c>
      <c r="K245" s="215" t="str">
        <f t="shared" si="23"/>
        <v>224801</v>
      </c>
      <c r="L245" s="515" t="str">
        <f t="shared" si="25"/>
        <v>DMPL-050DRF:PBI-IMG-001</v>
      </c>
    </row>
    <row r="246" spans="1:12" x14ac:dyDescent="0.25">
      <c r="A246" s="215"/>
      <c r="B246" s="215" t="s">
        <v>590</v>
      </c>
      <c r="C246" t="s">
        <v>1204</v>
      </c>
      <c r="D246" s="15" t="s">
        <v>467</v>
      </c>
      <c r="E246" s="515">
        <v>20161107</v>
      </c>
      <c r="G246" s="215" t="str">
        <f t="shared" si="24"/>
        <v>A2T</v>
      </c>
      <c r="H246" s="215" t="str">
        <f t="shared" si="20"/>
        <v>010ROW</v>
      </c>
      <c r="I246" s="215" t="str">
        <f t="shared" si="21"/>
        <v>PBI</v>
      </c>
      <c r="J246" s="215" t="str">
        <f t="shared" si="22"/>
        <v>SPECT</v>
      </c>
      <c r="K246" s="215" t="str">
        <f t="shared" si="23"/>
        <v>224802</v>
      </c>
      <c r="L246" s="515" t="str">
        <f t="shared" si="25"/>
        <v>DMPL-050DRF:PBI-IMG-001</v>
      </c>
    </row>
    <row r="247" spans="1:12" x14ac:dyDescent="0.25">
      <c r="A247" s="215"/>
      <c r="B247" s="215" t="s">
        <v>590</v>
      </c>
      <c r="C247" t="s">
        <v>1205</v>
      </c>
      <c r="D247" s="15" t="s">
        <v>467</v>
      </c>
      <c r="E247" s="515">
        <v>20161107</v>
      </c>
      <c r="G247" s="215" t="str">
        <f t="shared" si="24"/>
        <v>A2T</v>
      </c>
      <c r="H247" s="215" t="str">
        <f t="shared" si="20"/>
        <v>010ROW</v>
      </c>
      <c r="I247" s="215" t="str">
        <f t="shared" si="21"/>
        <v>PBI</v>
      </c>
      <c r="J247" s="215" t="str">
        <f t="shared" si="22"/>
        <v>ILLUM</v>
      </c>
      <c r="K247" s="215" t="str">
        <f t="shared" si="23"/>
        <v>224803</v>
      </c>
      <c r="L247" s="515" t="str">
        <f t="shared" si="25"/>
        <v>DMPL-050DRF:PBI-IMG-001</v>
      </c>
    </row>
    <row r="248" spans="1:12" x14ac:dyDescent="0.25">
      <c r="A248" s="215"/>
      <c r="B248" s="215" t="s">
        <v>1679</v>
      </c>
      <c r="C248" t="s">
        <v>1684</v>
      </c>
      <c r="D248" s="15" t="s">
        <v>460</v>
      </c>
      <c r="E248" s="515">
        <v>20161221</v>
      </c>
      <c r="G248" s="215" t="str">
        <f t="shared" si="24"/>
        <v>A2T</v>
      </c>
      <c r="H248" s="215" t="str">
        <f t="shared" si="20"/>
        <v>020ROW</v>
      </c>
      <c r="I248" s="215" t="str">
        <f t="shared" si="21"/>
        <v>PBI</v>
      </c>
      <c r="J248" s="215" t="str">
        <f t="shared" si="22"/>
        <v>MTCA</v>
      </c>
      <c r="K248" s="215" t="str">
        <f t="shared" si="23"/>
        <v>224900</v>
      </c>
      <c r="L248" s="515" t="str">
        <f t="shared" si="25"/>
        <v>Mnlt-PBDPlg:PBI-IMG-001</v>
      </c>
    </row>
    <row r="249" spans="1:12" x14ac:dyDescent="0.25">
      <c r="A249" s="215"/>
      <c r="B249" s="215" t="s">
        <v>1679</v>
      </c>
      <c r="C249" t="s">
        <v>1685</v>
      </c>
      <c r="D249" s="15" t="s">
        <v>460</v>
      </c>
      <c r="E249" s="515">
        <v>20161221</v>
      </c>
      <c r="G249" s="215" t="str">
        <f t="shared" si="24"/>
        <v>A2T</v>
      </c>
      <c r="H249" s="215" t="str">
        <f t="shared" si="20"/>
        <v>020ROW</v>
      </c>
      <c r="I249" s="215" t="str">
        <f t="shared" si="21"/>
        <v>PBI</v>
      </c>
      <c r="J249" s="215" t="str">
        <f t="shared" si="22"/>
        <v>FE</v>
      </c>
      <c r="K249" s="215" t="str">
        <f t="shared" si="23"/>
        <v>224901</v>
      </c>
      <c r="L249" s="515" t="str">
        <f t="shared" si="25"/>
        <v>Mnlt-PBDPlg:PBI-IMG-001</v>
      </c>
    </row>
    <row r="250" spans="1:12" x14ac:dyDescent="0.25">
      <c r="A250" s="215"/>
      <c r="B250" s="215" t="s">
        <v>1679</v>
      </c>
      <c r="C250" t="s">
        <v>1686</v>
      </c>
      <c r="D250" s="15" t="s">
        <v>460</v>
      </c>
      <c r="E250" s="515">
        <v>20161221</v>
      </c>
      <c r="G250" s="215" t="str">
        <f t="shared" si="24"/>
        <v>A2T</v>
      </c>
      <c r="H250" s="215" t="str">
        <f t="shared" si="20"/>
        <v>020ROW</v>
      </c>
      <c r="I250" s="215" t="str">
        <f t="shared" si="21"/>
        <v>PBI</v>
      </c>
      <c r="J250" s="215" t="str">
        <f t="shared" si="22"/>
        <v>SPECT</v>
      </c>
      <c r="K250" s="215" t="str">
        <f t="shared" si="23"/>
        <v>224902</v>
      </c>
      <c r="L250" s="515" t="str">
        <f t="shared" si="25"/>
        <v>Mnlt-PBDPlg:PBI-IMG-001</v>
      </c>
    </row>
    <row r="251" spans="1:12" x14ac:dyDescent="0.25">
      <c r="A251" s="215"/>
      <c r="B251" s="215" t="s">
        <v>1679</v>
      </c>
      <c r="C251" t="s">
        <v>1687</v>
      </c>
      <c r="D251" s="15" t="s">
        <v>460</v>
      </c>
      <c r="E251" s="515">
        <v>20161221</v>
      </c>
      <c r="G251" s="215" t="str">
        <f t="shared" si="24"/>
        <v>A2T</v>
      </c>
      <c r="H251" s="215" t="str">
        <f t="shared" si="20"/>
        <v>020ROW</v>
      </c>
      <c r="I251" s="215" t="str">
        <f t="shared" si="21"/>
        <v>PBI</v>
      </c>
      <c r="J251" s="215" t="str">
        <f t="shared" si="22"/>
        <v>ILLUM</v>
      </c>
      <c r="K251" s="215" t="str">
        <f t="shared" si="23"/>
        <v>224903</v>
      </c>
      <c r="L251" s="515" t="str">
        <f t="shared" si="25"/>
        <v>Mnlt-PBDPlg:PBI-IMG-001</v>
      </c>
    </row>
    <row r="252" spans="1:12" x14ac:dyDescent="0.25">
      <c r="A252" s="215"/>
      <c r="B252" s="215" t="s">
        <v>1679</v>
      </c>
      <c r="C252" t="s">
        <v>1688</v>
      </c>
      <c r="D252" s="15" t="s">
        <v>461</v>
      </c>
      <c r="E252" s="515">
        <v>20161221</v>
      </c>
      <c r="G252" s="215" t="str">
        <f t="shared" si="24"/>
        <v>A2T</v>
      </c>
      <c r="H252" s="215" t="str">
        <f t="shared" si="20"/>
        <v>020ROW</v>
      </c>
      <c r="I252" s="215" t="str">
        <f t="shared" si="21"/>
        <v>PBI</v>
      </c>
      <c r="J252" s="215" t="str">
        <f t="shared" si="22"/>
        <v>MTCA</v>
      </c>
      <c r="K252" s="215" t="str">
        <f t="shared" si="23"/>
        <v>225000</v>
      </c>
      <c r="L252" s="515" t="str">
        <f t="shared" si="25"/>
        <v>Mnlt-PBDPlg:PBI-IMG-002</v>
      </c>
    </row>
    <row r="253" spans="1:12" x14ac:dyDescent="0.25">
      <c r="A253" s="215"/>
      <c r="B253" s="215" t="s">
        <v>1679</v>
      </c>
      <c r="C253" t="s">
        <v>1689</v>
      </c>
      <c r="D253" s="15" t="s">
        <v>461</v>
      </c>
      <c r="E253" s="515">
        <v>20161221</v>
      </c>
      <c r="G253" s="215" t="str">
        <f t="shared" si="24"/>
        <v>A2T</v>
      </c>
      <c r="H253" s="215" t="str">
        <f t="shared" si="20"/>
        <v>020ROW</v>
      </c>
      <c r="I253" s="215" t="str">
        <f t="shared" si="21"/>
        <v>PBI</v>
      </c>
      <c r="J253" s="215" t="str">
        <f t="shared" si="22"/>
        <v>FE</v>
      </c>
      <c r="K253" s="215" t="str">
        <f t="shared" si="23"/>
        <v>225001</v>
      </c>
      <c r="L253" s="515" t="str">
        <f t="shared" si="25"/>
        <v>Mnlt-PBDPlg:PBI-IMG-002</v>
      </c>
    </row>
    <row r="254" spans="1:12" x14ac:dyDescent="0.25">
      <c r="A254" s="215"/>
      <c r="B254" s="215" t="s">
        <v>1679</v>
      </c>
      <c r="C254" t="s">
        <v>1690</v>
      </c>
      <c r="D254" s="15" t="s">
        <v>461</v>
      </c>
      <c r="E254" s="515">
        <v>20161221</v>
      </c>
      <c r="G254" s="215" t="str">
        <f t="shared" si="24"/>
        <v>A2T</v>
      </c>
      <c r="H254" s="215" t="str">
        <f t="shared" si="20"/>
        <v>020ROW</v>
      </c>
      <c r="I254" s="215" t="str">
        <f t="shared" si="21"/>
        <v>PBI</v>
      </c>
      <c r="J254" s="215" t="str">
        <f t="shared" si="22"/>
        <v>SPECT</v>
      </c>
      <c r="K254" s="215" t="str">
        <f t="shared" si="23"/>
        <v>225002</v>
      </c>
      <c r="L254" s="515" t="str">
        <f t="shared" si="25"/>
        <v>Mnlt-PBDPlg:PBI-IMG-002</v>
      </c>
    </row>
    <row r="255" spans="1:12" x14ac:dyDescent="0.25">
      <c r="A255" s="215"/>
      <c r="B255" s="215" t="s">
        <v>1679</v>
      </c>
      <c r="C255" t="s">
        <v>1691</v>
      </c>
      <c r="D255" s="15" t="s">
        <v>461</v>
      </c>
      <c r="E255" s="515">
        <v>20161221</v>
      </c>
      <c r="G255" s="215" t="str">
        <f t="shared" si="24"/>
        <v>A2T</v>
      </c>
      <c r="H255" s="215" t="str">
        <f t="shared" si="20"/>
        <v>020ROW</v>
      </c>
      <c r="I255" s="215" t="str">
        <f t="shared" si="21"/>
        <v>PBI</v>
      </c>
      <c r="J255" s="215" t="str">
        <f t="shared" si="22"/>
        <v>ILLUM</v>
      </c>
      <c r="K255" s="215" t="str">
        <f t="shared" si="23"/>
        <v>225003</v>
      </c>
      <c r="L255" s="515" t="str">
        <f t="shared" si="25"/>
        <v>Mnlt-PBDPlg:PBI-IMG-002</v>
      </c>
    </row>
    <row r="256" spans="1:12" x14ac:dyDescent="0.25">
      <c r="A256" s="215"/>
      <c r="B256" s="215" t="s">
        <v>1680</v>
      </c>
      <c r="C256" t="s">
        <v>1692</v>
      </c>
      <c r="D256" s="215" t="s">
        <v>1897</v>
      </c>
      <c r="E256" s="515">
        <v>20161221</v>
      </c>
      <c r="G256" s="215" t="str">
        <f t="shared" si="24"/>
        <v>A2T</v>
      </c>
      <c r="H256" s="215" t="str">
        <f t="shared" si="20"/>
        <v>020ROW</v>
      </c>
      <c r="I256" s="215" t="str">
        <f t="shared" si="21"/>
        <v>PBI</v>
      </c>
      <c r="J256" s="215" t="str">
        <f t="shared" si="22"/>
        <v>MTCA</v>
      </c>
      <c r="K256" s="215" t="str">
        <f t="shared" si="23"/>
        <v>225100</v>
      </c>
      <c r="L256" s="515" t="str">
        <f t="shared" si="25"/>
        <v>PBI GRD</v>
      </c>
    </row>
    <row r="257" spans="1:14" x14ac:dyDescent="0.25">
      <c r="A257" s="215"/>
      <c r="B257" s="215" t="s">
        <v>1680</v>
      </c>
      <c r="C257" t="s">
        <v>1693</v>
      </c>
      <c r="D257" s="215" t="s">
        <v>1897</v>
      </c>
      <c r="E257" s="515">
        <v>20161221</v>
      </c>
      <c r="G257" s="215" t="str">
        <f t="shared" si="24"/>
        <v>A2T</v>
      </c>
      <c r="H257" s="215" t="str">
        <f t="shared" si="20"/>
        <v>020ROW</v>
      </c>
      <c r="I257" s="215" t="str">
        <f t="shared" si="21"/>
        <v>PBI</v>
      </c>
      <c r="J257" s="215" t="str">
        <f t="shared" si="22"/>
        <v>FE</v>
      </c>
      <c r="K257" s="215" t="str">
        <f t="shared" si="23"/>
        <v>225101</v>
      </c>
      <c r="L257" s="515" t="str">
        <f t="shared" si="25"/>
        <v>PBI GRD</v>
      </c>
    </row>
    <row r="258" spans="1:14" x14ac:dyDescent="0.25">
      <c r="A258" s="215"/>
      <c r="B258" s="215" t="s">
        <v>518</v>
      </c>
      <c r="C258" t="s">
        <v>1358</v>
      </c>
      <c r="D258" s="454" t="s">
        <v>1208</v>
      </c>
      <c r="E258" s="515">
        <v>20161107</v>
      </c>
      <c r="G258" s="215" t="str">
        <f t="shared" si="24"/>
        <v>FEB</v>
      </c>
      <c r="H258" s="215" t="str">
        <f t="shared" si="20"/>
        <v>030ROW</v>
      </c>
      <c r="I258" s="215" t="str">
        <f t="shared" si="21"/>
        <v>PBI</v>
      </c>
      <c r="J258" s="215" t="str">
        <f t="shared" si="22"/>
        <v>IPC</v>
      </c>
      <c r="K258" s="215" t="str">
        <f t="shared" si="23"/>
        <v>240100</v>
      </c>
      <c r="L258" s="515" t="str">
        <f t="shared" si="25"/>
        <v>LEBT-010:PBI-NPM-001H</v>
      </c>
    </row>
    <row r="259" spans="1:14" x14ac:dyDescent="0.25">
      <c r="A259" s="215"/>
      <c r="B259" s="215" t="s">
        <v>518</v>
      </c>
      <c r="C259" t="s">
        <v>1359</v>
      </c>
      <c r="D259" s="454" t="s">
        <v>1209</v>
      </c>
      <c r="E259" s="515">
        <v>20161107</v>
      </c>
      <c r="G259" s="215" t="str">
        <f t="shared" si="24"/>
        <v>FEB</v>
      </c>
      <c r="H259" s="215" t="str">
        <f t="shared" si="20"/>
        <v>030ROW</v>
      </c>
      <c r="I259" s="215" t="str">
        <f t="shared" si="21"/>
        <v>PBI</v>
      </c>
      <c r="J259" s="215" t="str">
        <f t="shared" si="22"/>
        <v>IPC</v>
      </c>
      <c r="K259" s="215" t="str">
        <f t="shared" si="23"/>
        <v>240200</v>
      </c>
      <c r="L259" s="515" t="str">
        <f t="shared" si="25"/>
        <v>LEBT-010:PBI-NPM-001V</v>
      </c>
    </row>
    <row r="260" spans="1:14" x14ac:dyDescent="0.25">
      <c r="A260" s="215"/>
      <c r="B260" s="215" t="s">
        <v>518</v>
      </c>
      <c r="C260" t="s">
        <v>1360</v>
      </c>
      <c r="D260" s="454" t="s">
        <v>1210</v>
      </c>
      <c r="E260" s="515">
        <v>20161107</v>
      </c>
      <c r="G260" s="215" t="str">
        <f t="shared" si="24"/>
        <v>FEB</v>
      </c>
      <c r="H260" s="215" t="str">
        <f t="shared" ref="H260:H283" si="26">MID(C260,FIND(G260,C260)+LEN(G260)+1,FIND(":",C260)-FIND(G260,C260)-LEN(G260)-1)</f>
        <v>030ROW</v>
      </c>
      <c r="I260" s="215" t="str">
        <f t="shared" ref="I260:I283" si="27">MID(C260,FIND(H260,C260)+LEN(H260)+1,FIND("-",C260,FIND(H260,C260))-FIND(H260,C260)-LEN(H260)-1)</f>
        <v>PBI</v>
      </c>
      <c r="J260" s="215" t="str">
        <f t="shared" ref="J260:J283" si="28">MID(C260,FIND(I260,C260)+LEN(I260)+1,FIND("-",C260,FIND(I260,C260)+LEN(I260)+1)-FIND(I260,C260)-LEN(I260)-1)</f>
        <v>IPC</v>
      </c>
      <c r="K260" s="215" t="str">
        <f t="shared" ref="K260:K283" si="29">RIGHT(C260,LEN(C260)-FIND(J260,C260,5)-LEN(J260))</f>
        <v>240300</v>
      </c>
      <c r="L260" s="515" t="str">
        <f t="shared" si="25"/>
        <v>LEBT-010:PBI-NPM-002H</v>
      </c>
    </row>
    <row r="261" spans="1:14" x14ac:dyDescent="0.25">
      <c r="A261" s="215"/>
      <c r="B261" s="215" t="s">
        <v>518</v>
      </c>
      <c r="C261" t="s">
        <v>1361</v>
      </c>
      <c r="D261" s="454" t="s">
        <v>1211</v>
      </c>
      <c r="E261" s="515">
        <v>20161107</v>
      </c>
      <c r="G261" s="215" t="str">
        <f t="shared" si="24"/>
        <v>FEB</v>
      </c>
      <c r="H261" s="215" t="str">
        <f t="shared" si="26"/>
        <v>030ROW</v>
      </c>
      <c r="I261" s="215" t="str">
        <f t="shared" si="27"/>
        <v>PBI</v>
      </c>
      <c r="J261" s="215" t="str">
        <f t="shared" si="28"/>
        <v>IPC</v>
      </c>
      <c r="K261" s="215" t="str">
        <f t="shared" si="29"/>
        <v>240400</v>
      </c>
      <c r="L261" s="515" t="str">
        <f t="shared" si="25"/>
        <v>LEBT-010:PBI-NPM-002V</v>
      </c>
    </row>
    <row r="262" spans="1:14" x14ac:dyDescent="0.25">
      <c r="A262" s="215"/>
      <c r="B262" s="215" t="s">
        <v>518</v>
      </c>
      <c r="C262" t="s">
        <v>1362</v>
      </c>
      <c r="D262" s="454" t="s">
        <v>1212</v>
      </c>
      <c r="E262" s="515">
        <v>20161107</v>
      </c>
      <c r="G262" s="215" t="str">
        <f t="shared" si="24"/>
        <v>FEB</v>
      </c>
      <c r="H262" s="215" t="str">
        <f t="shared" si="26"/>
        <v>030ROW</v>
      </c>
      <c r="I262" s="215" t="str">
        <f t="shared" si="27"/>
        <v>PBI</v>
      </c>
      <c r="J262" s="215" t="str">
        <f t="shared" si="28"/>
        <v>IPC</v>
      </c>
      <c r="K262" s="215" t="str">
        <f t="shared" si="29"/>
        <v>240500</v>
      </c>
      <c r="L262" s="515" t="str">
        <f t="shared" si="25"/>
        <v>MEBT-010:PBI-NPM-001H</v>
      </c>
    </row>
    <row r="263" spans="1:14" x14ac:dyDescent="0.25">
      <c r="A263" s="215"/>
      <c r="B263" s="215" t="s">
        <v>518</v>
      </c>
      <c r="C263" t="s">
        <v>1363</v>
      </c>
      <c r="D263" s="454" t="s">
        <v>1213</v>
      </c>
      <c r="E263" s="515">
        <v>20161107</v>
      </c>
      <c r="G263" s="215" t="str">
        <f t="shared" si="24"/>
        <v>FEB</v>
      </c>
      <c r="H263" s="215" t="str">
        <f t="shared" si="26"/>
        <v>030ROW</v>
      </c>
      <c r="I263" s="215" t="str">
        <f t="shared" si="27"/>
        <v>PBI</v>
      </c>
      <c r="J263" s="215" t="str">
        <f t="shared" si="28"/>
        <v>IPC</v>
      </c>
      <c r="K263" s="215" t="str">
        <f t="shared" si="29"/>
        <v>240600</v>
      </c>
      <c r="L263" s="515" t="str">
        <f t="shared" si="25"/>
        <v>MEBT-010:PBI-NPM-001V</v>
      </c>
    </row>
    <row r="264" spans="1:14" x14ac:dyDescent="0.25">
      <c r="A264" s="215"/>
      <c r="B264" s="215" t="s">
        <v>518</v>
      </c>
      <c r="C264" t="s">
        <v>1364</v>
      </c>
      <c r="D264" s="454" t="s">
        <v>1214</v>
      </c>
      <c r="E264" s="515">
        <v>20161107</v>
      </c>
      <c r="G264" s="215" t="str">
        <f t="shared" si="24"/>
        <v>FEB</v>
      </c>
      <c r="H264" s="215" t="str">
        <f t="shared" si="26"/>
        <v>030ROW</v>
      </c>
      <c r="I264" s="215" t="str">
        <f t="shared" si="27"/>
        <v>PBI</v>
      </c>
      <c r="J264" s="215" t="str">
        <f t="shared" si="28"/>
        <v>IPC</v>
      </c>
      <c r="K264" s="215" t="str">
        <f t="shared" si="29"/>
        <v>240700</v>
      </c>
      <c r="L264" s="515" t="str">
        <f t="shared" si="25"/>
        <v>MEBT-010:PBI-NPM-002H</v>
      </c>
    </row>
    <row r="265" spans="1:14" x14ac:dyDescent="0.25">
      <c r="A265" s="215"/>
      <c r="B265" s="215" t="s">
        <v>518</v>
      </c>
      <c r="C265" t="s">
        <v>1365</v>
      </c>
      <c r="D265" s="454" t="s">
        <v>1215</v>
      </c>
      <c r="E265" s="515">
        <v>20161107</v>
      </c>
      <c r="G265" s="215" t="str">
        <f t="shared" si="24"/>
        <v>FEB</v>
      </c>
      <c r="H265" s="215" t="str">
        <f t="shared" si="26"/>
        <v>030ROW</v>
      </c>
      <c r="I265" s="215" t="str">
        <f t="shared" si="27"/>
        <v>PBI</v>
      </c>
      <c r="J265" s="215" t="str">
        <f t="shared" si="28"/>
        <v>IPC</v>
      </c>
      <c r="K265" s="215" t="str">
        <f t="shared" si="29"/>
        <v>240800</v>
      </c>
      <c r="L265" s="515" t="str">
        <f t="shared" si="25"/>
        <v>MEBT-010:PBI-NPM-002V</v>
      </c>
    </row>
    <row r="266" spans="1:14" x14ac:dyDescent="0.25">
      <c r="A266" s="215"/>
      <c r="B266" s="514" t="s">
        <v>589</v>
      </c>
      <c r="C266" t="s">
        <v>1366</v>
      </c>
      <c r="D266" s="522" t="s">
        <v>1320</v>
      </c>
      <c r="E266" s="515">
        <v>20161107</v>
      </c>
      <c r="G266" s="215" t="str">
        <f t="shared" ref="G266:G283" si="30">LEFT(C266,FIND("-",C266)-1)</f>
        <v>A2T</v>
      </c>
      <c r="H266" s="215" t="str">
        <f t="shared" si="26"/>
        <v>010ROW</v>
      </c>
      <c r="I266" s="215" t="str">
        <f t="shared" si="27"/>
        <v>PBI</v>
      </c>
      <c r="J266" s="215" t="str">
        <f t="shared" si="28"/>
        <v>IPC</v>
      </c>
      <c r="K266" s="215" t="str">
        <f t="shared" si="29"/>
        <v>240900</v>
      </c>
      <c r="L266" s="515" t="str">
        <f t="shared" ref="L266:L282" si="31">D266</f>
        <v>A2T-110DRF:PBI-NPM-001H</v>
      </c>
    </row>
    <row r="267" spans="1:14" x14ac:dyDescent="0.25">
      <c r="A267" s="215"/>
      <c r="B267" s="514" t="s">
        <v>589</v>
      </c>
      <c r="C267" t="s">
        <v>1367</v>
      </c>
      <c r="D267" s="522" t="s">
        <v>1326</v>
      </c>
      <c r="E267" s="515">
        <v>20161107</v>
      </c>
      <c r="G267" s="215" t="str">
        <f t="shared" si="30"/>
        <v>A2T</v>
      </c>
      <c r="H267" s="215" t="str">
        <f t="shared" si="26"/>
        <v>010ROW</v>
      </c>
      <c r="I267" s="215" t="str">
        <f t="shared" si="27"/>
        <v>PBI</v>
      </c>
      <c r="J267" s="215" t="str">
        <f t="shared" si="28"/>
        <v>IPC</v>
      </c>
      <c r="K267" s="215" t="str">
        <f t="shared" si="29"/>
        <v>241000</v>
      </c>
      <c r="L267" s="515" t="str">
        <f t="shared" si="31"/>
        <v>A2T-110DRF:PBI-NPM-001V</v>
      </c>
    </row>
    <row r="268" spans="1:14" x14ac:dyDescent="0.25">
      <c r="A268" s="215"/>
      <c r="B268" s="215" t="s">
        <v>525</v>
      </c>
      <c r="C268" t="s">
        <v>1368</v>
      </c>
      <c r="D268" s="35" t="s">
        <v>1321</v>
      </c>
      <c r="E268" s="515">
        <v>20161107</v>
      </c>
      <c r="G268" s="215" t="str">
        <f t="shared" si="30"/>
        <v>SPK</v>
      </c>
      <c r="H268" s="215" t="str">
        <f t="shared" si="26"/>
        <v>020ROW</v>
      </c>
      <c r="I268" s="215" t="str">
        <f t="shared" si="27"/>
        <v>PBI</v>
      </c>
      <c r="J268" s="215" t="str">
        <f t="shared" si="28"/>
        <v>IPC</v>
      </c>
      <c r="K268" s="215" t="str">
        <f t="shared" si="29"/>
        <v>241100</v>
      </c>
      <c r="L268" s="515" t="str">
        <f t="shared" si="31"/>
        <v>SPK-020LWU:PBI-NPM-001H</v>
      </c>
    </row>
    <row r="269" spans="1:14" x14ac:dyDescent="0.25">
      <c r="A269" s="215"/>
      <c r="B269" s="215" t="s">
        <v>525</v>
      </c>
      <c r="C269" t="s">
        <v>1369</v>
      </c>
      <c r="D269" s="35" t="s">
        <v>1328</v>
      </c>
      <c r="E269" s="515">
        <v>20161107</v>
      </c>
      <c r="G269" s="215" t="str">
        <f t="shared" si="30"/>
        <v>SPK</v>
      </c>
      <c r="H269" s="215" t="str">
        <f t="shared" si="26"/>
        <v>020ROW</v>
      </c>
      <c r="I269" s="215" t="str">
        <f t="shared" si="27"/>
        <v>PBI</v>
      </c>
      <c r="J269" s="215" t="str">
        <f t="shared" si="28"/>
        <v>IPC</v>
      </c>
      <c r="K269" s="215" t="str">
        <f t="shared" si="29"/>
        <v>241200</v>
      </c>
      <c r="L269" s="515" t="str">
        <f t="shared" si="31"/>
        <v>SPK-020LWU:PBI-NPM-001V</v>
      </c>
    </row>
    <row r="270" spans="1:14" x14ac:dyDescent="0.25">
      <c r="A270" s="215"/>
      <c r="B270" s="215" t="s">
        <v>895</v>
      </c>
      <c r="C270" t="s">
        <v>1370</v>
      </c>
      <c r="D270" s="35" t="s">
        <v>1322</v>
      </c>
      <c r="E270" s="515">
        <v>20161107</v>
      </c>
      <c r="G270" s="215" t="str">
        <f t="shared" si="30"/>
        <v>MBL</v>
      </c>
      <c r="H270" s="215" t="str">
        <f t="shared" si="26"/>
        <v>040ROW</v>
      </c>
      <c r="I270" s="215" t="str">
        <f t="shared" si="27"/>
        <v>PBI</v>
      </c>
      <c r="J270" s="215" t="str">
        <f t="shared" si="28"/>
        <v>IPC</v>
      </c>
      <c r="K270" s="215" t="str">
        <f t="shared" si="29"/>
        <v>241300</v>
      </c>
      <c r="L270" s="515" t="str">
        <f t="shared" si="31"/>
        <v>MBL-020LWU:PBI-NPM-001H</v>
      </c>
      <c r="N270" s="511"/>
    </row>
    <row r="271" spans="1:14" x14ac:dyDescent="0.25">
      <c r="A271" s="215"/>
      <c r="B271" s="215" t="s">
        <v>895</v>
      </c>
      <c r="C271" t="s">
        <v>1371</v>
      </c>
      <c r="D271" s="35" t="s">
        <v>1327</v>
      </c>
      <c r="E271" s="515">
        <v>20161107</v>
      </c>
      <c r="G271" s="215" t="str">
        <f t="shared" si="30"/>
        <v>MBL</v>
      </c>
      <c r="H271" s="215" t="str">
        <f t="shared" si="26"/>
        <v>040ROW</v>
      </c>
      <c r="I271" s="215" t="str">
        <f t="shared" si="27"/>
        <v>PBI</v>
      </c>
      <c r="J271" s="215" t="str">
        <f t="shared" si="28"/>
        <v>IPC</v>
      </c>
      <c r="K271" s="215" t="str">
        <f t="shared" si="29"/>
        <v>241400</v>
      </c>
      <c r="L271" s="515" t="str">
        <f t="shared" si="31"/>
        <v>MBL-020LWU:PBI-NPM-001V</v>
      </c>
      <c r="N271" s="511"/>
    </row>
    <row r="272" spans="1:14" x14ac:dyDescent="0.25">
      <c r="A272" s="215"/>
      <c r="B272" s="215" t="s">
        <v>895</v>
      </c>
      <c r="C272" t="s">
        <v>1372</v>
      </c>
      <c r="D272" s="35" t="s">
        <v>1323</v>
      </c>
      <c r="E272" s="515">
        <v>20161107</v>
      </c>
      <c r="G272" s="215" t="str">
        <f t="shared" si="30"/>
        <v>MBL</v>
      </c>
      <c r="H272" s="215" t="str">
        <f t="shared" si="26"/>
        <v>040ROW</v>
      </c>
      <c r="I272" s="215" t="str">
        <f t="shared" si="27"/>
        <v>PBI</v>
      </c>
      <c r="J272" s="215" t="str">
        <f t="shared" si="28"/>
        <v>IPC</v>
      </c>
      <c r="K272" s="215" t="str">
        <f t="shared" si="29"/>
        <v>241500</v>
      </c>
      <c r="L272" s="515" t="str">
        <f t="shared" si="31"/>
        <v>MBL-040LWU:PBI-NPM-001H</v>
      </c>
      <c r="N272" s="511"/>
    </row>
    <row r="273" spans="1:14" x14ac:dyDescent="0.25">
      <c r="A273" s="215"/>
      <c r="B273" s="215" t="s">
        <v>895</v>
      </c>
      <c r="C273" t="s">
        <v>1373</v>
      </c>
      <c r="D273" s="35" t="s">
        <v>1329</v>
      </c>
      <c r="E273" s="515">
        <v>20161107</v>
      </c>
      <c r="G273" s="215" t="str">
        <f t="shared" si="30"/>
        <v>MBL</v>
      </c>
      <c r="H273" s="215" t="str">
        <f t="shared" si="26"/>
        <v>040ROW</v>
      </c>
      <c r="I273" s="215" t="str">
        <f t="shared" si="27"/>
        <v>PBI</v>
      </c>
      <c r="J273" s="215" t="str">
        <f t="shared" si="28"/>
        <v>IPC</v>
      </c>
      <c r="K273" s="215" t="str">
        <f t="shared" si="29"/>
        <v>241600</v>
      </c>
      <c r="L273" s="515" t="str">
        <f t="shared" si="31"/>
        <v>MBL-040LWU:PBI-NPM-001V</v>
      </c>
      <c r="N273" s="515"/>
    </row>
    <row r="274" spans="1:14" x14ac:dyDescent="0.25">
      <c r="A274" s="215"/>
      <c r="B274" s="215" t="s">
        <v>895</v>
      </c>
      <c r="C274" t="s">
        <v>1374</v>
      </c>
      <c r="D274" s="35" t="s">
        <v>1324</v>
      </c>
      <c r="E274" s="515">
        <v>20161107</v>
      </c>
      <c r="G274" s="215" t="str">
        <f t="shared" si="30"/>
        <v>MBL</v>
      </c>
      <c r="H274" s="215" t="str">
        <f t="shared" si="26"/>
        <v>040ROW</v>
      </c>
      <c r="I274" s="215" t="str">
        <f t="shared" si="27"/>
        <v>PBI</v>
      </c>
      <c r="J274" s="215" t="str">
        <f t="shared" si="28"/>
        <v>IPC</v>
      </c>
      <c r="K274" s="215" t="str">
        <f t="shared" si="29"/>
        <v>241700</v>
      </c>
      <c r="L274" s="515" t="str">
        <f t="shared" si="31"/>
        <v>MBL-050LWU:PBI-NPM-001H</v>
      </c>
      <c r="N274" s="511"/>
    </row>
    <row r="275" spans="1:14" x14ac:dyDescent="0.25">
      <c r="A275" s="215"/>
      <c r="B275" s="215" t="s">
        <v>895</v>
      </c>
      <c r="C275" t="s">
        <v>1375</v>
      </c>
      <c r="D275" s="35" t="s">
        <v>1330</v>
      </c>
      <c r="E275" s="515">
        <v>20161107</v>
      </c>
      <c r="G275" s="215" t="str">
        <f t="shared" si="30"/>
        <v>MBL</v>
      </c>
      <c r="H275" s="215" t="str">
        <f t="shared" si="26"/>
        <v>040ROW</v>
      </c>
      <c r="I275" s="215" t="str">
        <f t="shared" si="27"/>
        <v>PBI</v>
      </c>
      <c r="J275" s="215" t="str">
        <f t="shared" si="28"/>
        <v>IPC</v>
      </c>
      <c r="K275" s="215" t="str">
        <f t="shared" si="29"/>
        <v>241800</v>
      </c>
      <c r="L275" s="515" t="str">
        <f t="shared" si="31"/>
        <v>MBL-050LWU:PBI-NPM-001V</v>
      </c>
      <c r="N275" s="15"/>
    </row>
    <row r="276" spans="1:14" x14ac:dyDescent="0.25">
      <c r="A276" s="215"/>
      <c r="B276" s="215" t="s">
        <v>573</v>
      </c>
      <c r="C276" t="s">
        <v>1376</v>
      </c>
      <c r="D276" s="35" t="s">
        <v>1325</v>
      </c>
      <c r="E276" s="515">
        <v>20161107</v>
      </c>
      <c r="G276" s="215" t="str">
        <f t="shared" si="30"/>
        <v>HBL</v>
      </c>
      <c r="H276" s="215" t="str">
        <f t="shared" si="26"/>
        <v>030ROW</v>
      </c>
      <c r="I276" s="215" t="str">
        <f t="shared" si="27"/>
        <v>PBI</v>
      </c>
      <c r="J276" s="215" t="str">
        <f t="shared" si="28"/>
        <v>IPC</v>
      </c>
      <c r="K276" s="215" t="str">
        <f t="shared" si="29"/>
        <v>241900</v>
      </c>
      <c r="L276" s="515" t="str">
        <f t="shared" si="31"/>
        <v>HBL-020LWU:PBI-NPM-001H</v>
      </c>
    </row>
    <row r="277" spans="1:14" x14ac:dyDescent="0.25">
      <c r="A277" s="215"/>
      <c r="B277" s="215" t="s">
        <v>573</v>
      </c>
      <c r="C277" t="s">
        <v>1377</v>
      </c>
      <c r="D277" s="35" t="s">
        <v>1331</v>
      </c>
      <c r="E277" s="515">
        <v>20161107</v>
      </c>
      <c r="G277" s="215" t="str">
        <f t="shared" si="30"/>
        <v>HBL</v>
      </c>
      <c r="H277" s="215" t="str">
        <f t="shared" si="26"/>
        <v>030ROW</v>
      </c>
      <c r="I277" s="215" t="str">
        <f t="shared" si="27"/>
        <v>PBI</v>
      </c>
      <c r="J277" s="215" t="str">
        <f t="shared" si="28"/>
        <v>IPC</v>
      </c>
      <c r="K277" s="215" t="str">
        <f t="shared" si="29"/>
        <v>242000</v>
      </c>
      <c r="L277" s="515" t="str">
        <f t="shared" si="31"/>
        <v>HBL-020LWU:PBI-NPM-001V</v>
      </c>
    </row>
    <row r="278" spans="1:14" x14ac:dyDescent="0.25">
      <c r="A278" s="215"/>
      <c r="B278" s="215" t="s">
        <v>519</v>
      </c>
      <c r="C278" t="s">
        <v>1378</v>
      </c>
      <c r="D278" s="514" t="s">
        <v>1332</v>
      </c>
      <c r="E278" s="515">
        <v>20161107</v>
      </c>
      <c r="G278" s="215" t="str">
        <f t="shared" si="30"/>
        <v>FEB</v>
      </c>
      <c r="H278" s="215" t="str">
        <f t="shared" si="26"/>
        <v>030ROW</v>
      </c>
      <c r="I278" s="215" t="str">
        <f t="shared" si="27"/>
        <v>PBI</v>
      </c>
      <c r="J278" s="215" t="str">
        <f t="shared" si="28"/>
        <v>IPC</v>
      </c>
      <c r="K278" s="215" t="str">
        <f t="shared" si="29"/>
        <v>244300</v>
      </c>
      <c r="L278" s="515" t="str">
        <f t="shared" si="31"/>
        <v>PBI DPL</v>
      </c>
    </row>
    <row r="279" spans="1:14" x14ac:dyDescent="0.25">
      <c r="A279" s="215"/>
      <c r="B279" s="215" t="s">
        <v>522</v>
      </c>
      <c r="C279" t="s">
        <v>1014</v>
      </c>
      <c r="D279" s="215" t="s">
        <v>1219</v>
      </c>
      <c r="E279" s="515">
        <v>20161107</v>
      </c>
      <c r="G279" s="215" t="str">
        <f t="shared" si="30"/>
        <v>FEB</v>
      </c>
      <c r="H279" s="215" t="str">
        <f t="shared" si="26"/>
        <v>050ROW</v>
      </c>
      <c r="I279" s="215" t="str">
        <f t="shared" si="27"/>
        <v>PBI</v>
      </c>
      <c r="J279" s="215" t="str">
        <f t="shared" si="28"/>
        <v>SCOPE</v>
      </c>
      <c r="K279" s="215" t="str">
        <f t="shared" si="29"/>
        <v>244100</v>
      </c>
      <c r="L279" s="515" t="str">
        <f t="shared" si="31"/>
        <v>PBI Fast BPM</v>
      </c>
    </row>
    <row r="280" spans="1:14" x14ac:dyDescent="0.25">
      <c r="A280" s="47"/>
      <c r="B280" s="514" t="s">
        <v>519</v>
      </c>
      <c r="C280" s="82" t="s">
        <v>1227</v>
      </c>
      <c r="D280" s="514" t="s">
        <v>1332</v>
      </c>
      <c r="E280" s="515">
        <v>20161107</v>
      </c>
      <c r="G280" s="215" t="str">
        <f t="shared" si="30"/>
        <v>FEB</v>
      </c>
      <c r="H280" s="215" t="str">
        <f t="shared" si="26"/>
        <v>030ROW</v>
      </c>
      <c r="I280" s="215" t="str">
        <f t="shared" si="27"/>
        <v>PBI</v>
      </c>
      <c r="J280" s="215" t="str">
        <f t="shared" si="28"/>
        <v>SPECT</v>
      </c>
      <c r="K280" s="215" t="str">
        <f t="shared" si="29"/>
        <v>244301</v>
      </c>
      <c r="L280" s="515" t="str">
        <f t="shared" si="31"/>
        <v>PBI DPL</v>
      </c>
    </row>
    <row r="281" spans="1:14" x14ac:dyDescent="0.25">
      <c r="A281" s="215"/>
      <c r="B281" s="215" t="s">
        <v>522</v>
      </c>
      <c r="C281" t="s">
        <v>1018</v>
      </c>
      <c r="D281" s="215" t="s">
        <v>1219</v>
      </c>
      <c r="E281" s="515">
        <v>20161107</v>
      </c>
      <c r="G281" s="215" t="str">
        <f t="shared" si="30"/>
        <v>FEB</v>
      </c>
      <c r="H281" s="215" t="str">
        <f t="shared" si="26"/>
        <v>050ROW</v>
      </c>
      <c r="I281" s="215" t="str">
        <f t="shared" si="27"/>
        <v>PBI</v>
      </c>
      <c r="J281" s="215" t="str">
        <f t="shared" si="28"/>
        <v>FE</v>
      </c>
      <c r="K281" s="215" t="str">
        <f t="shared" si="29"/>
        <v>244101</v>
      </c>
      <c r="L281" s="515" t="str">
        <f t="shared" si="31"/>
        <v>PBI Fast BPM</v>
      </c>
    </row>
    <row r="282" spans="1:14" x14ac:dyDescent="0.25">
      <c r="A282" s="215"/>
      <c r="B282" s="215" t="s">
        <v>522</v>
      </c>
      <c r="C282" t="s">
        <v>1015</v>
      </c>
      <c r="D282" s="215" t="s">
        <v>1220</v>
      </c>
      <c r="E282" s="515">
        <v>20161107</v>
      </c>
      <c r="G282" s="215" t="str">
        <f t="shared" si="30"/>
        <v>FEB</v>
      </c>
      <c r="H282" s="215" t="str">
        <f t="shared" si="26"/>
        <v>050ROW</v>
      </c>
      <c r="I282" s="215" t="str">
        <f t="shared" si="27"/>
        <v>PBI</v>
      </c>
      <c r="J282" s="215" t="str">
        <f t="shared" si="28"/>
        <v>SCOPE</v>
      </c>
      <c r="K282" s="215" t="str">
        <f t="shared" si="29"/>
        <v>244200</v>
      </c>
      <c r="L282" s="515" t="str">
        <f t="shared" si="31"/>
        <v>PBI Fast BCM</v>
      </c>
    </row>
    <row r="283" spans="1:14" x14ac:dyDescent="0.25">
      <c r="A283" s="215"/>
      <c r="B283" s="215" t="s">
        <v>522</v>
      </c>
      <c r="C283" t="s">
        <v>1019</v>
      </c>
      <c r="D283" s="215" t="s">
        <v>1220</v>
      </c>
      <c r="E283" s="515">
        <v>20161107</v>
      </c>
      <c r="G283" s="215" t="str">
        <f t="shared" si="30"/>
        <v>FEB</v>
      </c>
      <c r="H283" s="215" t="str">
        <f t="shared" si="26"/>
        <v>050ROW</v>
      </c>
      <c r="I283" s="215" t="str">
        <f t="shared" si="27"/>
        <v>PBI</v>
      </c>
      <c r="J283" s="215" t="str">
        <f t="shared" si="28"/>
        <v>FE</v>
      </c>
      <c r="K283" s="215" t="str">
        <f t="shared" si="29"/>
        <v>244201</v>
      </c>
      <c r="L283" s="515" t="str">
        <f t="shared" ref="L283" si="32">D283</f>
        <v>PBI Fast BCM</v>
      </c>
    </row>
    <row r="284" spans="1:14" x14ac:dyDescent="0.25">
      <c r="B284" s="557"/>
      <c r="C284" s="129"/>
      <c r="D284" s="215"/>
      <c r="G284" s="215"/>
      <c r="H284" s="215"/>
      <c r="I284" s="215"/>
      <c r="J284" s="215"/>
      <c r="K284" s="215"/>
      <c r="L284" s="515"/>
    </row>
    <row r="285" spans="1:14" x14ac:dyDescent="0.25">
      <c r="B285" s="557"/>
      <c r="C285" s="129"/>
      <c r="D285" s="215"/>
      <c r="G285" s="215"/>
      <c r="H285" s="215"/>
      <c r="I285" s="215"/>
      <c r="J285" s="215"/>
      <c r="K285" s="215"/>
      <c r="L285" s="515"/>
    </row>
    <row r="286" spans="1:14" x14ac:dyDescent="0.25">
      <c r="B286" s="557"/>
      <c r="C286" s="129"/>
      <c r="D286" s="215"/>
      <c r="G286" s="215"/>
      <c r="H286" s="215"/>
      <c r="I286" s="215"/>
      <c r="J286" s="215"/>
      <c r="K286" s="215"/>
      <c r="L286" s="515"/>
    </row>
    <row r="287" spans="1:14" x14ac:dyDescent="0.25">
      <c r="C287" s="129"/>
      <c r="D287" s="215"/>
      <c r="G287" s="215"/>
      <c r="H287" s="215"/>
      <c r="I287" s="215"/>
      <c r="J287" s="215"/>
      <c r="K287" s="215"/>
      <c r="L287" s="515"/>
    </row>
    <row r="288" spans="1:14" x14ac:dyDescent="0.25">
      <c r="C288" s="129"/>
      <c r="D288" s="215"/>
      <c r="G288" s="215"/>
      <c r="H288" s="215"/>
      <c r="I288" s="215"/>
      <c r="J288" s="215"/>
      <c r="K288" s="215"/>
      <c r="L288" s="515"/>
    </row>
    <row r="289" spans="3:12" x14ac:dyDescent="0.25">
      <c r="C289" s="129"/>
      <c r="D289" s="215"/>
      <c r="G289" s="215"/>
      <c r="H289" s="215"/>
      <c r="I289" s="215"/>
      <c r="J289" s="215"/>
      <c r="K289" s="215"/>
      <c r="L289" s="515"/>
    </row>
    <row r="290" spans="3:12" x14ac:dyDescent="0.25">
      <c r="C290" s="129"/>
      <c r="D290" s="215"/>
      <c r="G290" s="215"/>
      <c r="H290" s="215"/>
      <c r="I290" s="215"/>
      <c r="J290" s="215"/>
      <c r="K290" s="215"/>
      <c r="L290" s="515"/>
    </row>
    <row r="291" spans="3:12" x14ac:dyDescent="0.25">
      <c r="C291" s="129"/>
      <c r="D291" s="215"/>
      <c r="G291" s="215"/>
      <c r="H291" s="215"/>
      <c r="I291" s="215"/>
      <c r="J291" s="215"/>
      <c r="K291" s="215"/>
      <c r="L291" s="515"/>
    </row>
    <row r="292" spans="3:12" x14ac:dyDescent="0.25">
      <c r="C292" s="129"/>
      <c r="D292" s="215"/>
      <c r="G292" s="215"/>
      <c r="H292" s="215"/>
      <c r="I292" s="215"/>
      <c r="J292" s="215"/>
      <c r="K292" s="215"/>
      <c r="L292" s="515"/>
    </row>
    <row r="293" spans="3:12" x14ac:dyDescent="0.25">
      <c r="C293" s="129"/>
      <c r="D293" s="215"/>
      <c r="G293" s="215"/>
      <c r="H293" s="215"/>
      <c r="I293" s="215"/>
      <c r="J293" s="215"/>
      <c r="K293" s="215"/>
      <c r="L293" s="515"/>
    </row>
    <row r="294" spans="3:12" x14ac:dyDescent="0.25">
      <c r="C294" s="129"/>
      <c r="D294" s="215"/>
      <c r="G294" s="215"/>
      <c r="H294" s="215"/>
      <c r="I294" s="215"/>
      <c r="J294" s="215"/>
      <c r="K294" s="215"/>
      <c r="L294" s="515"/>
    </row>
    <row r="295" spans="3:12" x14ac:dyDescent="0.25">
      <c r="C295" s="129"/>
      <c r="D295" s="215"/>
      <c r="G295" s="215"/>
      <c r="H295" s="215"/>
      <c r="I295" s="215"/>
      <c r="J295" s="215"/>
      <c r="K295" s="215"/>
      <c r="L295" s="515"/>
    </row>
    <row r="296" spans="3:12" x14ac:dyDescent="0.25">
      <c r="C296" s="129"/>
      <c r="D296" s="215"/>
      <c r="G296" s="215"/>
      <c r="H296" s="215"/>
      <c r="I296" s="215"/>
      <c r="J296" s="215"/>
      <c r="K296" s="215"/>
      <c r="L296" s="515"/>
    </row>
    <row r="297" spans="3:12" x14ac:dyDescent="0.25">
      <c r="D297" s="215"/>
      <c r="G297" s="215"/>
      <c r="H297" s="215"/>
      <c r="I297" s="215"/>
      <c r="J297" s="215"/>
      <c r="K297" s="215"/>
    </row>
    <row r="298" spans="3:12" x14ac:dyDescent="0.25">
      <c r="D298" s="215"/>
      <c r="G298" s="215"/>
      <c r="H298" s="215"/>
      <c r="I298" s="215"/>
      <c r="J298" s="215"/>
      <c r="K298" s="215"/>
    </row>
    <row r="299" spans="3:12" x14ac:dyDescent="0.25">
      <c r="D299" s="215"/>
      <c r="G299" s="215"/>
      <c r="H299" s="215"/>
      <c r="I299" s="215"/>
      <c r="J299" s="215"/>
      <c r="K299" s="215"/>
    </row>
    <row r="300" spans="3:12" x14ac:dyDescent="0.25">
      <c r="D300" s="215"/>
      <c r="G300" s="215"/>
      <c r="H300" s="215"/>
      <c r="I300" s="215"/>
      <c r="J300" s="215"/>
      <c r="K300" s="215"/>
    </row>
    <row r="301" spans="3:12" x14ac:dyDescent="0.25">
      <c r="D301" s="215"/>
      <c r="G301" s="215"/>
      <c r="H301" s="215"/>
      <c r="I301" s="215"/>
      <c r="J301" s="215"/>
      <c r="K301" s="215"/>
    </row>
    <row r="302" spans="3:12" x14ac:dyDescent="0.25">
      <c r="D302" s="215"/>
      <c r="G302" s="215"/>
      <c r="H302" s="215"/>
      <c r="I302" s="215"/>
      <c r="J302" s="215"/>
      <c r="K302" s="215"/>
    </row>
    <row r="303" spans="3:12" x14ac:dyDescent="0.25">
      <c r="D303" s="215"/>
      <c r="G303" s="215"/>
      <c r="H303" s="215"/>
      <c r="I303" s="215"/>
      <c r="J303" s="215"/>
      <c r="K303" s="215"/>
    </row>
    <row r="304" spans="3:12" x14ac:dyDescent="0.25">
      <c r="D304" s="215"/>
      <c r="G304" s="215"/>
      <c r="H304" s="215"/>
      <c r="I304" s="215"/>
      <c r="J304" s="215"/>
      <c r="K304" s="215"/>
    </row>
    <row r="305" spans="3:11" x14ac:dyDescent="0.25">
      <c r="D305" s="215"/>
      <c r="G305" s="215"/>
      <c r="H305" s="215"/>
      <c r="I305" s="215"/>
      <c r="J305" s="215"/>
      <c r="K305" s="215"/>
    </row>
    <row r="306" spans="3:11" x14ac:dyDescent="0.25">
      <c r="D306" s="215"/>
      <c r="G306" s="215"/>
      <c r="H306" s="215"/>
      <c r="I306" s="215"/>
      <c r="J306" s="215"/>
      <c r="K306" s="215"/>
    </row>
    <row r="307" spans="3:11" x14ac:dyDescent="0.25">
      <c r="D307" s="215"/>
      <c r="G307" s="215"/>
      <c r="H307" s="215"/>
      <c r="I307" s="215"/>
      <c r="J307" s="215"/>
      <c r="K307" s="215"/>
    </row>
    <row r="308" spans="3:11" x14ac:dyDescent="0.25">
      <c r="D308" s="215"/>
      <c r="G308" s="215"/>
      <c r="H308" s="215"/>
      <c r="I308" s="215"/>
      <c r="J308" s="215"/>
      <c r="K308" s="215"/>
    </row>
    <row r="309" spans="3:11" x14ac:dyDescent="0.25">
      <c r="D309" s="215"/>
      <c r="G309" s="215"/>
      <c r="H309" s="215"/>
      <c r="I309" s="215"/>
      <c r="J309" s="215"/>
      <c r="K309" s="215"/>
    </row>
    <row r="310" spans="3:11" x14ac:dyDescent="0.25">
      <c r="D310" s="215"/>
      <c r="G310" s="215"/>
      <c r="H310" s="215"/>
      <c r="I310" s="215"/>
      <c r="J310" s="215"/>
      <c r="K310" s="215"/>
    </row>
    <row r="311" spans="3:11" x14ac:dyDescent="0.25">
      <c r="D311" s="215"/>
      <c r="G311" s="215"/>
      <c r="H311" s="215"/>
      <c r="I311" s="215"/>
      <c r="J311" s="215"/>
      <c r="K311" s="215"/>
    </row>
    <row r="312" spans="3:11" x14ac:dyDescent="0.25">
      <c r="D312" s="215"/>
      <c r="G312" s="215"/>
      <c r="H312" s="215"/>
      <c r="I312" s="215"/>
      <c r="J312" s="215"/>
      <c r="K312" s="215"/>
    </row>
    <row r="313" spans="3:11" x14ac:dyDescent="0.25">
      <c r="D313" s="215"/>
      <c r="G313" s="215"/>
      <c r="H313" s="215"/>
      <c r="I313" s="215"/>
      <c r="J313" s="215"/>
      <c r="K313" s="215"/>
    </row>
    <row r="314" spans="3:11" x14ac:dyDescent="0.25">
      <c r="D314" s="215"/>
      <c r="G314" s="215"/>
      <c r="H314" s="215"/>
      <c r="I314" s="215"/>
      <c r="J314" s="215"/>
      <c r="K314" s="215"/>
    </row>
    <row r="315" spans="3:11" x14ac:dyDescent="0.25">
      <c r="D315" s="215"/>
      <c r="G315" s="215"/>
      <c r="H315" s="215"/>
      <c r="I315" s="215"/>
      <c r="J315" s="215"/>
      <c r="K315" s="215"/>
    </row>
    <row r="316" spans="3:11" x14ac:dyDescent="0.25">
      <c r="D316" s="215"/>
      <c r="G316" s="215"/>
      <c r="H316" s="215"/>
      <c r="I316" s="215"/>
      <c r="J316" s="215"/>
      <c r="K316" s="215"/>
    </row>
    <row r="317" spans="3:11" x14ac:dyDescent="0.25">
      <c r="D317" s="215"/>
      <c r="G317" s="215"/>
      <c r="H317" s="215"/>
      <c r="I317" s="215"/>
      <c r="J317" s="215"/>
      <c r="K317" s="215"/>
    </row>
    <row r="318" spans="3:11" x14ac:dyDescent="0.25">
      <c r="D318" s="215"/>
      <c r="G318" s="215"/>
      <c r="H318" s="215"/>
      <c r="I318" s="215"/>
      <c r="J318" s="215"/>
      <c r="K318" s="215"/>
    </row>
    <row r="319" spans="3:11" x14ac:dyDescent="0.25">
      <c r="C319" s="215"/>
      <c r="D319" s="215"/>
      <c r="G319" s="215"/>
      <c r="H319" s="215"/>
      <c r="I319" s="215"/>
      <c r="J319" s="215"/>
      <c r="K319" s="215"/>
    </row>
    <row r="320" spans="3:11" x14ac:dyDescent="0.25">
      <c r="C320" s="215"/>
      <c r="D320" s="215"/>
      <c r="G320" s="215"/>
      <c r="H320" s="215"/>
      <c r="I320" s="215"/>
      <c r="J320" s="215"/>
      <c r="K320" s="215"/>
    </row>
    <row r="321" spans="3:11" x14ac:dyDescent="0.25">
      <c r="C321" s="215"/>
      <c r="D321" s="215"/>
      <c r="G321" s="215"/>
      <c r="H321" s="215"/>
      <c r="I321" s="215"/>
      <c r="J321" s="215"/>
      <c r="K321" s="215"/>
    </row>
    <row r="322" spans="3:11" x14ac:dyDescent="0.25">
      <c r="C322" s="215"/>
      <c r="D322" s="215"/>
      <c r="G322" s="215"/>
      <c r="H322" s="215"/>
      <c r="I322" s="215"/>
      <c r="J322" s="215"/>
      <c r="K322" s="215"/>
    </row>
    <row r="323" spans="3:11" x14ac:dyDescent="0.25">
      <c r="C323" s="215"/>
      <c r="D323" s="215"/>
      <c r="G323" s="215"/>
      <c r="H323" s="215"/>
      <c r="I323" s="215"/>
      <c r="J323" s="215"/>
      <c r="K323" s="215"/>
    </row>
    <row r="324" spans="3:11" x14ac:dyDescent="0.25">
      <c r="C324" s="215"/>
      <c r="D324" s="215"/>
      <c r="G324" s="215"/>
      <c r="H324" s="215"/>
      <c r="I324" s="215"/>
      <c r="J324" s="215"/>
      <c r="K324" s="215"/>
    </row>
    <row r="325" spans="3:11" x14ac:dyDescent="0.25">
      <c r="C325" s="215"/>
      <c r="D325" s="215"/>
      <c r="G325" s="215"/>
      <c r="H325" s="215"/>
      <c r="I325" s="215"/>
      <c r="J325" s="215"/>
      <c r="K325" s="215"/>
    </row>
    <row r="326" spans="3:11" x14ac:dyDescent="0.25">
      <c r="C326" s="215"/>
      <c r="D326" s="215"/>
      <c r="G326" s="215"/>
      <c r="H326" s="215"/>
      <c r="I326" s="215"/>
      <c r="J326" s="215"/>
      <c r="K326" s="215"/>
    </row>
    <row r="327" spans="3:11" x14ac:dyDescent="0.25">
      <c r="G327" s="215"/>
      <c r="H327" s="215"/>
      <c r="I327" s="215"/>
      <c r="J327" s="215"/>
      <c r="K327" s="215"/>
    </row>
    <row r="328" spans="3:11" x14ac:dyDescent="0.25">
      <c r="C328" s="14"/>
      <c r="G328" s="215"/>
      <c r="H328" s="215"/>
      <c r="I328" s="215"/>
      <c r="J328" s="215"/>
      <c r="K328" s="215"/>
    </row>
    <row r="329" spans="3:11" x14ac:dyDescent="0.25">
      <c r="C329" s="14"/>
      <c r="D329" s="215"/>
      <c r="G329" s="215"/>
      <c r="H329" s="215"/>
      <c r="I329" s="215"/>
      <c r="J329" s="215"/>
      <c r="K329" s="215"/>
    </row>
    <row r="330" spans="3:11" x14ac:dyDescent="0.25">
      <c r="C330" s="14"/>
      <c r="D330" s="215"/>
      <c r="G330" s="215"/>
      <c r="H330" s="215"/>
      <c r="I330" s="215"/>
      <c r="J330" s="215"/>
      <c r="K330" s="215"/>
    </row>
    <row r="331" spans="3:11" x14ac:dyDescent="0.25">
      <c r="C331" s="14"/>
      <c r="D331" s="215"/>
      <c r="G331" s="215"/>
      <c r="H331" s="215"/>
      <c r="I331" s="215"/>
      <c r="J331" s="215"/>
      <c r="K331" s="215"/>
    </row>
    <row r="332" spans="3:11" x14ac:dyDescent="0.25">
      <c r="C332" s="14"/>
      <c r="D332" s="215"/>
      <c r="G332" s="215"/>
      <c r="H332" s="215"/>
      <c r="I332" s="215"/>
      <c r="J332" s="215"/>
      <c r="K332" s="215"/>
    </row>
    <row r="333" spans="3:11" x14ac:dyDescent="0.25">
      <c r="C333" s="14"/>
      <c r="D333" s="215"/>
      <c r="G333" s="215"/>
      <c r="H333" s="215"/>
      <c r="I333" s="215"/>
      <c r="J333" s="215"/>
      <c r="K333" s="215"/>
    </row>
    <row r="334" spans="3:11" x14ac:dyDescent="0.25">
      <c r="C334" s="14"/>
      <c r="D334" s="215"/>
      <c r="G334" s="215"/>
      <c r="H334" s="215"/>
      <c r="I334" s="215"/>
      <c r="J334" s="215"/>
      <c r="K334" s="215"/>
    </row>
    <row r="335" spans="3:11" x14ac:dyDescent="0.25">
      <c r="C335" s="14"/>
      <c r="D335" s="215"/>
      <c r="G335" s="215"/>
      <c r="H335" s="215"/>
      <c r="I335" s="215"/>
      <c r="J335" s="215"/>
      <c r="K335" s="215"/>
    </row>
    <row r="336" spans="3:11" x14ac:dyDescent="0.25">
      <c r="C336" s="14"/>
      <c r="D336" s="215"/>
      <c r="G336" s="215"/>
      <c r="H336" s="215"/>
      <c r="I336" s="215"/>
      <c r="J336" s="215"/>
      <c r="K336" s="215"/>
    </row>
    <row r="337" spans="3:11" x14ac:dyDescent="0.25">
      <c r="C337" s="14"/>
      <c r="D337" s="215"/>
      <c r="G337" s="215"/>
      <c r="H337" s="215"/>
      <c r="I337" s="215"/>
      <c r="J337" s="215"/>
      <c r="K337" s="215"/>
    </row>
    <row r="338" spans="3:11" x14ac:dyDescent="0.25">
      <c r="C338" s="14"/>
    </row>
  </sheetData>
  <sortState ref="A6:M284">
    <sortCondition ref="K6:K284"/>
  </sortState>
  <conditionalFormatting sqref="D268">
    <cfRule type="expression" dxfId="32" priority="18" stopIfTrue="1">
      <formula>AND(ISNUMBER(SEARCH(#REF!,D268)),NOT(ISBLANK(#REF!)))</formula>
    </cfRule>
  </conditionalFormatting>
  <conditionalFormatting sqref="D269">
    <cfRule type="expression" dxfId="31" priority="17" stopIfTrue="1">
      <formula>AND(ISNUMBER(SEARCH(#REF!,D269)),NOT(ISBLANK(#REF!)))</formula>
    </cfRule>
  </conditionalFormatting>
  <conditionalFormatting sqref="N270:N272">
    <cfRule type="expression" dxfId="30" priority="16" stopIfTrue="1">
      <formula>AND(ISNUMBER(SEARCH(#REF!,N270)),NOT(ISBLANK(#REF!)))</formula>
    </cfRule>
  </conditionalFormatting>
  <conditionalFormatting sqref="N274">
    <cfRule type="expression" dxfId="29" priority="15" stopIfTrue="1">
      <formula>AND(ISNUMBER(SEARCH(#REF!,N274)),NOT(ISBLANK(#REF!)))</formula>
    </cfRule>
  </conditionalFormatting>
  <conditionalFormatting sqref="N275">
    <cfRule type="expression" dxfId="28" priority="14" stopIfTrue="1">
      <formula>AND(ISNUMBER(SEARCH(#REF!,N275)),NOT(ISBLANK(#REF!)))</formula>
    </cfRule>
  </conditionalFormatting>
  <conditionalFormatting sqref="D270">
    <cfRule type="expression" dxfId="27" priority="13" stopIfTrue="1">
      <formula>AND(ISNUMBER(SEARCH(#REF!,D270)),NOT(ISBLANK(#REF!)))</formula>
    </cfRule>
  </conditionalFormatting>
  <conditionalFormatting sqref="D271">
    <cfRule type="expression" dxfId="26" priority="12" stopIfTrue="1">
      <formula>AND(ISNUMBER(SEARCH(#REF!,D271)),NOT(ISBLANK(#REF!)))</formula>
    </cfRule>
  </conditionalFormatting>
  <conditionalFormatting sqref="D272">
    <cfRule type="expression" dxfId="25" priority="11" stopIfTrue="1">
      <formula>AND(ISNUMBER(SEARCH(#REF!,D272)),NOT(ISBLANK(#REF!)))</formula>
    </cfRule>
  </conditionalFormatting>
  <conditionalFormatting sqref="D273">
    <cfRule type="expression" dxfId="24" priority="10" stopIfTrue="1">
      <formula>AND(ISNUMBER(SEARCH(#REF!,D273)),NOT(ISBLANK(#REF!)))</formula>
    </cfRule>
  </conditionalFormatting>
  <conditionalFormatting sqref="D274">
    <cfRule type="expression" dxfId="23" priority="9" stopIfTrue="1">
      <formula>AND(ISNUMBER(SEARCH(#REF!,D274)),NOT(ISBLANK(#REF!)))</formula>
    </cfRule>
  </conditionalFormatting>
  <conditionalFormatting sqref="D275">
    <cfRule type="expression" dxfId="22" priority="8" stopIfTrue="1">
      <formula>AND(ISNUMBER(SEARCH(#REF!,D275)),NOT(ISBLANK(#REF!)))</formula>
    </cfRule>
  </conditionalFormatting>
  <conditionalFormatting sqref="D276">
    <cfRule type="expression" dxfId="21" priority="7" stopIfTrue="1">
      <formula>AND(ISNUMBER(SEARCH(#REF!,D276)),NOT(ISBLANK(#REF!)))</formula>
    </cfRule>
  </conditionalFormatting>
  <conditionalFormatting sqref="D277">
    <cfRule type="expression" dxfId="20" priority="6" stopIfTrue="1">
      <formula>AND(ISNUMBER(SEARCH(#REF!,D277)),NOT(ISBLANK(#REF!)))</formula>
    </cfRule>
  </conditionalFormatting>
  <conditionalFormatting sqref="D266">
    <cfRule type="expression" dxfId="19" priority="5" stopIfTrue="1">
      <formula>AND(ISNUMBER(SEARCH(#REF!,D266)),NOT(ISBLANK(#REF!)))</formula>
    </cfRule>
  </conditionalFormatting>
  <conditionalFormatting sqref="D267">
    <cfRule type="expression" dxfId="18" priority="4" stopIfTrue="1">
      <formula>AND(ISNUMBER(SEARCH(#REF!,D267)),NOT(ISBLANK(#REF!)))</formula>
    </cfRule>
  </conditionalFormatting>
  <conditionalFormatting sqref="B284">
    <cfRule type="expression" dxfId="17" priority="3" stopIfTrue="1">
      <formula>AND(ISNUMBER(SEARCH($A$57,B284)),NOT(ISBLANK($A$57)))</formula>
    </cfRule>
  </conditionalFormatting>
  <conditionalFormatting sqref="B285">
    <cfRule type="expression" dxfId="16" priority="2" stopIfTrue="1">
      <formula>AND(ISNUMBER(SEARCH($A$57,B285)),NOT(ISBLANK($A$57)))</formula>
    </cfRule>
  </conditionalFormatting>
  <conditionalFormatting sqref="B286">
    <cfRule type="expression" dxfId="15" priority="1" stopIfTrue="1">
      <formula>AND(ISNUMBER(SEARCH($A$57,B286)),NOT(ISBLANK($A$57)))</formula>
    </cfRule>
  </conditionalFormatting>
  <pageMargins left="0.7" right="0.7" top="0.75" bottom="0.75" header="0.3" footer="0.3"/>
  <pageSetup paperSize="9" scale="8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8"/>
  <sheetViews>
    <sheetView topLeftCell="A150" workbookViewId="0">
      <selection activeCell="F56" sqref="F56"/>
    </sheetView>
  </sheetViews>
  <sheetFormatPr defaultRowHeight="15" x14ac:dyDescent="0.25"/>
  <cols>
    <col min="1" max="1" width="17.140625" style="98" customWidth="1"/>
    <col min="2" max="2" width="29.28515625" style="98" customWidth="1"/>
    <col min="3" max="3" width="39.85546875" style="98" customWidth="1"/>
    <col min="4" max="4" width="28.7109375" style="98" customWidth="1"/>
    <col min="5" max="5" width="19.42578125" style="178" customWidth="1"/>
    <col min="6" max="6" width="31.5703125" style="98" customWidth="1"/>
    <col min="7" max="7" width="11.140625" style="98" customWidth="1"/>
    <col min="8" max="8" width="15.85546875" style="98" customWidth="1"/>
    <col min="9" max="9" width="12.85546875" style="98" customWidth="1"/>
    <col min="10" max="10" width="17.28515625" style="98" customWidth="1"/>
    <col min="11" max="11" width="16.140625" style="98" customWidth="1"/>
    <col min="12" max="12" width="26.85546875" style="178" customWidth="1"/>
    <col min="13" max="13" width="9.140625" style="98"/>
    <col min="14" max="14" width="18.42578125" style="98" customWidth="1"/>
    <col min="15" max="15" width="25.28515625" style="98" customWidth="1"/>
    <col min="16" max="17" width="9.140625" style="98"/>
    <col min="18" max="18" width="9.140625" style="98" customWidth="1"/>
    <col min="19" max="16384" width="9.140625" style="98"/>
  </cols>
  <sheetData>
    <row r="1" spans="1:15" s="579" customFormat="1" ht="18.75" x14ac:dyDescent="0.3">
      <c r="A1" s="578" t="s">
        <v>1780</v>
      </c>
      <c r="E1" s="580"/>
      <c r="G1" s="578" t="s">
        <v>1179</v>
      </c>
      <c r="L1" s="580"/>
    </row>
    <row r="3" spans="1:15" ht="30" x14ac:dyDescent="0.25">
      <c r="A3" s="581"/>
      <c r="B3" s="581"/>
      <c r="C3" s="581" t="s">
        <v>1694</v>
      </c>
      <c r="D3" s="581"/>
      <c r="E3" s="582" t="s">
        <v>1609</v>
      </c>
      <c r="G3" s="583" t="s">
        <v>704</v>
      </c>
      <c r="H3" s="583" t="s">
        <v>705</v>
      </c>
      <c r="I3" s="583" t="s">
        <v>657</v>
      </c>
      <c r="J3" s="583" t="s">
        <v>706</v>
      </c>
      <c r="K3" s="583" t="s">
        <v>707</v>
      </c>
      <c r="L3" s="584" t="s">
        <v>708</v>
      </c>
      <c r="N3" s="581"/>
      <c r="O3" s="584"/>
    </row>
    <row r="4" spans="1:15" x14ac:dyDescent="0.25">
      <c r="C4" s="585" t="s">
        <v>1702</v>
      </c>
      <c r="D4" s="98" t="s">
        <v>1858</v>
      </c>
      <c r="E4" s="178">
        <v>20161216</v>
      </c>
      <c r="G4" s="98" t="str">
        <f>LEFT(C4,FIND("-",C4)-1)</f>
        <v>FEB</v>
      </c>
      <c r="H4" s="98" t="str">
        <f t="shared" ref="H4:H67" si="0">MID(C4,FIND(G4,C4)+LEN(G4)+1,FIND(":",C4)-FIND(G4,C4)-LEN(G4)-1)</f>
        <v>030ROW</v>
      </c>
      <c r="I4" s="98" t="str">
        <f t="shared" ref="I4:I67" si="1">MID(C4,FIND(H4,C4)+LEN(H4)+1,FIND("-",C4,FIND(H4,C4))-FIND(H4,C4)-LEN(H4)-1)</f>
        <v>PBI</v>
      </c>
      <c r="J4" s="98" t="str">
        <f t="shared" ref="J4:J67" si="2">MID(C4,FIND(I4,C4)+LEN(I4)+1,FIND("-",C4,FIND(I4,C4)+LEN(I4)+1)-FIND(I4,C4)-LEN(I4)-1)</f>
        <v>ECATIO</v>
      </c>
      <c r="K4" s="98" t="str">
        <f t="shared" ref="K4:K67" si="3">RIGHT(C4,LEN(C4)-FIND(J4,C4,5)-LEN(J4))</f>
        <v>250111</v>
      </c>
      <c r="L4" s="178" t="str">
        <f>D4</f>
        <v>PBI Ethercat I/O</v>
      </c>
      <c r="O4" s="178"/>
    </row>
    <row r="5" spans="1:15" x14ac:dyDescent="0.25">
      <c r="C5" s="585" t="s">
        <v>1703</v>
      </c>
      <c r="D5" s="98" t="s">
        <v>1858</v>
      </c>
      <c r="E5" s="178">
        <v>20161216</v>
      </c>
      <c r="G5" s="98" t="str">
        <f>LEFT(C5,FIND("-",C5)-1)</f>
        <v>FEB</v>
      </c>
      <c r="H5" s="98" t="str">
        <f t="shared" si="0"/>
        <v>030ROW</v>
      </c>
      <c r="I5" s="98" t="str">
        <f t="shared" si="1"/>
        <v>PBI</v>
      </c>
      <c r="J5" s="98" t="str">
        <f t="shared" si="2"/>
        <v>ECATIO</v>
      </c>
      <c r="K5" s="98" t="str">
        <f t="shared" si="3"/>
        <v>250112</v>
      </c>
      <c r="L5" s="178" t="str">
        <f>D5</f>
        <v>PBI Ethercat I/O</v>
      </c>
      <c r="O5" s="178"/>
    </row>
    <row r="6" spans="1:15" x14ac:dyDescent="0.25">
      <c r="C6" s="585" t="s">
        <v>1704</v>
      </c>
      <c r="D6" s="98" t="s">
        <v>1858</v>
      </c>
      <c r="E6" s="178">
        <v>20161216</v>
      </c>
      <c r="G6" s="98" t="str">
        <f>LEFT(C6,FIND("-",C6)-1)</f>
        <v>FEB</v>
      </c>
      <c r="H6" s="98" t="str">
        <f t="shared" si="0"/>
        <v>030ROW</v>
      </c>
      <c r="I6" s="98" t="str">
        <f t="shared" si="1"/>
        <v>PBI</v>
      </c>
      <c r="J6" s="98" t="str">
        <f t="shared" si="2"/>
        <v>ECATIO</v>
      </c>
      <c r="K6" s="98" t="str">
        <f t="shared" si="3"/>
        <v>250113</v>
      </c>
      <c r="L6" s="178" t="str">
        <f>D6</f>
        <v>PBI Ethercat I/O</v>
      </c>
      <c r="O6" s="178"/>
    </row>
    <row r="7" spans="1:15" x14ac:dyDescent="0.25">
      <c r="B7" s="12"/>
      <c r="C7" s="585" t="s">
        <v>1705</v>
      </c>
      <c r="D7" s="98" t="s">
        <v>1858</v>
      </c>
      <c r="E7" s="178">
        <v>20161216</v>
      </c>
      <c r="G7" s="98" t="str">
        <f t="shared" ref="G7:G70" si="4">LEFT(C7,FIND("-",C7)-1)</f>
        <v>FEB</v>
      </c>
      <c r="H7" s="98" t="str">
        <f t="shared" si="0"/>
        <v>030ROW</v>
      </c>
      <c r="I7" s="98" t="str">
        <f t="shared" si="1"/>
        <v>PBI</v>
      </c>
      <c r="J7" s="98" t="str">
        <f t="shared" si="2"/>
        <v>ECATIO</v>
      </c>
      <c r="K7" s="98" t="str">
        <f t="shared" si="3"/>
        <v>250114</v>
      </c>
      <c r="L7" s="178" t="str">
        <f t="shared" ref="L7:L70" si="5">D7</f>
        <v>PBI Ethercat I/O</v>
      </c>
      <c r="N7" s="178"/>
      <c r="O7" s="178"/>
    </row>
    <row r="8" spans="1:15" x14ac:dyDescent="0.25">
      <c r="B8" s="12"/>
      <c r="C8" s="585" t="s">
        <v>1706</v>
      </c>
      <c r="D8" s="98" t="s">
        <v>1858</v>
      </c>
      <c r="E8" s="178">
        <v>20161216</v>
      </c>
      <c r="G8" s="98" t="str">
        <f t="shared" si="4"/>
        <v>FEB</v>
      </c>
      <c r="H8" s="98" t="str">
        <f t="shared" si="0"/>
        <v>030ROW</v>
      </c>
      <c r="I8" s="98" t="str">
        <f t="shared" si="1"/>
        <v>PBI</v>
      </c>
      <c r="J8" s="98" t="str">
        <f t="shared" si="2"/>
        <v>ECATIO</v>
      </c>
      <c r="K8" s="98" t="str">
        <f t="shared" si="3"/>
        <v>250115</v>
      </c>
      <c r="L8" s="178" t="str">
        <f t="shared" si="5"/>
        <v>PBI Ethercat I/O</v>
      </c>
      <c r="O8" s="178"/>
    </row>
    <row r="9" spans="1:15" x14ac:dyDescent="0.25">
      <c r="B9" s="12"/>
      <c r="C9" s="585" t="s">
        <v>1707</v>
      </c>
      <c r="D9" s="98" t="s">
        <v>1858</v>
      </c>
      <c r="E9" s="178">
        <v>20161216</v>
      </c>
      <c r="G9" s="98" t="str">
        <f t="shared" si="4"/>
        <v>FEB</v>
      </c>
      <c r="H9" s="98" t="str">
        <f t="shared" si="0"/>
        <v>030ROW</v>
      </c>
      <c r="I9" s="98" t="str">
        <f t="shared" si="1"/>
        <v>PBI</v>
      </c>
      <c r="J9" s="98" t="str">
        <f t="shared" si="2"/>
        <v>ECATIO</v>
      </c>
      <c r="K9" s="98" t="str">
        <f t="shared" si="3"/>
        <v>250116</v>
      </c>
      <c r="L9" s="178" t="str">
        <f t="shared" si="5"/>
        <v>PBI Ethercat I/O</v>
      </c>
      <c r="O9" s="178"/>
    </row>
    <row r="10" spans="1:15" x14ac:dyDescent="0.25">
      <c r="C10" s="585" t="s">
        <v>1708</v>
      </c>
      <c r="D10" s="98" t="s">
        <v>1858</v>
      </c>
      <c r="E10" s="178">
        <v>20161216</v>
      </c>
      <c r="G10" s="98" t="str">
        <f t="shared" si="4"/>
        <v>FEB</v>
      </c>
      <c r="H10" s="98" t="str">
        <f t="shared" si="0"/>
        <v>030ROW</v>
      </c>
      <c r="I10" s="98" t="str">
        <f t="shared" si="1"/>
        <v>PBI</v>
      </c>
      <c r="J10" s="98" t="str">
        <f t="shared" si="2"/>
        <v>ECATIO</v>
      </c>
      <c r="K10" s="98" t="str">
        <f t="shared" si="3"/>
        <v>250211</v>
      </c>
      <c r="L10" s="178" t="str">
        <f t="shared" si="5"/>
        <v>PBI Ethercat I/O</v>
      </c>
      <c r="O10" s="178"/>
    </row>
    <row r="11" spans="1:15" x14ac:dyDescent="0.25">
      <c r="C11" s="585" t="s">
        <v>1709</v>
      </c>
      <c r="D11" s="98" t="s">
        <v>1858</v>
      </c>
      <c r="E11" s="178">
        <v>20161216</v>
      </c>
      <c r="G11" s="98" t="str">
        <f t="shared" si="4"/>
        <v>FEB</v>
      </c>
      <c r="H11" s="98" t="str">
        <f t="shared" si="0"/>
        <v>030ROW</v>
      </c>
      <c r="I11" s="98" t="str">
        <f t="shared" si="1"/>
        <v>PBI</v>
      </c>
      <c r="J11" s="98" t="str">
        <f t="shared" si="2"/>
        <v>ECATIO</v>
      </c>
      <c r="K11" s="98" t="str">
        <f t="shared" si="3"/>
        <v>250212</v>
      </c>
      <c r="L11" s="178" t="str">
        <f t="shared" si="5"/>
        <v>PBI Ethercat I/O</v>
      </c>
      <c r="O11" s="178"/>
    </row>
    <row r="12" spans="1:15" x14ac:dyDescent="0.25">
      <c r="C12" s="585" t="s">
        <v>1710</v>
      </c>
      <c r="D12" s="98" t="s">
        <v>1858</v>
      </c>
      <c r="E12" s="178">
        <v>20161216</v>
      </c>
      <c r="G12" s="98" t="str">
        <f t="shared" si="4"/>
        <v>FEB</v>
      </c>
      <c r="H12" s="98" t="str">
        <f t="shared" si="0"/>
        <v>030ROW</v>
      </c>
      <c r="I12" s="98" t="str">
        <f t="shared" si="1"/>
        <v>PBI</v>
      </c>
      <c r="J12" s="98" t="str">
        <f t="shared" si="2"/>
        <v>ECATIO</v>
      </c>
      <c r="K12" s="98" t="str">
        <f t="shared" si="3"/>
        <v>250213</v>
      </c>
      <c r="L12" s="178" t="str">
        <f t="shared" si="5"/>
        <v>PBI Ethercat I/O</v>
      </c>
      <c r="O12" s="178"/>
    </row>
    <row r="13" spans="1:15" x14ac:dyDescent="0.25">
      <c r="C13" s="585" t="s">
        <v>1711</v>
      </c>
      <c r="D13" s="98" t="s">
        <v>1858</v>
      </c>
      <c r="E13" s="178">
        <v>20161216</v>
      </c>
      <c r="G13" s="98" t="str">
        <f t="shared" si="4"/>
        <v>FEB</v>
      </c>
      <c r="H13" s="98" t="str">
        <f t="shared" si="0"/>
        <v>030ROW</v>
      </c>
      <c r="I13" s="98" t="str">
        <f t="shared" si="1"/>
        <v>PBI</v>
      </c>
      <c r="J13" s="98" t="str">
        <f t="shared" si="2"/>
        <v>ECATIO</v>
      </c>
      <c r="K13" s="98" t="str">
        <f t="shared" si="3"/>
        <v>250214</v>
      </c>
      <c r="L13" s="178" t="str">
        <f t="shared" si="5"/>
        <v>PBI Ethercat I/O</v>
      </c>
      <c r="O13" s="178"/>
    </row>
    <row r="14" spans="1:15" x14ac:dyDescent="0.25">
      <c r="C14" s="585" t="s">
        <v>1712</v>
      </c>
      <c r="D14" s="98" t="s">
        <v>1858</v>
      </c>
      <c r="E14" s="178">
        <v>20161216</v>
      </c>
      <c r="G14" s="98" t="str">
        <f t="shared" si="4"/>
        <v>FEB</v>
      </c>
      <c r="H14" s="98" t="str">
        <f t="shared" si="0"/>
        <v>030ROW</v>
      </c>
      <c r="I14" s="98" t="str">
        <f t="shared" si="1"/>
        <v>PBI</v>
      </c>
      <c r="J14" s="98" t="str">
        <f t="shared" si="2"/>
        <v>ECATIO</v>
      </c>
      <c r="K14" s="98" t="str">
        <f t="shared" si="3"/>
        <v>250215</v>
      </c>
      <c r="L14" s="178" t="str">
        <f t="shared" si="5"/>
        <v>PBI Ethercat I/O</v>
      </c>
      <c r="O14" s="178"/>
    </row>
    <row r="15" spans="1:15" x14ac:dyDescent="0.25">
      <c r="C15" s="585" t="s">
        <v>1713</v>
      </c>
      <c r="D15" s="98" t="s">
        <v>1858</v>
      </c>
      <c r="E15" s="178">
        <v>20161216</v>
      </c>
      <c r="G15" s="98" t="str">
        <f t="shared" si="4"/>
        <v>FEB</v>
      </c>
      <c r="H15" s="98" t="str">
        <f t="shared" si="0"/>
        <v>030ROW</v>
      </c>
      <c r="I15" s="98" t="str">
        <f t="shared" si="1"/>
        <v>PBI</v>
      </c>
      <c r="J15" s="98" t="str">
        <f t="shared" si="2"/>
        <v>ECATIO</v>
      </c>
      <c r="K15" s="98" t="str">
        <f t="shared" si="3"/>
        <v>250216</v>
      </c>
      <c r="L15" s="178" t="str">
        <f t="shared" si="5"/>
        <v>PBI Ethercat I/O</v>
      </c>
      <c r="O15" s="178"/>
    </row>
    <row r="16" spans="1:15" x14ac:dyDescent="0.25">
      <c r="C16" s="585" t="s">
        <v>1714</v>
      </c>
      <c r="D16" s="98" t="s">
        <v>1858</v>
      </c>
      <c r="E16" s="178">
        <v>20161216</v>
      </c>
      <c r="G16" s="98" t="str">
        <f t="shared" si="4"/>
        <v>FEB</v>
      </c>
      <c r="H16" s="98" t="str">
        <f t="shared" si="0"/>
        <v>030ROW</v>
      </c>
      <c r="I16" s="98" t="str">
        <f t="shared" si="1"/>
        <v>PBI</v>
      </c>
      <c r="J16" s="98" t="str">
        <f t="shared" si="2"/>
        <v>ECATIO</v>
      </c>
      <c r="K16" s="98" t="str">
        <f t="shared" si="3"/>
        <v>250311</v>
      </c>
      <c r="L16" s="178" t="str">
        <f t="shared" si="5"/>
        <v>PBI Ethercat I/O</v>
      </c>
      <c r="O16" s="178"/>
    </row>
    <row r="17" spans="3:15" x14ac:dyDescent="0.25">
      <c r="C17" s="585" t="s">
        <v>1715</v>
      </c>
      <c r="D17" s="98" t="s">
        <v>1858</v>
      </c>
      <c r="E17" s="178">
        <v>20161216</v>
      </c>
      <c r="G17" s="98" t="str">
        <f t="shared" si="4"/>
        <v>FEB</v>
      </c>
      <c r="H17" s="98" t="str">
        <f t="shared" si="0"/>
        <v>030ROW</v>
      </c>
      <c r="I17" s="98" t="str">
        <f t="shared" si="1"/>
        <v>PBI</v>
      </c>
      <c r="J17" s="98" t="str">
        <f t="shared" si="2"/>
        <v>ECATIO</v>
      </c>
      <c r="K17" s="98" t="str">
        <f t="shared" si="3"/>
        <v>250312</v>
      </c>
      <c r="L17" s="178" t="str">
        <f t="shared" si="5"/>
        <v>PBI Ethercat I/O</v>
      </c>
      <c r="O17" s="178"/>
    </row>
    <row r="18" spans="3:15" x14ac:dyDescent="0.25">
      <c r="C18" s="585" t="s">
        <v>1716</v>
      </c>
      <c r="D18" s="98" t="s">
        <v>1858</v>
      </c>
      <c r="E18" s="178">
        <v>20161216</v>
      </c>
      <c r="G18" s="98" t="str">
        <f t="shared" si="4"/>
        <v>FEB</v>
      </c>
      <c r="H18" s="98" t="str">
        <f t="shared" si="0"/>
        <v>030ROW</v>
      </c>
      <c r="I18" s="98" t="str">
        <f t="shared" si="1"/>
        <v>PBI</v>
      </c>
      <c r="J18" s="98" t="str">
        <f t="shared" si="2"/>
        <v>ECATIO</v>
      </c>
      <c r="K18" s="98" t="str">
        <f t="shared" si="3"/>
        <v>250313</v>
      </c>
      <c r="L18" s="178" t="str">
        <f t="shared" si="5"/>
        <v>PBI Ethercat I/O</v>
      </c>
      <c r="O18" s="178"/>
    </row>
    <row r="19" spans="3:15" x14ac:dyDescent="0.25">
      <c r="C19" s="585" t="s">
        <v>1717</v>
      </c>
      <c r="D19" s="98" t="s">
        <v>1858</v>
      </c>
      <c r="E19" s="178">
        <v>20161216</v>
      </c>
      <c r="G19" s="98" t="str">
        <f t="shared" si="4"/>
        <v>FEB</v>
      </c>
      <c r="H19" s="98" t="str">
        <f t="shared" si="0"/>
        <v>030ROW</v>
      </c>
      <c r="I19" s="98" t="str">
        <f t="shared" si="1"/>
        <v>PBI</v>
      </c>
      <c r="J19" s="98" t="str">
        <f t="shared" si="2"/>
        <v>ECATIO</v>
      </c>
      <c r="K19" s="98" t="str">
        <f t="shared" si="3"/>
        <v>250314</v>
      </c>
      <c r="L19" s="178" t="str">
        <f t="shared" si="5"/>
        <v>PBI Ethercat I/O</v>
      </c>
      <c r="O19" s="178"/>
    </row>
    <row r="20" spans="3:15" x14ac:dyDescent="0.25">
      <c r="C20" s="585" t="s">
        <v>1718</v>
      </c>
      <c r="D20" s="98" t="s">
        <v>1858</v>
      </c>
      <c r="E20" s="178">
        <v>20161216</v>
      </c>
      <c r="G20" s="98" t="str">
        <f t="shared" si="4"/>
        <v>FEB</v>
      </c>
      <c r="H20" s="98" t="str">
        <f t="shared" si="0"/>
        <v>030ROW</v>
      </c>
      <c r="I20" s="98" t="str">
        <f t="shared" si="1"/>
        <v>PBI</v>
      </c>
      <c r="J20" s="98" t="str">
        <f t="shared" si="2"/>
        <v>ECATIO</v>
      </c>
      <c r="K20" s="98" t="str">
        <f t="shared" si="3"/>
        <v>250315</v>
      </c>
      <c r="L20" s="178" t="str">
        <f t="shared" si="5"/>
        <v>PBI Ethercat I/O</v>
      </c>
      <c r="O20" s="178"/>
    </row>
    <row r="21" spans="3:15" x14ac:dyDescent="0.25">
      <c r="C21" s="585" t="s">
        <v>1719</v>
      </c>
      <c r="D21" s="98" t="s">
        <v>1858</v>
      </c>
      <c r="E21" s="178">
        <v>20161216</v>
      </c>
      <c r="G21" s="98" t="str">
        <f t="shared" si="4"/>
        <v>FEB</v>
      </c>
      <c r="H21" s="98" t="str">
        <f t="shared" si="0"/>
        <v>030ROW</v>
      </c>
      <c r="I21" s="98" t="str">
        <f t="shared" si="1"/>
        <v>PBI</v>
      </c>
      <c r="J21" s="98" t="str">
        <f t="shared" si="2"/>
        <v>ECATIO</v>
      </c>
      <c r="K21" s="98" t="str">
        <f t="shared" si="3"/>
        <v>250316</v>
      </c>
      <c r="L21" s="178" t="str">
        <f t="shared" si="5"/>
        <v>PBI Ethercat I/O</v>
      </c>
    </row>
    <row r="22" spans="3:15" x14ac:dyDescent="0.25">
      <c r="C22" s="585" t="s">
        <v>1720</v>
      </c>
      <c r="D22" s="98" t="s">
        <v>1858</v>
      </c>
      <c r="E22" s="178">
        <v>20161216</v>
      </c>
      <c r="G22" s="98" t="str">
        <f t="shared" si="4"/>
        <v>FEB</v>
      </c>
      <c r="H22" s="98" t="str">
        <f t="shared" si="0"/>
        <v>030ROW</v>
      </c>
      <c r="I22" s="98" t="str">
        <f t="shared" si="1"/>
        <v>PBI</v>
      </c>
      <c r="J22" s="98" t="str">
        <f t="shared" si="2"/>
        <v>ECATIO</v>
      </c>
      <c r="K22" s="98" t="str">
        <f t="shared" si="3"/>
        <v>250411</v>
      </c>
      <c r="L22" s="178" t="str">
        <f t="shared" si="5"/>
        <v>PBI Ethercat I/O</v>
      </c>
    </row>
    <row r="23" spans="3:15" x14ac:dyDescent="0.25">
      <c r="C23" s="585" t="s">
        <v>1721</v>
      </c>
      <c r="D23" s="98" t="s">
        <v>1858</v>
      </c>
      <c r="E23" s="178">
        <v>20161216</v>
      </c>
      <c r="G23" s="98" t="str">
        <f t="shared" si="4"/>
        <v>FEB</v>
      </c>
      <c r="H23" s="98" t="str">
        <f t="shared" si="0"/>
        <v>030ROW</v>
      </c>
      <c r="I23" s="98" t="str">
        <f t="shared" si="1"/>
        <v>PBI</v>
      </c>
      <c r="J23" s="98" t="str">
        <f t="shared" si="2"/>
        <v>ECATIO</v>
      </c>
      <c r="K23" s="98" t="str">
        <f t="shared" si="3"/>
        <v>250412</v>
      </c>
      <c r="L23" s="178" t="str">
        <f t="shared" si="5"/>
        <v>PBI Ethercat I/O</v>
      </c>
    </row>
    <row r="24" spans="3:15" x14ac:dyDescent="0.25">
      <c r="C24" s="585" t="s">
        <v>1722</v>
      </c>
      <c r="D24" s="98" t="s">
        <v>1858</v>
      </c>
      <c r="E24" s="178">
        <v>20161216</v>
      </c>
      <c r="G24" s="98" t="str">
        <f t="shared" si="4"/>
        <v>FEB</v>
      </c>
      <c r="H24" s="98" t="str">
        <f t="shared" si="0"/>
        <v>030ROW</v>
      </c>
      <c r="I24" s="98" t="str">
        <f t="shared" si="1"/>
        <v>PBI</v>
      </c>
      <c r="J24" s="98" t="str">
        <f t="shared" si="2"/>
        <v>ECATIO</v>
      </c>
      <c r="K24" s="98" t="str">
        <f t="shared" si="3"/>
        <v>250413</v>
      </c>
      <c r="L24" s="178" t="str">
        <f t="shared" si="5"/>
        <v>PBI Ethercat I/O</v>
      </c>
    </row>
    <row r="25" spans="3:15" x14ac:dyDescent="0.25">
      <c r="C25" s="585" t="s">
        <v>1723</v>
      </c>
      <c r="D25" s="98" t="s">
        <v>1858</v>
      </c>
      <c r="E25" s="178">
        <v>20161216</v>
      </c>
      <c r="G25" s="98" t="str">
        <f t="shared" si="4"/>
        <v>FEB</v>
      </c>
      <c r="H25" s="98" t="str">
        <f t="shared" si="0"/>
        <v>030ROW</v>
      </c>
      <c r="I25" s="98" t="str">
        <f t="shared" si="1"/>
        <v>PBI</v>
      </c>
      <c r="J25" s="98" t="str">
        <f t="shared" si="2"/>
        <v>ECATIO</v>
      </c>
      <c r="K25" s="98" t="str">
        <f t="shared" si="3"/>
        <v>250414</v>
      </c>
      <c r="L25" s="178" t="str">
        <f t="shared" si="5"/>
        <v>PBI Ethercat I/O</v>
      </c>
    </row>
    <row r="26" spans="3:15" x14ac:dyDescent="0.25">
      <c r="C26" s="585" t="s">
        <v>1724</v>
      </c>
      <c r="D26" s="98" t="s">
        <v>1858</v>
      </c>
      <c r="E26" s="178">
        <v>20161216</v>
      </c>
      <c r="G26" s="98" t="str">
        <f t="shared" si="4"/>
        <v>FEB</v>
      </c>
      <c r="H26" s="98" t="str">
        <f t="shared" si="0"/>
        <v>030ROW</v>
      </c>
      <c r="I26" s="98" t="str">
        <f t="shared" si="1"/>
        <v>PBI</v>
      </c>
      <c r="J26" s="98" t="str">
        <f t="shared" si="2"/>
        <v>ECATIO</v>
      </c>
      <c r="K26" s="98" t="str">
        <f t="shared" si="3"/>
        <v>250415</v>
      </c>
      <c r="L26" s="178" t="str">
        <f t="shared" si="5"/>
        <v>PBI Ethercat I/O</v>
      </c>
    </row>
    <row r="27" spans="3:15" x14ac:dyDescent="0.25">
      <c r="C27" s="585" t="s">
        <v>1725</v>
      </c>
      <c r="D27" s="98" t="s">
        <v>1858</v>
      </c>
      <c r="E27" s="178">
        <v>20161216</v>
      </c>
      <c r="G27" s="98" t="str">
        <f t="shared" si="4"/>
        <v>FEB</v>
      </c>
      <c r="H27" s="98" t="str">
        <f t="shared" si="0"/>
        <v>030ROW</v>
      </c>
      <c r="I27" s="98" t="str">
        <f t="shared" si="1"/>
        <v>PBI</v>
      </c>
      <c r="J27" s="98" t="str">
        <f t="shared" si="2"/>
        <v>ECATIO</v>
      </c>
      <c r="K27" s="98" t="str">
        <f t="shared" si="3"/>
        <v>250416</v>
      </c>
      <c r="L27" s="178" t="str">
        <f t="shared" si="5"/>
        <v>PBI Ethercat I/O</v>
      </c>
    </row>
    <row r="28" spans="3:15" x14ac:dyDescent="0.25">
      <c r="C28" s="585" t="s">
        <v>1726</v>
      </c>
      <c r="D28" s="98" t="s">
        <v>1858</v>
      </c>
      <c r="E28" s="178">
        <v>20161216</v>
      </c>
      <c r="G28" s="98" t="str">
        <f t="shared" si="4"/>
        <v>FEB</v>
      </c>
      <c r="H28" s="98" t="str">
        <f t="shared" si="0"/>
        <v>030ROW</v>
      </c>
      <c r="I28" s="98" t="str">
        <f t="shared" si="1"/>
        <v>PBI</v>
      </c>
      <c r="J28" s="98" t="str">
        <f t="shared" si="2"/>
        <v>ECATIO</v>
      </c>
      <c r="K28" s="98" t="str">
        <f t="shared" si="3"/>
        <v>250511</v>
      </c>
      <c r="L28" s="178" t="str">
        <f t="shared" si="5"/>
        <v>PBI Ethercat I/O</v>
      </c>
    </row>
    <row r="29" spans="3:15" x14ac:dyDescent="0.25">
      <c r="C29" s="585" t="s">
        <v>1727</v>
      </c>
      <c r="D29" s="98" t="s">
        <v>1858</v>
      </c>
      <c r="E29" s="178">
        <v>20161216</v>
      </c>
      <c r="G29" s="98" t="str">
        <f t="shared" si="4"/>
        <v>FEB</v>
      </c>
      <c r="H29" s="98" t="str">
        <f t="shared" si="0"/>
        <v>030ROW</v>
      </c>
      <c r="I29" s="98" t="str">
        <f t="shared" si="1"/>
        <v>PBI</v>
      </c>
      <c r="J29" s="98" t="str">
        <f t="shared" si="2"/>
        <v>ECATIO</v>
      </c>
      <c r="K29" s="98" t="str">
        <f t="shared" si="3"/>
        <v>250512</v>
      </c>
      <c r="L29" s="178" t="str">
        <f t="shared" si="5"/>
        <v>PBI Ethercat I/O</v>
      </c>
    </row>
    <row r="30" spans="3:15" x14ac:dyDescent="0.25">
      <c r="C30" s="585" t="s">
        <v>1728</v>
      </c>
      <c r="D30" s="98" t="s">
        <v>1858</v>
      </c>
      <c r="E30" s="178">
        <v>20161216</v>
      </c>
      <c r="G30" s="98" t="str">
        <f t="shared" si="4"/>
        <v>FEB</v>
      </c>
      <c r="H30" s="98" t="str">
        <f t="shared" si="0"/>
        <v>030ROW</v>
      </c>
      <c r="I30" s="98" t="str">
        <f t="shared" si="1"/>
        <v>PBI</v>
      </c>
      <c r="J30" s="98" t="str">
        <f t="shared" si="2"/>
        <v>ECATIO</v>
      </c>
      <c r="K30" s="98" t="str">
        <f t="shared" si="3"/>
        <v>250513</v>
      </c>
      <c r="L30" s="178" t="str">
        <f t="shared" si="5"/>
        <v>PBI Ethercat I/O</v>
      </c>
    </row>
    <row r="31" spans="3:15" x14ac:dyDescent="0.25">
      <c r="C31" s="585" t="s">
        <v>1729</v>
      </c>
      <c r="D31" s="98" t="s">
        <v>1858</v>
      </c>
      <c r="E31" s="178">
        <v>20161216</v>
      </c>
      <c r="G31" s="98" t="str">
        <f t="shared" si="4"/>
        <v>FEB</v>
      </c>
      <c r="H31" s="98" t="str">
        <f t="shared" si="0"/>
        <v>030ROW</v>
      </c>
      <c r="I31" s="98" t="str">
        <f t="shared" si="1"/>
        <v>PBI</v>
      </c>
      <c r="J31" s="98" t="str">
        <f t="shared" si="2"/>
        <v>ECATIO</v>
      </c>
      <c r="K31" s="98" t="str">
        <f t="shared" si="3"/>
        <v>250514</v>
      </c>
      <c r="L31" s="178" t="str">
        <f t="shared" si="5"/>
        <v>PBI Ethercat I/O</v>
      </c>
    </row>
    <row r="32" spans="3:15" x14ac:dyDescent="0.25">
      <c r="C32" s="585" t="s">
        <v>1730</v>
      </c>
      <c r="D32" s="98" t="s">
        <v>1858</v>
      </c>
      <c r="E32" s="178">
        <v>20161216</v>
      </c>
      <c r="G32" s="98" t="str">
        <f t="shared" si="4"/>
        <v>FEB</v>
      </c>
      <c r="H32" s="98" t="str">
        <f t="shared" si="0"/>
        <v>030ROW</v>
      </c>
      <c r="I32" s="98" t="str">
        <f t="shared" si="1"/>
        <v>PBI</v>
      </c>
      <c r="J32" s="98" t="str">
        <f t="shared" si="2"/>
        <v>ECATIO</v>
      </c>
      <c r="K32" s="98" t="str">
        <f t="shared" si="3"/>
        <v>250515</v>
      </c>
      <c r="L32" s="178" t="str">
        <f t="shared" si="5"/>
        <v>PBI Ethercat I/O</v>
      </c>
    </row>
    <row r="33" spans="3:12" x14ac:dyDescent="0.25">
      <c r="C33" s="585" t="s">
        <v>1731</v>
      </c>
      <c r="D33" s="98" t="s">
        <v>1858</v>
      </c>
      <c r="E33" s="178">
        <v>20161216</v>
      </c>
      <c r="G33" s="98" t="str">
        <f t="shared" si="4"/>
        <v>FEB</v>
      </c>
      <c r="H33" s="98" t="str">
        <f t="shared" si="0"/>
        <v>030ROW</v>
      </c>
      <c r="I33" s="98" t="str">
        <f t="shared" si="1"/>
        <v>PBI</v>
      </c>
      <c r="J33" s="98" t="str">
        <f t="shared" si="2"/>
        <v>ECATIO</v>
      </c>
      <c r="K33" s="98" t="str">
        <f t="shared" si="3"/>
        <v>250516</v>
      </c>
      <c r="L33" s="178" t="str">
        <f t="shared" si="5"/>
        <v>PBI Ethercat I/O</v>
      </c>
    </row>
    <row r="34" spans="3:12" x14ac:dyDescent="0.25">
      <c r="C34" s="585" t="s">
        <v>1732</v>
      </c>
      <c r="D34" s="98" t="s">
        <v>1858</v>
      </c>
      <c r="E34" s="178">
        <v>20161216</v>
      </c>
      <c r="G34" s="98" t="str">
        <f t="shared" si="4"/>
        <v>FEB</v>
      </c>
      <c r="H34" s="98" t="str">
        <f t="shared" si="0"/>
        <v>030ROW</v>
      </c>
      <c r="I34" s="98" t="str">
        <f t="shared" si="1"/>
        <v>PBI</v>
      </c>
      <c r="J34" s="98" t="str">
        <f t="shared" si="2"/>
        <v>ECATIO</v>
      </c>
      <c r="K34" s="98" t="str">
        <f t="shared" si="3"/>
        <v>250611</v>
      </c>
      <c r="L34" s="178" t="str">
        <f t="shared" si="5"/>
        <v>PBI Ethercat I/O</v>
      </c>
    </row>
    <row r="35" spans="3:12" x14ac:dyDescent="0.25">
      <c r="C35" s="585" t="s">
        <v>1733</v>
      </c>
      <c r="D35" s="98" t="s">
        <v>1858</v>
      </c>
      <c r="E35" s="178">
        <v>20161216</v>
      </c>
      <c r="G35" s="98" t="str">
        <f t="shared" si="4"/>
        <v>FEB</v>
      </c>
      <c r="H35" s="98" t="str">
        <f t="shared" si="0"/>
        <v>030ROW</v>
      </c>
      <c r="I35" s="98" t="str">
        <f t="shared" si="1"/>
        <v>PBI</v>
      </c>
      <c r="J35" s="98" t="str">
        <f t="shared" si="2"/>
        <v>ECATIO</v>
      </c>
      <c r="K35" s="98" t="str">
        <f t="shared" si="3"/>
        <v>250612</v>
      </c>
      <c r="L35" s="178" t="str">
        <f t="shared" si="5"/>
        <v>PBI Ethercat I/O</v>
      </c>
    </row>
    <row r="36" spans="3:12" x14ac:dyDescent="0.25">
      <c r="C36" s="585" t="s">
        <v>1734</v>
      </c>
      <c r="D36" s="98" t="s">
        <v>1858</v>
      </c>
      <c r="E36" s="178">
        <v>20161216</v>
      </c>
      <c r="G36" s="98" t="str">
        <f t="shared" si="4"/>
        <v>FEB</v>
      </c>
      <c r="H36" s="98" t="str">
        <f t="shared" si="0"/>
        <v>030ROW</v>
      </c>
      <c r="I36" s="98" t="str">
        <f t="shared" si="1"/>
        <v>PBI</v>
      </c>
      <c r="J36" s="98" t="str">
        <f t="shared" si="2"/>
        <v>ECATIO</v>
      </c>
      <c r="K36" s="98" t="str">
        <f t="shared" si="3"/>
        <v>250613</v>
      </c>
      <c r="L36" s="178" t="str">
        <f t="shared" si="5"/>
        <v>PBI Ethercat I/O</v>
      </c>
    </row>
    <row r="37" spans="3:12" x14ac:dyDescent="0.25">
      <c r="C37" s="585" t="s">
        <v>1735</v>
      </c>
      <c r="D37" s="98" t="s">
        <v>1858</v>
      </c>
      <c r="E37" s="178">
        <v>20161216</v>
      </c>
      <c r="G37" s="98" t="str">
        <f t="shared" si="4"/>
        <v>FEB</v>
      </c>
      <c r="H37" s="98" t="str">
        <f t="shared" si="0"/>
        <v>030ROW</v>
      </c>
      <c r="I37" s="98" t="str">
        <f t="shared" si="1"/>
        <v>PBI</v>
      </c>
      <c r="J37" s="98" t="str">
        <f t="shared" si="2"/>
        <v>ECATIO</v>
      </c>
      <c r="K37" s="98" t="str">
        <f t="shared" si="3"/>
        <v>250614</v>
      </c>
      <c r="L37" s="178" t="str">
        <f t="shared" si="5"/>
        <v>PBI Ethercat I/O</v>
      </c>
    </row>
    <row r="38" spans="3:12" x14ac:dyDescent="0.25">
      <c r="C38" s="585" t="s">
        <v>1736</v>
      </c>
      <c r="D38" s="98" t="s">
        <v>1858</v>
      </c>
      <c r="E38" s="178">
        <v>20161216</v>
      </c>
      <c r="G38" s="98" t="str">
        <f t="shared" si="4"/>
        <v>FEB</v>
      </c>
      <c r="H38" s="98" t="str">
        <f t="shared" si="0"/>
        <v>030ROW</v>
      </c>
      <c r="I38" s="98" t="str">
        <f t="shared" si="1"/>
        <v>PBI</v>
      </c>
      <c r="J38" s="98" t="str">
        <f t="shared" si="2"/>
        <v>ECATIO</v>
      </c>
      <c r="K38" s="98" t="str">
        <f t="shared" si="3"/>
        <v>250615</v>
      </c>
      <c r="L38" s="178" t="str">
        <f t="shared" si="5"/>
        <v>PBI Ethercat I/O</v>
      </c>
    </row>
    <row r="39" spans="3:12" x14ac:dyDescent="0.25">
      <c r="C39" s="585" t="s">
        <v>1737</v>
      </c>
      <c r="D39" s="98" t="s">
        <v>1858</v>
      </c>
      <c r="E39" s="178">
        <v>20161216</v>
      </c>
      <c r="G39" s="98" t="str">
        <f t="shared" si="4"/>
        <v>FEB</v>
      </c>
      <c r="H39" s="98" t="str">
        <f t="shared" si="0"/>
        <v>030ROW</v>
      </c>
      <c r="I39" s="98" t="str">
        <f t="shared" si="1"/>
        <v>PBI</v>
      </c>
      <c r="J39" s="98" t="str">
        <f t="shared" si="2"/>
        <v>ECATIO</v>
      </c>
      <c r="K39" s="98" t="str">
        <f t="shared" si="3"/>
        <v>250616</v>
      </c>
      <c r="L39" s="178" t="str">
        <f t="shared" si="5"/>
        <v>PBI Ethercat I/O</v>
      </c>
    </row>
    <row r="40" spans="3:12" x14ac:dyDescent="0.25">
      <c r="C40" s="585" t="s">
        <v>1738</v>
      </c>
      <c r="D40" s="98" t="s">
        <v>1858</v>
      </c>
      <c r="E40" s="178">
        <v>20161216</v>
      </c>
      <c r="G40" s="98" t="str">
        <f t="shared" si="4"/>
        <v>DTL</v>
      </c>
      <c r="H40" s="98" t="str">
        <f t="shared" si="0"/>
        <v>030ROW</v>
      </c>
      <c r="I40" s="98" t="str">
        <f t="shared" si="1"/>
        <v>PBI</v>
      </c>
      <c r="J40" s="98" t="str">
        <f t="shared" si="2"/>
        <v>ECATIO</v>
      </c>
      <c r="K40" s="98" t="str">
        <f t="shared" si="3"/>
        <v>250711</v>
      </c>
      <c r="L40" s="178" t="str">
        <f t="shared" si="5"/>
        <v>PBI Ethercat I/O</v>
      </c>
    </row>
    <row r="41" spans="3:12" x14ac:dyDescent="0.25">
      <c r="C41" s="585" t="s">
        <v>1739</v>
      </c>
      <c r="D41" s="98" t="s">
        <v>1858</v>
      </c>
      <c r="E41" s="178">
        <v>20161216</v>
      </c>
      <c r="G41" s="98" t="str">
        <f t="shared" si="4"/>
        <v>DTL</v>
      </c>
      <c r="H41" s="98" t="str">
        <f t="shared" si="0"/>
        <v>030ROW</v>
      </c>
      <c r="I41" s="98" t="str">
        <f t="shared" si="1"/>
        <v>PBI</v>
      </c>
      <c r="J41" s="98" t="str">
        <f t="shared" si="2"/>
        <v>ECATIO</v>
      </c>
      <c r="K41" s="98" t="str">
        <f t="shared" si="3"/>
        <v>250712</v>
      </c>
      <c r="L41" s="178" t="str">
        <f t="shared" si="5"/>
        <v>PBI Ethercat I/O</v>
      </c>
    </row>
    <row r="42" spans="3:12" x14ac:dyDescent="0.25">
      <c r="C42" s="585" t="s">
        <v>1740</v>
      </c>
      <c r="D42" s="98" t="s">
        <v>1858</v>
      </c>
      <c r="E42" s="178">
        <v>20161216</v>
      </c>
      <c r="G42" s="98" t="str">
        <f t="shared" si="4"/>
        <v>DTL</v>
      </c>
      <c r="H42" s="98" t="str">
        <f t="shared" si="0"/>
        <v>030ROW</v>
      </c>
      <c r="I42" s="98" t="str">
        <f t="shared" si="1"/>
        <v>PBI</v>
      </c>
      <c r="J42" s="98" t="str">
        <f t="shared" si="2"/>
        <v>ECATIO</v>
      </c>
      <c r="K42" s="98" t="str">
        <f t="shared" si="3"/>
        <v>250713</v>
      </c>
      <c r="L42" s="178" t="str">
        <f t="shared" si="5"/>
        <v>PBI Ethercat I/O</v>
      </c>
    </row>
    <row r="43" spans="3:12" x14ac:dyDescent="0.25">
      <c r="C43" s="585" t="s">
        <v>1741</v>
      </c>
      <c r="D43" s="98" t="s">
        <v>1858</v>
      </c>
      <c r="E43" s="178">
        <v>20161216</v>
      </c>
      <c r="G43" s="98" t="str">
        <f t="shared" si="4"/>
        <v>DTL</v>
      </c>
      <c r="H43" s="98" t="str">
        <f t="shared" si="0"/>
        <v>030ROW</v>
      </c>
      <c r="I43" s="98" t="str">
        <f t="shared" si="1"/>
        <v>PBI</v>
      </c>
      <c r="J43" s="98" t="str">
        <f t="shared" si="2"/>
        <v>ECATIO</v>
      </c>
      <c r="K43" s="98" t="str">
        <f t="shared" si="3"/>
        <v>250714</v>
      </c>
      <c r="L43" s="178" t="str">
        <f t="shared" si="5"/>
        <v>PBI Ethercat I/O</v>
      </c>
    </row>
    <row r="44" spans="3:12" x14ac:dyDescent="0.25">
      <c r="C44" s="585" t="s">
        <v>1742</v>
      </c>
      <c r="D44" s="98" t="s">
        <v>1858</v>
      </c>
      <c r="E44" s="178">
        <v>20161216</v>
      </c>
      <c r="G44" s="98" t="str">
        <f t="shared" si="4"/>
        <v>DTL</v>
      </c>
      <c r="H44" s="98" t="str">
        <f t="shared" si="0"/>
        <v>030ROW</v>
      </c>
      <c r="I44" s="98" t="str">
        <f t="shared" si="1"/>
        <v>PBI</v>
      </c>
      <c r="J44" s="98" t="str">
        <f t="shared" si="2"/>
        <v>ECATIO</v>
      </c>
      <c r="K44" s="98" t="str">
        <f t="shared" si="3"/>
        <v>250715</v>
      </c>
      <c r="L44" s="178" t="str">
        <f t="shared" si="5"/>
        <v>PBI Ethercat I/O</v>
      </c>
    </row>
    <row r="45" spans="3:12" x14ac:dyDescent="0.25">
      <c r="C45" s="585" t="s">
        <v>1743</v>
      </c>
      <c r="D45" s="98" t="s">
        <v>1858</v>
      </c>
      <c r="E45" s="178">
        <v>20161216</v>
      </c>
      <c r="G45" s="98" t="str">
        <f t="shared" si="4"/>
        <v>DTL</v>
      </c>
      <c r="H45" s="98" t="str">
        <f t="shared" si="0"/>
        <v>030ROW</v>
      </c>
      <c r="I45" s="98" t="str">
        <f t="shared" si="1"/>
        <v>PBI</v>
      </c>
      <c r="J45" s="98" t="str">
        <f t="shared" si="2"/>
        <v>ECATIO</v>
      </c>
      <c r="K45" s="98" t="str">
        <f t="shared" si="3"/>
        <v>250716</v>
      </c>
      <c r="L45" s="178" t="str">
        <f t="shared" si="5"/>
        <v>PBI Ethercat I/O</v>
      </c>
    </row>
    <row r="46" spans="3:12" x14ac:dyDescent="0.25">
      <c r="C46" s="585" t="s">
        <v>1744</v>
      </c>
      <c r="D46" s="98" t="s">
        <v>1858</v>
      </c>
      <c r="E46" s="178">
        <v>20161216</v>
      </c>
      <c r="G46" s="98" t="str">
        <f t="shared" si="4"/>
        <v>SPK</v>
      </c>
      <c r="H46" s="98" t="str">
        <f t="shared" si="0"/>
        <v>020ROW</v>
      </c>
      <c r="I46" s="98" t="str">
        <f t="shared" si="1"/>
        <v>PBI</v>
      </c>
      <c r="J46" s="98" t="str">
        <f t="shared" si="2"/>
        <v>ECATIO</v>
      </c>
      <c r="K46" s="98" t="str">
        <f t="shared" si="3"/>
        <v>250811</v>
      </c>
      <c r="L46" s="178" t="str">
        <f t="shared" si="5"/>
        <v>PBI Ethercat I/O</v>
      </c>
    </row>
    <row r="47" spans="3:12" x14ac:dyDescent="0.25">
      <c r="C47" s="585" t="s">
        <v>1745</v>
      </c>
      <c r="D47" s="98" t="s">
        <v>1858</v>
      </c>
      <c r="E47" s="178">
        <v>20161216</v>
      </c>
      <c r="G47" s="98" t="str">
        <f t="shared" si="4"/>
        <v>SPK</v>
      </c>
      <c r="H47" s="98" t="str">
        <f t="shared" si="0"/>
        <v>020ROW</v>
      </c>
      <c r="I47" s="98" t="str">
        <f t="shared" si="1"/>
        <v>PBI</v>
      </c>
      <c r="J47" s="98" t="str">
        <f t="shared" si="2"/>
        <v>ECATIO</v>
      </c>
      <c r="K47" s="98" t="str">
        <f t="shared" si="3"/>
        <v>250812</v>
      </c>
      <c r="L47" s="178" t="str">
        <f t="shared" si="5"/>
        <v>PBI Ethercat I/O</v>
      </c>
    </row>
    <row r="48" spans="3:12" x14ac:dyDescent="0.25">
      <c r="C48" s="585" t="s">
        <v>1746</v>
      </c>
      <c r="D48" s="98" t="s">
        <v>1858</v>
      </c>
      <c r="E48" s="178">
        <v>20161216</v>
      </c>
      <c r="G48" s="98" t="str">
        <f t="shared" si="4"/>
        <v>SPK</v>
      </c>
      <c r="H48" s="98" t="str">
        <f t="shared" si="0"/>
        <v>020ROW</v>
      </c>
      <c r="I48" s="98" t="str">
        <f t="shared" si="1"/>
        <v>PBI</v>
      </c>
      <c r="J48" s="98" t="str">
        <f t="shared" si="2"/>
        <v>ECATIO</v>
      </c>
      <c r="K48" s="98" t="str">
        <f t="shared" si="3"/>
        <v>250813</v>
      </c>
      <c r="L48" s="178" t="str">
        <f t="shared" si="5"/>
        <v>PBI Ethercat I/O</v>
      </c>
    </row>
    <row r="49" spans="3:12" x14ac:dyDescent="0.25">
      <c r="C49" s="585" t="s">
        <v>1747</v>
      </c>
      <c r="D49" s="98" t="s">
        <v>1858</v>
      </c>
      <c r="E49" s="178">
        <v>20161216</v>
      </c>
      <c r="G49" s="98" t="str">
        <f t="shared" si="4"/>
        <v>SPK</v>
      </c>
      <c r="H49" s="98" t="str">
        <f t="shared" si="0"/>
        <v>020ROW</v>
      </c>
      <c r="I49" s="98" t="str">
        <f t="shared" si="1"/>
        <v>PBI</v>
      </c>
      <c r="J49" s="98" t="str">
        <f t="shared" si="2"/>
        <v>ECATIO</v>
      </c>
      <c r="K49" s="98" t="str">
        <f t="shared" si="3"/>
        <v>250814</v>
      </c>
      <c r="L49" s="178" t="str">
        <f t="shared" si="5"/>
        <v>PBI Ethercat I/O</v>
      </c>
    </row>
    <row r="50" spans="3:12" x14ac:dyDescent="0.25">
      <c r="C50" s="585" t="s">
        <v>1748</v>
      </c>
      <c r="D50" s="98" t="s">
        <v>1858</v>
      </c>
      <c r="E50" s="178">
        <v>20161216</v>
      </c>
      <c r="G50" s="98" t="str">
        <f t="shared" si="4"/>
        <v>SPK</v>
      </c>
      <c r="H50" s="98" t="str">
        <f t="shared" si="0"/>
        <v>020ROW</v>
      </c>
      <c r="I50" s="98" t="str">
        <f t="shared" si="1"/>
        <v>PBI</v>
      </c>
      <c r="J50" s="98" t="str">
        <f t="shared" si="2"/>
        <v>ECATIO</v>
      </c>
      <c r="K50" s="98" t="str">
        <f t="shared" si="3"/>
        <v>250815</v>
      </c>
      <c r="L50" s="178" t="str">
        <f t="shared" si="5"/>
        <v>PBI Ethercat I/O</v>
      </c>
    </row>
    <row r="51" spans="3:12" x14ac:dyDescent="0.25">
      <c r="C51" s="585" t="s">
        <v>1749</v>
      </c>
      <c r="D51" s="98" t="s">
        <v>1858</v>
      </c>
      <c r="E51" s="178">
        <v>20161216</v>
      </c>
      <c r="G51" s="98" t="str">
        <f t="shared" si="4"/>
        <v>SPK</v>
      </c>
      <c r="H51" s="98" t="str">
        <f t="shared" si="0"/>
        <v>020ROW</v>
      </c>
      <c r="I51" s="98" t="str">
        <f t="shared" si="1"/>
        <v>PBI</v>
      </c>
      <c r="J51" s="98" t="str">
        <f t="shared" si="2"/>
        <v>ECATIO</v>
      </c>
      <c r="K51" s="98" t="str">
        <f t="shared" si="3"/>
        <v>250816</v>
      </c>
      <c r="L51" s="178" t="str">
        <f t="shared" si="5"/>
        <v>PBI Ethercat I/O</v>
      </c>
    </row>
    <row r="52" spans="3:12" x14ac:dyDescent="0.25">
      <c r="C52" s="585" t="s">
        <v>1750</v>
      </c>
      <c r="D52" s="98" t="s">
        <v>1858</v>
      </c>
      <c r="E52" s="178">
        <v>20161216</v>
      </c>
      <c r="G52" s="98" t="str">
        <f t="shared" si="4"/>
        <v>MBL</v>
      </c>
      <c r="H52" s="98" t="str">
        <f t="shared" si="0"/>
        <v>040ROW</v>
      </c>
      <c r="I52" s="98" t="str">
        <f t="shared" si="1"/>
        <v>PBI</v>
      </c>
      <c r="J52" s="98" t="str">
        <f t="shared" si="2"/>
        <v>ECATIO</v>
      </c>
      <c r="K52" s="98" t="str">
        <f t="shared" si="3"/>
        <v>250911</v>
      </c>
      <c r="L52" s="178" t="str">
        <f t="shared" si="5"/>
        <v>PBI Ethercat I/O</v>
      </c>
    </row>
    <row r="53" spans="3:12" x14ac:dyDescent="0.25">
      <c r="C53" s="585" t="s">
        <v>1751</v>
      </c>
      <c r="D53" s="98" t="s">
        <v>1858</v>
      </c>
      <c r="E53" s="178">
        <v>20161216</v>
      </c>
      <c r="G53" s="98" t="str">
        <f t="shared" si="4"/>
        <v>MBL</v>
      </c>
      <c r="H53" s="98" t="str">
        <f t="shared" si="0"/>
        <v>040ROW</v>
      </c>
      <c r="I53" s="98" t="str">
        <f t="shared" si="1"/>
        <v>PBI</v>
      </c>
      <c r="J53" s="98" t="str">
        <f t="shared" si="2"/>
        <v>ECATIO</v>
      </c>
      <c r="K53" s="98" t="str">
        <f t="shared" si="3"/>
        <v>250912</v>
      </c>
      <c r="L53" s="178" t="str">
        <f t="shared" si="5"/>
        <v>PBI Ethercat I/O</v>
      </c>
    </row>
    <row r="54" spans="3:12" x14ac:dyDescent="0.25">
      <c r="C54" s="585" t="s">
        <v>1752</v>
      </c>
      <c r="D54" s="98" t="s">
        <v>1858</v>
      </c>
      <c r="E54" s="178">
        <v>20161216</v>
      </c>
      <c r="G54" s="98" t="str">
        <f t="shared" si="4"/>
        <v>MBL</v>
      </c>
      <c r="H54" s="98" t="str">
        <f t="shared" si="0"/>
        <v>040ROW</v>
      </c>
      <c r="I54" s="98" t="str">
        <f t="shared" si="1"/>
        <v>PBI</v>
      </c>
      <c r="J54" s="98" t="str">
        <f t="shared" si="2"/>
        <v>ECATIO</v>
      </c>
      <c r="K54" s="98" t="str">
        <f t="shared" si="3"/>
        <v>250913</v>
      </c>
      <c r="L54" s="178" t="str">
        <f t="shared" si="5"/>
        <v>PBI Ethercat I/O</v>
      </c>
    </row>
    <row r="55" spans="3:12" x14ac:dyDescent="0.25">
      <c r="C55" s="585" t="s">
        <v>1753</v>
      </c>
      <c r="D55" s="98" t="s">
        <v>1858</v>
      </c>
      <c r="E55" s="178">
        <v>20161216</v>
      </c>
      <c r="G55" s="98" t="str">
        <f t="shared" si="4"/>
        <v>MBL</v>
      </c>
      <c r="H55" s="98" t="str">
        <f t="shared" si="0"/>
        <v>040ROW</v>
      </c>
      <c r="I55" s="98" t="str">
        <f t="shared" si="1"/>
        <v>PBI</v>
      </c>
      <c r="J55" s="98" t="str">
        <f t="shared" si="2"/>
        <v>ECATIO</v>
      </c>
      <c r="K55" s="98" t="str">
        <f t="shared" si="3"/>
        <v>250914</v>
      </c>
      <c r="L55" s="178" t="str">
        <f t="shared" si="5"/>
        <v>PBI Ethercat I/O</v>
      </c>
    </row>
    <row r="56" spans="3:12" x14ac:dyDescent="0.25">
      <c r="C56" s="585" t="s">
        <v>1754</v>
      </c>
      <c r="D56" s="98" t="s">
        <v>1858</v>
      </c>
      <c r="E56" s="178">
        <v>20161216</v>
      </c>
      <c r="G56" s="98" t="str">
        <f t="shared" si="4"/>
        <v>MBL</v>
      </c>
      <c r="H56" s="98" t="str">
        <f t="shared" si="0"/>
        <v>040ROW</v>
      </c>
      <c r="I56" s="98" t="str">
        <f t="shared" si="1"/>
        <v>PBI</v>
      </c>
      <c r="J56" s="98" t="str">
        <f t="shared" si="2"/>
        <v>ECATIO</v>
      </c>
      <c r="K56" s="98" t="str">
        <f t="shared" si="3"/>
        <v>250915</v>
      </c>
      <c r="L56" s="178" t="str">
        <f t="shared" si="5"/>
        <v>PBI Ethercat I/O</v>
      </c>
    </row>
    <row r="57" spans="3:12" x14ac:dyDescent="0.25">
      <c r="C57" s="585" t="s">
        <v>1755</v>
      </c>
      <c r="D57" s="98" t="s">
        <v>1858</v>
      </c>
      <c r="E57" s="178">
        <v>20161216</v>
      </c>
      <c r="G57" s="98" t="str">
        <f t="shared" si="4"/>
        <v>MBL</v>
      </c>
      <c r="H57" s="98" t="str">
        <f t="shared" si="0"/>
        <v>040ROW</v>
      </c>
      <c r="I57" s="98" t="str">
        <f t="shared" si="1"/>
        <v>PBI</v>
      </c>
      <c r="J57" s="98" t="str">
        <f t="shared" si="2"/>
        <v>ECATIO</v>
      </c>
      <c r="K57" s="98" t="str">
        <f t="shared" si="3"/>
        <v>250916</v>
      </c>
      <c r="L57" s="178" t="str">
        <f t="shared" si="5"/>
        <v>PBI Ethercat I/O</v>
      </c>
    </row>
    <row r="58" spans="3:12" x14ac:dyDescent="0.25">
      <c r="C58" s="585" t="s">
        <v>1756</v>
      </c>
      <c r="D58" s="98" t="s">
        <v>1858</v>
      </c>
      <c r="E58" s="178">
        <v>20161216</v>
      </c>
      <c r="G58" s="98" t="str">
        <f t="shared" si="4"/>
        <v>HBL</v>
      </c>
      <c r="H58" s="98" t="str">
        <f t="shared" si="0"/>
        <v>020ROW</v>
      </c>
      <c r="I58" s="98" t="str">
        <f t="shared" si="1"/>
        <v>PBI</v>
      </c>
      <c r="J58" s="98" t="str">
        <f t="shared" si="2"/>
        <v>ECATIO</v>
      </c>
      <c r="K58" s="98" t="str">
        <f t="shared" si="3"/>
        <v>251011</v>
      </c>
      <c r="L58" s="178" t="str">
        <f t="shared" si="5"/>
        <v>PBI Ethercat I/O</v>
      </c>
    </row>
    <row r="59" spans="3:12" x14ac:dyDescent="0.25">
      <c r="C59" s="585" t="s">
        <v>1757</v>
      </c>
      <c r="D59" s="98" t="s">
        <v>1858</v>
      </c>
      <c r="E59" s="178">
        <v>20161216</v>
      </c>
      <c r="G59" s="98" t="str">
        <f t="shared" si="4"/>
        <v>HBL</v>
      </c>
      <c r="H59" s="98" t="str">
        <f t="shared" si="0"/>
        <v>020ROW</v>
      </c>
      <c r="I59" s="98" t="str">
        <f t="shared" si="1"/>
        <v>PBI</v>
      </c>
      <c r="J59" s="98" t="str">
        <f t="shared" si="2"/>
        <v>ECATIO</v>
      </c>
      <c r="K59" s="98" t="str">
        <f t="shared" si="3"/>
        <v>251012</v>
      </c>
      <c r="L59" s="178" t="str">
        <f t="shared" si="5"/>
        <v>PBI Ethercat I/O</v>
      </c>
    </row>
    <row r="60" spans="3:12" x14ac:dyDescent="0.25">
      <c r="C60" s="585" t="s">
        <v>1758</v>
      </c>
      <c r="D60" s="98" t="s">
        <v>1858</v>
      </c>
      <c r="E60" s="178">
        <v>20161216</v>
      </c>
      <c r="G60" s="98" t="str">
        <f t="shared" si="4"/>
        <v>HBL</v>
      </c>
      <c r="H60" s="98" t="str">
        <f t="shared" si="0"/>
        <v>020ROW</v>
      </c>
      <c r="I60" s="98" t="str">
        <f t="shared" si="1"/>
        <v>PBI</v>
      </c>
      <c r="J60" s="98" t="str">
        <f t="shared" si="2"/>
        <v>ECATIO</v>
      </c>
      <c r="K60" s="98" t="str">
        <f t="shared" si="3"/>
        <v>251013</v>
      </c>
      <c r="L60" s="178" t="str">
        <f t="shared" si="5"/>
        <v>PBI Ethercat I/O</v>
      </c>
    </row>
    <row r="61" spans="3:12" x14ac:dyDescent="0.25">
      <c r="C61" s="585" t="s">
        <v>1759</v>
      </c>
      <c r="D61" s="98" t="s">
        <v>1858</v>
      </c>
      <c r="E61" s="178">
        <v>20161216</v>
      </c>
      <c r="G61" s="98" t="str">
        <f t="shared" si="4"/>
        <v>HBL</v>
      </c>
      <c r="H61" s="98" t="str">
        <f t="shared" si="0"/>
        <v>020ROW</v>
      </c>
      <c r="I61" s="98" t="str">
        <f t="shared" si="1"/>
        <v>PBI</v>
      </c>
      <c r="J61" s="98" t="str">
        <f t="shared" si="2"/>
        <v>ECATIO</v>
      </c>
      <c r="K61" s="98" t="str">
        <f t="shared" si="3"/>
        <v>251014</v>
      </c>
      <c r="L61" s="178" t="str">
        <f t="shared" si="5"/>
        <v>PBI Ethercat I/O</v>
      </c>
    </row>
    <row r="62" spans="3:12" x14ac:dyDescent="0.25">
      <c r="C62" s="585" t="s">
        <v>1760</v>
      </c>
      <c r="D62" s="98" t="s">
        <v>1858</v>
      </c>
      <c r="E62" s="178">
        <v>20161216</v>
      </c>
      <c r="G62" s="98" t="str">
        <f t="shared" si="4"/>
        <v>HBL</v>
      </c>
      <c r="H62" s="98" t="str">
        <f t="shared" si="0"/>
        <v>020ROW</v>
      </c>
      <c r="I62" s="98" t="str">
        <f t="shared" si="1"/>
        <v>PBI</v>
      </c>
      <c r="J62" s="98" t="str">
        <f t="shared" si="2"/>
        <v>ECATIO</v>
      </c>
      <c r="K62" s="98" t="str">
        <f t="shared" si="3"/>
        <v>251015</v>
      </c>
      <c r="L62" s="178" t="str">
        <f t="shared" si="5"/>
        <v>PBI Ethercat I/O</v>
      </c>
    </row>
    <row r="63" spans="3:12" x14ac:dyDescent="0.25">
      <c r="C63" s="585" t="s">
        <v>1761</v>
      </c>
      <c r="D63" s="98" t="s">
        <v>1858</v>
      </c>
      <c r="E63" s="178">
        <v>20161216</v>
      </c>
      <c r="G63" s="98" t="str">
        <f t="shared" si="4"/>
        <v>HBL</v>
      </c>
      <c r="H63" s="98" t="str">
        <f t="shared" si="0"/>
        <v>020ROW</v>
      </c>
      <c r="I63" s="98" t="str">
        <f t="shared" si="1"/>
        <v>PBI</v>
      </c>
      <c r="J63" s="98" t="str">
        <f t="shared" si="2"/>
        <v>ECATIO</v>
      </c>
      <c r="K63" s="98" t="str">
        <f t="shared" si="3"/>
        <v>251016</v>
      </c>
      <c r="L63" s="178" t="str">
        <f t="shared" si="5"/>
        <v>PBI Ethercat I/O</v>
      </c>
    </row>
    <row r="64" spans="3:12" x14ac:dyDescent="0.25">
      <c r="C64" s="585" t="s">
        <v>1762</v>
      </c>
      <c r="D64" s="98" t="s">
        <v>1858</v>
      </c>
      <c r="E64" s="178">
        <v>20161216</v>
      </c>
      <c r="G64" s="98" t="str">
        <f t="shared" si="4"/>
        <v>HEBT</v>
      </c>
      <c r="H64" s="98" t="str">
        <f t="shared" si="0"/>
        <v>030ROW</v>
      </c>
      <c r="I64" s="98" t="str">
        <f t="shared" si="1"/>
        <v>PBI</v>
      </c>
      <c r="J64" s="98" t="str">
        <f t="shared" si="2"/>
        <v>ECATIO</v>
      </c>
      <c r="K64" s="98" t="str">
        <f t="shared" si="3"/>
        <v>251111</v>
      </c>
      <c r="L64" s="178" t="str">
        <f t="shared" si="5"/>
        <v>PBI Ethercat I/O</v>
      </c>
    </row>
    <row r="65" spans="3:12" x14ac:dyDescent="0.25">
      <c r="C65" s="585" t="s">
        <v>1763</v>
      </c>
      <c r="D65" s="98" t="s">
        <v>1858</v>
      </c>
      <c r="E65" s="178">
        <v>20161216</v>
      </c>
      <c r="G65" s="98" t="str">
        <f t="shared" si="4"/>
        <v>HEBT</v>
      </c>
      <c r="H65" s="98" t="str">
        <f t="shared" si="0"/>
        <v>030ROW</v>
      </c>
      <c r="I65" s="98" t="str">
        <f t="shared" si="1"/>
        <v>PBI</v>
      </c>
      <c r="J65" s="98" t="str">
        <f t="shared" si="2"/>
        <v>ECATIO</v>
      </c>
      <c r="K65" s="98" t="str">
        <f t="shared" si="3"/>
        <v>251112</v>
      </c>
      <c r="L65" s="178" t="str">
        <f t="shared" si="5"/>
        <v>PBI Ethercat I/O</v>
      </c>
    </row>
    <row r="66" spans="3:12" x14ac:dyDescent="0.25">
      <c r="C66" s="585" t="s">
        <v>1764</v>
      </c>
      <c r="D66" s="98" t="s">
        <v>1858</v>
      </c>
      <c r="E66" s="178">
        <v>20161216</v>
      </c>
      <c r="G66" s="98" t="str">
        <f t="shared" si="4"/>
        <v>HEBT</v>
      </c>
      <c r="H66" s="98" t="str">
        <f t="shared" si="0"/>
        <v>030ROW</v>
      </c>
      <c r="I66" s="98" t="str">
        <f t="shared" si="1"/>
        <v>PBI</v>
      </c>
      <c r="J66" s="98" t="str">
        <f t="shared" si="2"/>
        <v>ECATIO</v>
      </c>
      <c r="K66" s="98" t="str">
        <f t="shared" si="3"/>
        <v>251113</v>
      </c>
      <c r="L66" s="178" t="str">
        <f t="shared" si="5"/>
        <v>PBI Ethercat I/O</v>
      </c>
    </row>
    <row r="67" spans="3:12" x14ac:dyDescent="0.25">
      <c r="C67" s="585" t="s">
        <v>1765</v>
      </c>
      <c r="D67" s="98" t="s">
        <v>1858</v>
      </c>
      <c r="E67" s="178">
        <v>20161216</v>
      </c>
      <c r="G67" s="98" t="str">
        <f t="shared" si="4"/>
        <v>HEBT</v>
      </c>
      <c r="H67" s="98" t="str">
        <f t="shared" si="0"/>
        <v>030ROW</v>
      </c>
      <c r="I67" s="98" t="str">
        <f t="shared" si="1"/>
        <v>PBI</v>
      </c>
      <c r="J67" s="98" t="str">
        <f t="shared" si="2"/>
        <v>ECATIO</v>
      </c>
      <c r="K67" s="98" t="str">
        <f t="shared" si="3"/>
        <v>251114</v>
      </c>
      <c r="L67" s="178" t="str">
        <f t="shared" si="5"/>
        <v>PBI Ethercat I/O</v>
      </c>
    </row>
    <row r="68" spans="3:12" x14ac:dyDescent="0.25">
      <c r="C68" s="585" t="s">
        <v>1766</v>
      </c>
      <c r="D68" s="98" t="s">
        <v>1858</v>
      </c>
      <c r="E68" s="178">
        <v>20161216</v>
      </c>
      <c r="G68" s="98" t="str">
        <f t="shared" si="4"/>
        <v>HEBT</v>
      </c>
      <c r="H68" s="98" t="str">
        <f t="shared" ref="H68:H131" si="6">MID(C68,FIND(G68,C68)+LEN(G68)+1,FIND(":",C68)-FIND(G68,C68)-LEN(G68)-1)</f>
        <v>030ROW</v>
      </c>
      <c r="I68" s="98" t="str">
        <f t="shared" ref="I68:I131" si="7">MID(C68,FIND(H68,C68)+LEN(H68)+1,FIND("-",C68,FIND(H68,C68))-FIND(H68,C68)-LEN(H68)-1)</f>
        <v>PBI</v>
      </c>
      <c r="J68" s="98" t="str">
        <f t="shared" ref="J68:J131" si="8">MID(C68,FIND(I68,C68)+LEN(I68)+1,FIND("-",C68,FIND(I68,C68)+LEN(I68)+1)-FIND(I68,C68)-LEN(I68)-1)</f>
        <v>ECATIO</v>
      </c>
      <c r="K68" s="98" t="str">
        <f t="shared" ref="K68:K131" si="9">RIGHT(C68,LEN(C68)-FIND(J68,C68,5)-LEN(J68))</f>
        <v>251115</v>
      </c>
      <c r="L68" s="178" t="str">
        <f t="shared" si="5"/>
        <v>PBI Ethercat I/O</v>
      </c>
    </row>
    <row r="69" spans="3:12" x14ac:dyDescent="0.25">
      <c r="C69" s="585" t="s">
        <v>1767</v>
      </c>
      <c r="D69" s="98" t="s">
        <v>1858</v>
      </c>
      <c r="E69" s="178">
        <v>20161216</v>
      </c>
      <c r="G69" s="98" t="str">
        <f t="shared" si="4"/>
        <v>HEBT</v>
      </c>
      <c r="H69" s="98" t="str">
        <f t="shared" si="6"/>
        <v>030ROW</v>
      </c>
      <c r="I69" s="98" t="str">
        <f t="shared" si="7"/>
        <v>PBI</v>
      </c>
      <c r="J69" s="98" t="str">
        <f t="shared" si="8"/>
        <v>ECATIO</v>
      </c>
      <c r="K69" s="98" t="str">
        <f t="shared" si="9"/>
        <v>251116</v>
      </c>
      <c r="L69" s="178" t="str">
        <f t="shared" si="5"/>
        <v>PBI Ethercat I/O</v>
      </c>
    </row>
    <row r="70" spans="3:12" x14ac:dyDescent="0.25">
      <c r="C70" s="585" t="s">
        <v>1768</v>
      </c>
      <c r="D70" s="98" t="s">
        <v>1858</v>
      </c>
      <c r="E70" s="178">
        <v>20161216</v>
      </c>
      <c r="G70" s="98" t="str">
        <f t="shared" si="4"/>
        <v>A2T</v>
      </c>
      <c r="H70" s="98" t="str">
        <f t="shared" si="6"/>
        <v>010ROW</v>
      </c>
      <c r="I70" s="98" t="str">
        <f t="shared" si="7"/>
        <v>PBI</v>
      </c>
      <c r="J70" s="98" t="str">
        <f t="shared" si="8"/>
        <v>ECATIO</v>
      </c>
      <c r="K70" s="98" t="str">
        <f t="shared" si="9"/>
        <v>251211</v>
      </c>
      <c r="L70" s="178" t="str">
        <f t="shared" si="5"/>
        <v>PBI Ethercat I/O</v>
      </c>
    </row>
    <row r="71" spans="3:12" x14ac:dyDescent="0.25">
      <c r="C71" s="585" t="s">
        <v>1769</v>
      </c>
      <c r="D71" s="98" t="s">
        <v>1858</v>
      </c>
      <c r="E71" s="178">
        <v>20161216</v>
      </c>
      <c r="G71" s="98" t="str">
        <f t="shared" ref="G71:G134" si="10">LEFT(C71,FIND("-",C71)-1)</f>
        <v>A2T</v>
      </c>
      <c r="H71" s="98" t="str">
        <f t="shared" si="6"/>
        <v>010ROW</v>
      </c>
      <c r="I71" s="98" t="str">
        <f t="shared" si="7"/>
        <v>PBI</v>
      </c>
      <c r="J71" s="98" t="str">
        <f t="shared" si="8"/>
        <v>ECATIO</v>
      </c>
      <c r="K71" s="98" t="str">
        <f t="shared" si="9"/>
        <v>251212</v>
      </c>
      <c r="L71" s="178" t="str">
        <f t="shared" ref="L71:L134" si="11">D71</f>
        <v>PBI Ethercat I/O</v>
      </c>
    </row>
    <row r="72" spans="3:12" x14ac:dyDescent="0.25">
      <c r="C72" s="585" t="s">
        <v>1770</v>
      </c>
      <c r="D72" s="98" t="s">
        <v>1858</v>
      </c>
      <c r="E72" s="178">
        <v>20161216</v>
      </c>
      <c r="G72" s="98" t="str">
        <f t="shared" si="10"/>
        <v>A2T</v>
      </c>
      <c r="H72" s="98" t="str">
        <f t="shared" si="6"/>
        <v>010ROW</v>
      </c>
      <c r="I72" s="98" t="str">
        <f t="shared" si="7"/>
        <v>PBI</v>
      </c>
      <c r="J72" s="98" t="str">
        <f t="shared" si="8"/>
        <v>ECATIO</v>
      </c>
      <c r="K72" s="98" t="str">
        <f t="shared" si="9"/>
        <v>251213</v>
      </c>
      <c r="L72" s="178" t="str">
        <f t="shared" si="11"/>
        <v>PBI Ethercat I/O</v>
      </c>
    </row>
    <row r="73" spans="3:12" x14ac:dyDescent="0.25">
      <c r="C73" s="585" t="s">
        <v>1771</v>
      </c>
      <c r="D73" s="98" t="s">
        <v>1858</v>
      </c>
      <c r="E73" s="178">
        <v>20161216</v>
      </c>
      <c r="G73" s="98" t="str">
        <f t="shared" si="10"/>
        <v>A2T</v>
      </c>
      <c r="H73" s="98" t="str">
        <f t="shared" si="6"/>
        <v>010ROW</v>
      </c>
      <c r="I73" s="98" t="str">
        <f t="shared" si="7"/>
        <v>PBI</v>
      </c>
      <c r="J73" s="98" t="str">
        <f t="shared" si="8"/>
        <v>ECATIO</v>
      </c>
      <c r="K73" s="98" t="str">
        <f t="shared" si="9"/>
        <v>251214</v>
      </c>
      <c r="L73" s="178" t="str">
        <f t="shared" si="11"/>
        <v>PBI Ethercat I/O</v>
      </c>
    </row>
    <row r="74" spans="3:12" x14ac:dyDescent="0.25">
      <c r="C74" s="585" t="s">
        <v>1772</v>
      </c>
      <c r="D74" s="98" t="s">
        <v>1858</v>
      </c>
      <c r="E74" s="178">
        <v>20161216</v>
      </c>
      <c r="G74" s="98" t="str">
        <f t="shared" si="10"/>
        <v>A2T</v>
      </c>
      <c r="H74" s="98" t="str">
        <f t="shared" si="6"/>
        <v>010ROW</v>
      </c>
      <c r="I74" s="98" t="str">
        <f t="shared" si="7"/>
        <v>PBI</v>
      </c>
      <c r="J74" s="98" t="str">
        <f t="shared" si="8"/>
        <v>ECATIO</v>
      </c>
      <c r="K74" s="98" t="str">
        <f t="shared" si="9"/>
        <v>251215</v>
      </c>
      <c r="L74" s="178" t="str">
        <f t="shared" si="11"/>
        <v>PBI Ethercat I/O</v>
      </c>
    </row>
    <row r="75" spans="3:12" x14ac:dyDescent="0.25">
      <c r="C75" s="585" t="s">
        <v>1773</v>
      </c>
      <c r="D75" s="98" t="s">
        <v>1858</v>
      </c>
      <c r="E75" s="178">
        <v>20161216</v>
      </c>
      <c r="G75" s="98" t="str">
        <f t="shared" si="10"/>
        <v>A2T</v>
      </c>
      <c r="H75" s="98" t="str">
        <f t="shared" si="6"/>
        <v>010ROW</v>
      </c>
      <c r="I75" s="98" t="str">
        <f t="shared" si="7"/>
        <v>PBI</v>
      </c>
      <c r="J75" s="98" t="str">
        <f t="shared" si="8"/>
        <v>ECATIO</v>
      </c>
      <c r="K75" s="98" t="str">
        <f t="shared" si="9"/>
        <v>251216</v>
      </c>
      <c r="L75" s="178" t="str">
        <f t="shared" si="11"/>
        <v>PBI Ethercat I/O</v>
      </c>
    </row>
    <row r="76" spans="3:12" x14ac:dyDescent="0.25">
      <c r="C76" s="585" t="s">
        <v>1774</v>
      </c>
      <c r="D76" s="98" t="s">
        <v>1858</v>
      </c>
      <c r="E76" s="178">
        <v>20161216</v>
      </c>
      <c r="G76" s="98" t="str">
        <f t="shared" si="10"/>
        <v>A2T</v>
      </c>
      <c r="H76" s="98" t="str">
        <f t="shared" si="6"/>
        <v>020ROW</v>
      </c>
      <c r="I76" s="98" t="str">
        <f t="shared" si="7"/>
        <v>PBI</v>
      </c>
      <c r="J76" s="98" t="str">
        <f t="shared" si="8"/>
        <v>ECATIO</v>
      </c>
      <c r="K76" s="98" t="str">
        <f t="shared" si="9"/>
        <v>251311</v>
      </c>
      <c r="L76" s="178" t="str">
        <f t="shared" si="11"/>
        <v>PBI Ethercat I/O</v>
      </c>
    </row>
    <row r="77" spans="3:12" x14ac:dyDescent="0.25">
      <c r="C77" s="585" t="s">
        <v>1775</v>
      </c>
      <c r="D77" s="98" t="s">
        <v>1858</v>
      </c>
      <c r="E77" s="178">
        <v>20161216</v>
      </c>
      <c r="G77" s="98" t="str">
        <f t="shared" si="10"/>
        <v>A2T</v>
      </c>
      <c r="H77" s="98" t="str">
        <f t="shared" si="6"/>
        <v>020ROW</v>
      </c>
      <c r="I77" s="98" t="str">
        <f t="shared" si="7"/>
        <v>PBI</v>
      </c>
      <c r="J77" s="98" t="str">
        <f t="shared" si="8"/>
        <v>ECATIO</v>
      </c>
      <c r="K77" s="98" t="str">
        <f t="shared" si="9"/>
        <v>251312</v>
      </c>
      <c r="L77" s="178" t="str">
        <f t="shared" si="11"/>
        <v>PBI Ethercat I/O</v>
      </c>
    </row>
    <row r="78" spans="3:12" x14ac:dyDescent="0.25">
      <c r="C78" s="585" t="s">
        <v>1776</v>
      </c>
      <c r="D78" s="98" t="s">
        <v>1858</v>
      </c>
      <c r="E78" s="178">
        <v>20161216</v>
      </c>
      <c r="G78" s="98" t="str">
        <f t="shared" si="10"/>
        <v>A2T</v>
      </c>
      <c r="H78" s="98" t="str">
        <f t="shared" si="6"/>
        <v>020ROW</v>
      </c>
      <c r="I78" s="98" t="str">
        <f t="shared" si="7"/>
        <v>PBI</v>
      </c>
      <c r="J78" s="98" t="str">
        <f t="shared" si="8"/>
        <v>ECATIO</v>
      </c>
      <c r="K78" s="98" t="str">
        <f t="shared" si="9"/>
        <v>251313</v>
      </c>
      <c r="L78" s="178" t="str">
        <f t="shared" si="11"/>
        <v>PBI Ethercat I/O</v>
      </c>
    </row>
    <row r="79" spans="3:12" x14ac:dyDescent="0.25">
      <c r="C79" s="585" t="s">
        <v>1777</v>
      </c>
      <c r="D79" s="98" t="s">
        <v>1858</v>
      </c>
      <c r="E79" s="178">
        <v>20161216</v>
      </c>
      <c r="G79" s="98" t="str">
        <f t="shared" si="10"/>
        <v>A2T</v>
      </c>
      <c r="H79" s="98" t="str">
        <f t="shared" si="6"/>
        <v>020ROW</v>
      </c>
      <c r="I79" s="98" t="str">
        <f t="shared" si="7"/>
        <v>PBI</v>
      </c>
      <c r="J79" s="98" t="str">
        <f t="shared" si="8"/>
        <v>ECATIO</v>
      </c>
      <c r="K79" s="98" t="str">
        <f t="shared" si="9"/>
        <v>251314</v>
      </c>
      <c r="L79" s="178" t="str">
        <f t="shared" si="11"/>
        <v>PBI Ethercat I/O</v>
      </c>
    </row>
    <row r="80" spans="3:12" x14ac:dyDescent="0.25">
      <c r="C80" s="585" t="s">
        <v>1778</v>
      </c>
      <c r="D80" s="98" t="s">
        <v>1858</v>
      </c>
      <c r="E80" s="178">
        <v>20161216</v>
      </c>
      <c r="G80" s="98" t="str">
        <f t="shared" si="10"/>
        <v>A2T</v>
      </c>
      <c r="H80" s="98" t="str">
        <f t="shared" si="6"/>
        <v>020ROW</v>
      </c>
      <c r="I80" s="98" t="str">
        <f t="shared" si="7"/>
        <v>PBI</v>
      </c>
      <c r="J80" s="98" t="str">
        <f t="shared" si="8"/>
        <v>ECATIO</v>
      </c>
      <c r="K80" s="98" t="str">
        <f t="shared" si="9"/>
        <v>251315</v>
      </c>
      <c r="L80" s="178" t="str">
        <f t="shared" si="11"/>
        <v>PBI Ethercat I/O</v>
      </c>
    </row>
    <row r="81" spans="3:12" x14ac:dyDescent="0.25">
      <c r="C81" s="585" t="s">
        <v>1779</v>
      </c>
      <c r="D81" s="98" t="s">
        <v>1858</v>
      </c>
      <c r="E81" s="178">
        <v>20161216</v>
      </c>
      <c r="G81" s="98" t="str">
        <f t="shared" si="10"/>
        <v>A2T</v>
      </c>
      <c r="H81" s="98" t="str">
        <f t="shared" si="6"/>
        <v>020ROW</v>
      </c>
      <c r="I81" s="98" t="str">
        <f t="shared" si="7"/>
        <v>PBI</v>
      </c>
      <c r="J81" s="98" t="str">
        <f t="shared" si="8"/>
        <v>ECATIO</v>
      </c>
      <c r="K81" s="98" t="str">
        <f t="shared" si="9"/>
        <v>251316</v>
      </c>
      <c r="L81" s="178" t="str">
        <f t="shared" si="11"/>
        <v>PBI Ethercat I/O</v>
      </c>
    </row>
    <row r="82" spans="3:12" x14ac:dyDescent="0.25">
      <c r="C82" s="586" t="s">
        <v>1649</v>
      </c>
      <c r="D82" s="98" t="s">
        <v>1859</v>
      </c>
      <c r="E82" s="178">
        <v>20161216</v>
      </c>
      <c r="G82" s="98" t="str">
        <f t="shared" si="10"/>
        <v>FEB</v>
      </c>
      <c r="H82" s="98" t="str">
        <f t="shared" si="6"/>
        <v>030ROW</v>
      </c>
      <c r="I82" s="98" t="str">
        <f t="shared" si="7"/>
        <v>PBI</v>
      </c>
      <c r="J82" s="98" t="str">
        <f t="shared" si="8"/>
        <v>POS</v>
      </c>
      <c r="K82" s="98" t="str">
        <f t="shared" si="9"/>
        <v>250101</v>
      </c>
      <c r="L82" s="178" t="str">
        <f t="shared" si="11"/>
        <v>PBI motion control positioner</v>
      </c>
    </row>
    <row r="83" spans="3:12" x14ac:dyDescent="0.25">
      <c r="C83" s="586" t="s">
        <v>1781</v>
      </c>
      <c r="D83" s="98" t="s">
        <v>1859</v>
      </c>
      <c r="E83" s="178">
        <v>20161216</v>
      </c>
      <c r="G83" s="98" t="str">
        <f t="shared" si="10"/>
        <v>FEB</v>
      </c>
      <c r="H83" s="98" t="str">
        <f t="shared" si="6"/>
        <v>030ROW</v>
      </c>
      <c r="I83" s="98" t="str">
        <f t="shared" si="7"/>
        <v>PBI</v>
      </c>
      <c r="J83" s="98" t="str">
        <f t="shared" si="8"/>
        <v>POS</v>
      </c>
      <c r="K83" s="98" t="str">
        <f t="shared" si="9"/>
        <v>250102</v>
      </c>
      <c r="L83" s="178" t="str">
        <f t="shared" si="11"/>
        <v>PBI motion control positioner</v>
      </c>
    </row>
    <row r="84" spans="3:12" x14ac:dyDescent="0.25">
      <c r="C84" s="586" t="s">
        <v>1782</v>
      </c>
      <c r="D84" s="98" t="s">
        <v>1859</v>
      </c>
      <c r="E84" s="178">
        <v>20161216</v>
      </c>
      <c r="G84" s="98" t="str">
        <f t="shared" si="10"/>
        <v>FEB</v>
      </c>
      <c r="H84" s="98" t="str">
        <f t="shared" si="6"/>
        <v>030ROW</v>
      </c>
      <c r="I84" s="98" t="str">
        <f t="shared" si="7"/>
        <v>PBI</v>
      </c>
      <c r="J84" s="98" t="str">
        <f t="shared" si="8"/>
        <v>POS</v>
      </c>
      <c r="K84" s="98" t="str">
        <f t="shared" si="9"/>
        <v>250103</v>
      </c>
      <c r="L84" s="178" t="str">
        <f t="shared" si="11"/>
        <v>PBI motion control positioner</v>
      </c>
    </row>
    <row r="85" spans="3:12" x14ac:dyDescent="0.25">
      <c r="C85" s="586" t="s">
        <v>1783</v>
      </c>
      <c r="D85" s="98" t="s">
        <v>1859</v>
      </c>
      <c r="E85" s="178">
        <v>20161216</v>
      </c>
      <c r="G85" s="98" t="str">
        <f t="shared" si="10"/>
        <v>FEB</v>
      </c>
      <c r="H85" s="98" t="str">
        <f t="shared" si="6"/>
        <v>030ROW</v>
      </c>
      <c r="I85" s="98" t="str">
        <f t="shared" si="7"/>
        <v>PBI</v>
      </c>
      <c r="J85" s="98" t="str">
        <f t="shared" si="8"/>
        <v>POS</v>
      </c>
      <c r="K85" s="98" t="str">
        <f t="shared" si="9"/>
        <v>250104</v>
      </c>
      <c r="L85" s="178" t="str">
        <f t="shared" si="11"/>
        <v>PBI motion control positioner</v>
      </c>
    </row>
    <row r="86" spans="3:12" x14ac:dyDescent="0.25">
      <c r="C86" s="586" t="s">
        <v>1784</v>
      </c>
      <c r="D86" s="98" t="s">
        <v>1859</v>
      </c>
      <c r="E86" s="178">
        <v>20161216</v>
      </c>
      <c r="G86" s="98" t="str">
        <f t="shared" si="10"/>
        <v>FEB</v>
      </c>
      <c r="H86" s="98" t="str">
        <f t="shared" si="6"/>
        <v>030ROW</v>
      </c>
      <c r="I86" s="98" t="str">
        <f t="shared" si="7"/>
        <v>PBI</v>
      </c>
      <c r="J86" s="98" t="str">
        <f t="shared" si="8"/>
        <v>POS</v>
      </c>
      <c r="K86" s="98" t="str">
        <f t="shared" si="9"/>
        <v>250105</v>
      </c>
      <c r="L86" s="178" t="str">
        <f t="shared" si="11"/>
        <v>PBI motion control positioner</v>
      </c>
    </row>
    <row r="87" spans="3:12" x14ac:dyDescent="0.25">
      <c r="C87" s="586" t="s">
        <v>1785</v>
      </c>
      <c r="D87" s="98" t="s">
        <v>1859</v>
      </c>
      <c r="E87" s="178">
        <v>20161216</v>
      </c>
      <c r="G87" s="98" t="str">
        <f t="shared" si="10"/>
        <v>FEB</v>
      </c>
      <c r="H87" s="98" t="str">
        <f t="shared" si="6"/>
        <v>030ROW</v>
      </c>
      <c r="I87" s="98" t="str">
        <f t="shared" si="7"/>
        <v>PBI</v>
      </c>
      <c r="J87" s="98" t="str">
        <f t="shared" si="8"/>
        <v>POS</v>
      </c>
      <c r="K87" s="98" t="str">
        <f t="shared" si="9"/>
        <v>250106</v>
      </c>
      <c r="L87" s="178" t="str">
        <f t="shared" si="11"/>
        <v>PBI motion control positioner</v>
      </c>
    </row>
    <row r="88" spans="3:12" x14ac:dyDescent="0.25">
      <c r="C88" s="98" t="s">
        <v>1786</v>
      </c>
      <c r="D88" s="98" t="s">
        <v>1859</v>
      </c>
      <c r="E88" s="178">
        <v>20161216</v>
      </c>
      <c r="G88" s="98" t="str">
        <f t="shared" si="10"/>
        <v>FEB</v>
      </c>
      <c r="H88" s="98" t="str">
        <f t="shared" si="6"/>
        <v>030ROW</v>
      </c>
      <c r="I88" s="98" t="str">
        <f t="shared" si="7"/>
        <v>PBI</v>
      </c>
      <c r="J88" s="98" t="str">
        <f t="shared" si="8"/>
        <v>POS</v>
      </c>
      <c r="K88" s="98" t="str">
        <f t="shared" si="9"/>
        <v>250201</v>
      </c>
      <c r="L88" s="178" t="str">
        <f t="shared" si="11"/>
        <v>PBI motion control positioner</v>
      </c>
    </row>
    <row r="89" spans="3:12" x14ac:dyDescent="0.25">
      <c r="C89" s="98" t="s">
        <v>1787</v>
      </c>
      <c r="D89" s="98" t="s">
        <v>1859</v>
      </c>
      <c r="E89" s="178">
        <v>20161216</v>
      </c>
      <c r="G89" s="98" t="str">
        <f t="shared" si="10"/>
        <v>FEB</v>
      </c>
      <c r="H89" s="98" t="str">
        <f t="shared" si="6"/>
        <v>030ROW</v>
      </c>
      <c r="I89" s="98" t="str">
        <f t="shared" si="7"/>
        <v>PBI</v>
      </c>
      <c r="J89" s="98" t="str">
        <f t="shared" si="8"/>
        <v>POS</v>
      </c>
      <c r="K89" s="98" t="str">
        <f t="shared" si="9"/>
        <v>250202</v>
      </c>
      <c r="L89" s="178" t="str">
        <f t="shared" si="11"/>
        <v>PBI motion control positioner</v>
      </c>
    </row>
    <row r="90" spans="3:12" x14ac:dyDescent="0.25">
      <c r="C90" s="98" t="s">
        <v>1788</v>
      </c>
      <c r="D90" s="98" t="s">
        <v>1859</v>
      </c>
      <c r="E90" s="178">
        <v>20161216</v>
      </c>
      <c r="G90" s="98" t="str">
        <f t="shared" si="10"/>
        <v>FEB</v>
      </c>
      <c r="H90" s="98" t="str">
        <f t="shared" si="6"/>
        <v>030ROW</v>
      </c>
      <c r="I90" s="98" t="str">
        <f t="shared" si="7"/>
        <v>PBI</v>
      </c>
      <c r="J90" s="98" t="str">
        <f t="shared" si="8"/>
        <v>POS</v>
      </c>
      <c r="K90" s="98" t="str">
        <f t="shared" si="9"/>
        <v>250203</v>
      </c>
      <c r="L90" s="178" t="str">
        <f t="shared" si="11"/>
        <v>PBI motion control positioner</v>
      </c>
    </row>
    <row r="91" spans="3:12" x14ac:dyDescent="0.25">
      <c r="C91" s="98" t="s">
        <v>1789</v>
      </c>
      <c r="D91" s="98" t="s">
        <v>1859</v>
      </c>
      <c r="E91" s="178">
        <v>20161216</v>
      </c>
      <c r="G91" s="98" t="str">
        <f t="shared" si="10"/>
        <v>FEB</v>
      </c>
      <c r="H91" s="98" t="str">
        <f t="shared" si="6"/>
        <v>030ROW</v>
      </c>
      <c r="I91" s="98" t="str">
        <f t="shared" si="7"/>
        <v>PBI</v>
      </c>
      <c r="J91" s="98" t="str">
        <f t="shared" si="8"/>
        <v>POS</v>
      </c>
      <c r="K91" s="98" t="str">
        <f t="shared" si="9"/>
        <v>250204</v>
      </c>
      <c r="L91" s="178" t="str">
        <f t="shared" si="11"/>
        <v>PBI motion control positioner</v>
      </c>
    </row>
    <row r="92" spans="3:12" x14ac:dyDescent="0.25">
      <c r="C92" s="98" t="s">
        <v>1790</v>
      </c>
      <c r="D92" s="98" t="s">
        <v>1859</v>
      </c>
      <c r="E92" s="178">
        <v>20161216</v>
      </c>
      <c r="G92" s="98" t="str">
        <f t="shared" si="10"/>
        <v>FEB</v>
      </c>
      <c r="H92" s="98" t="str">
        <f t="shared" si="6"/>
        <v>030ROW</v>
      </c>
      <c r="I92" s="98" t="str">
        <f t="shared" si="7"/>
        <v>PBI</v>
      </c>
      <c r="J92" s="98" t="str">
        <f t="shared" si="8"/>
        <v>POS</v>
      </c>
      <c r="K92" s="98" t="str">
        <f t="shared" si="9"/>
        <v>250205</v>
      </c>
      <c r="L92" s="178" t="str">
        <f t="shared" si="11"/>
        <v>PBI motion control positioner</v>
      </c>
    </row>
    <row r="93" spans="3:12" x14ac:dyDescent="0.25">
      <c r="C93" s="98" t="s">
        <v>1791</v>
      </c>
      <c r="D93" s="98" t="s">
        <v>1859</v>
      </c>
      <c r="E93" s="178">
        <v>20161216</v>
      </c>
      <c r="G93" s="98" t="str">
        <f t="shared" si="10"/>
        <v>FEB</v>
      </c>
      <c r="H93" s="98" t="str">
        <f t="shared" si="6"/>
        <v>030ROW</v>
      </c>
      <c r="I93" s="98" t="str">
        <f t="shared" si="7"/>
        <v>PBI</v>
      </c>
      <c r="J93" s="98" t="str">
        <f t="shared" si="8"/>
        <v>POS</v>
      </c>
      <c r="K93" s="98" t="str">
        <f t="shared" si="9"/>
        <v>250206</v>
      </c>
      <c r="L93" s="178" t="str">
        <f t="shared" si="11"/>
        <v>PBI motion control positioner</v>
      </c>
    </row>
    <row r="94" spans="3:12" x14ac:dyDescent="0.25">
      <c r="C94" s="98" t="s">
        <v>1792</v>
      </c>
      <c r="D94" s="98" t="s">
        <v>1859</v>
      </c>
      <c r="E94" s="178">
        <v>20161216</v>
      </c>
      <c r="G94" s="98" t="str">
        <f t="shared" si="10"/>
        <v>FEB</v>
      </c>
      <c r="H94" s="98" t="str">
        <f t="shared" si="6"/>
        <v>030ROW</v>
      </c>
      <c r="I94" s="98" t="str">
        <f t="shared" si="7"/>
        <v>PBI</v>
      </c>
      <c r="J94" s="98" t="str">
        <f t="shared" si="8"/>
        <v>POS</v>
      </c>
      <c r="K94" s="98" t="str">
        <f t="shared" si="9"/>
        <v>250301</v>
      </c>
      <c r="L94" s="178" t="str">
        <f t="shared" si="11"/>
        <v>PBI motion control positioner</v>
      </c>
    </row>
    <row r="95" spans="3:12" x14ac:dyDescent="0.25">
      <c r="C95" s="98" t="s">
        <v>1793</v>
      </c>
      <c r="D95" s="98" t="s">
        <v>1859</v>
      </c>
      <c r="E95" s="178">
        <v>20161216</v>
      </c>
      <c r="G95" s="98" t="str">
        <f t="shared" si="10"/>
        <v>FEB</v>
      </c>
      <c r="H95" s="98" t="str">
        <f t="shared" si="6"/>
        <v>030ROW</v>
      </c>
      <c r="I95" s="98" t="str">
        <f t="shared" si="7"/>
        <v>PBI</v>
      </c>
      <c r="J95" s="98" t="str">
        <f t="shared" si="8"/>
        <v>POS</v>
      </c>
      <c r="K95" s="98" t="str">
        <f t="shared" si="9"/>
        <v>250302</v>
      </c>
      <c r="L95" s="178" t="str">
        <f t="shared" si="11"/>
        <v>PBI motion control positioner</v>
      </c>
    </row>
    <row r="96" spans="3:12" x14ac:dyDescent="0.25">
      <c r="C96" s="98" t="s">
        <v>1794</v>
      </c>
      <c r="D96" s="98" t="s">
        <v>1859</v>
      </c>
      <c r="E96" s="178">
        <v>20161216</v>
      </c>
      <c r="G96" s="98" t="str">
        <f t="shared" si="10"/>
        <v>FEB</v>
      </c>
      <c r="H96" s="98" t="str">
        <f t="shared" si="6"/>
        <v>030ROW</v>
      </c>
      <c r="I96" s="98" t="str">
        <f t="shared" si="7"/>
        <v>PBI</v>
      </c>
      <c r="J96" s="98" t="str">
        <f t="shared" si="8"/>
        <v>POS</v>
      </c>
      <c r="K96" s="98" t="str">
        <f t="shared" si="9"/>
        <v>250303</v>
      </c>
      <c r="L96" s="178" t="str">
        <f t="shared" si="11"/>
        <v>PBI motion control positioner</v>
      </c>
    </row>
    <row r="97" spans="3:12" x14ac:dyDescent="0.25">
      <c r="C97" s="98" t="s">
        <v>1795</v>
      </c>
      <c r="D97" s="98" t="s">
        <v>1859</v>
      </c>
      <c r="E97" s="178">
        <v>20161216</v>
      </c>
      <c r="G97" s="98" t="str">
        <f t="shared" si="10"/>
        <v>FEB</v>
      </c>
      <c r="H97" s="98" t="str">
        <f t="shared" si="6"/>
        <v>030ROW</v>
      </c>
      <c r="I97" s="98" t="str">
        <f t="shared" si="7"/>
        <v>PBI</v>
      </c>
      <c r="J97" s="98" t="str">
        <f t="shared" si="8"/>
        <v>POS</v>
      </c>
      <c r="K97" s="98" t="str">
        <f t="shared" si="9"/>
        <v>250304</v>
      </c>
      <c r="L97" s="178" t="str">
        <f t="shared" si="11"/>
        <v>PBI motion control positioner</v>
      </c>
    </row>
    <row r="98" spans="3:12" x14ac:dyDescent="0.25">
      <c r="C98" s="98" t="s">
        <v>1796</v>
      </c>
      <c r="D98" s="98" t="s">
        <v>1859</v>
      </c>
      <c r="E98" s="178">
        <v>20161216</v>
      </c>
      <c r="G98" s="98" t="str">
        <f t="shared" si="10"/>
        <v>FEB</v>
      </c>
      <c r="H98" s="98" t="str">
        <f t="shared" si="6"/>
        <v>030ROW</v>
      </c>
      <c r="I98" s="98" t="str">
        <f t="shared" si="7"/>
        <v>PBI</v>
      </c>
      <c r="J98" s="98" t="str">
        <f t="shared" si="8"/>
        <v>POS</v>
      </c>
      <c r="K98" s="98" t="str">
        <f t="shared" si="9"/>
        <v>250305</v>
      </c>
      <c r="L98" s="178" t="str">
        <f t="shared" si="11"/>
        <v>PBI motion control positioner</v>
      </c>
    </row>
    <row r="99" spans="3:12" x14ac:dyDescent="0.25">
      <c r="C99" s="98" t="s">
        <v>1797</v>
      </c>
      <c r="D99" s="98" t="s">
        <v>1859</v>
      </c>
      <c r="E99" s="178">
        <v>20161216</v>
      </c>
      <c r="G99" s="98" t="str">
        <f t="shared" si="10"/>
        <v>FEB</v>
      </c>
      <c r="H99" s="98" t="str">
        <f t="shared" si="6"/>
        <v>030ROW</v>
      </c>
      <c r="I99" s="98" t="str">
        <f t="shared" si="7"/>
        <v>PBI</v>
      </c>
      <c r="J99" s="98" t="str">
        <f t="shared" si="8"/>
        <v>POS</v>
      </c>
      <c r="K99" s="98" t="str">
        <f t="shared" si="9"/>
        <v>250306</v>
      </c>
      <c r="L99" s="178" t="str">
        <f t="shared" si="11"/>
        <v>PBI motion control positioner</v>
      </c>
    </row>
    <row r="100" spans="3:12" x14ac:dyDescent="0.25">
      <c r="C100" s="98" t="s">
        <v>1798</v>
      </c>
      <c r="D100" s="98" t="s">
        <v>1859</v>
      </c>
      <c r="E100" s="178">
        <v>20161216</v>
      </c>
      <c r="G100" s="98" t="str">
        <f t="shared" si="10"/>
        <v>FEB</v>
      </c>
      <c r="H100" s="98" t="str">
        <f t="shared" si="6"/>
        <v>030ROW</v>
      </c>
      <c r="I100" s="98" t="str">
        <f t="shared" si="7"/>
        <v>PBI</v>
      </c>
      <c r="J100" s="98" t="str">
        <f t="shared" si="8"/>
        <v>POS</v>
      </c>
      <c r="K100" s="98" t="str">
        <f t="shared" si="9"/>
        <v>250401</v>
      </c>
      <c r="L100" s="178" t="str">
        <f t="shared" si="11"/>
        <v>PBI motion control positioner</v>
      </c>
    </row>
    <row r="101" spans="3:12" x14ac:dyDescent="0.25">
      <c r="C101" s="98" t="s">
        <v>1799</v>
      </c>
      <c r="D101" s="98" t="s">
        <v>1859</v>
      </c>
      <c r="E101" s="178">
        <v>20161216</v>
      </c>
      <c r="G101" s="98" t="str">
        <f t="shared" si="10"/>
        <v>FEB</v>
      </c>
      <c r="H101" s="98" t="str">
        <f t="shared" si="6"/>
        <v>030ROW</v>
      </c>
      <c r="I101" s="98" t="str">
        <f t="shared" si="7"/>
        <v>PBI</v>
      </c>
      <c r="J101" s="98" t="str">
        <f t="shared" si="8"/>
        <v>POS</v>
      </c>
      <c r="K101" s="98" t="str">
        <f t="shared" si="9"/>
        <v>250402</v>
      </c>
      <c r="L101" s="178" t="str">
        <f t="shared" si="11"/>
        <v>PBI motion control positioner</v>
      </c>
    </row>
    <row r="102" spans="3:12" x14ac:dyDescent="0.25">
      <c r="C102" s="98" t="s">
        <v>1800</v>
      </c>
      <c r="D102" s="98" t="s">
        <v>1859</v>
      </c>
      <c r="E102" s="178">
        <v>20161216</v>
      </c>
      <c r="G102" s="98" t="str">
        <f t="shared" si="10"/>
        <v>FEB</v>
      </c>
      <c r="H102" s="98" t="str">
        <f t="shared" si="6"/>
        <v>030ROW</v>
      </c>
      <c r="I102" s="98" t="str">
        <f t="shared" si="7"/>
        <v>PBI</v>
      </c>
      <c r="J102" s="98" t="str">
        <f t="shared" si="8"/>
        <v>POS</v>
      </c>
      <c r="K102" s="98" t="str">
        <f t="shared" si="9"/>
        <v>250403</v>
      </c>
      <c r="L102" s="178" t="str">
        <f t="shared" si="11"/>
        <v>PBI motion control positioner</v>
      </c>
    </row>
    <row r="103" spans="3:12" x14ac:dyDescent="0.25">
      <c r="C103" s="98" t="s">
        <v>1801</v>
      </c>
      <c r="D103" s="98" t="s">
        <v>1859</v>
      </c>
      <c r="E103" s="178">
        <v>20161216</v>
      </c>
      <c r="G103" s="98" t="str">
        <f t="shared" si="10"/>
        <v>FEB</v>
      </c>
      <c r="H103" s="98" t="str">
        <f t="shared" si="6"/>
        <v>030ROW</v>
      </c>
      <c r="I103" s="98" t="str">
        <f t="shared" si="7"/>
        <v>PBI</v>
      </c>
      <c r="J103" s="98" t="str">
        <f t="shared" si="8"/>
        <v>POS</v>
      </c>
      <c r="K103" s="98" t="str">
        <f t="shared" si="9"/>
        <v>250404</v>
      </c>
      <c r="L103" s="178" t="str">
        <f t="shared" si="11"/>
        <v>PBI motion control positioner</v>
      </c>
    </row>
    <row r="104" spans="3:12" x14ac:dyDescent="0.25">
      <c r="C104" s="98" t="s">
        <v>1802</v>
      </c>
      <c r="D104" s="98" t="s">
        <v>1859</v>
      </c>
      <c r="E104" s="178">
        <v>20161216</v>
      </c>
      <c r="G104" s="98" t="str">
        <f t="shared" si="10"/>
        <v>FEB</v>
      </c>
      <c r="H104" s="98" t="str">
        <f t="shared" si="6"/>
        <v>030ROW</v>
      </c>
      <c r="I104" s="98" t="str">
        <f t="shared" si="7"/>
        <v>PBI</v>
      </c>
      <c r="J104" s="98" t="str">
        <f t="shared" si="8"/>
        <v>POS</v>
      </c>
      <c r="K104" s="98" t="str">
        <f t="shared" si="9"/>
        <v>250405</v>
      </c>
      <c r="L104" s="178" t="str">
        <f t="shared" si="11"/>
        <v>PBI motion control positioner</v>
      </c>
    </row>
    <row r="105" spans="3:12" x14ac:dyDescent="0.25">
      <c r="C105" s="98" t="s">
        <v>1803</v>
      </c>
      <c r="D105" s="98" t="s">
        <v>1859</v>
      </c>
      <c r="E105" s="178">
        <v>20161216</v>
      </c>
      <c r="G105" s="98" t="str">
        <f t="shared" si="10"/>
        <v>FEB</v>
      </c>
      <c r="H105" s="98" t="str">
        <f t="shared" si="6"/>
        <v>030ROW</v>
      </c>
      <c r="I105" s="98" t="str">
        <f t="shared" si="7"/>
        <v>PBI</v>
      </c>
      <c r="J105" s="98" t="str">
        <f t="shared" si="8"/>
        <v>POS</v>
      </c>
      <c r="K105" s="98" t="str">
        <f t="shared" si="9"/>
        <v>250406</v>
      </c>
      <c r="L105" s="178" t="str">
        <f t="shared" si="11"/>
        <v>PBI motion control positioner</v>
      </c>
    </row>
    <row r="106" spans="3:12" x14ac:dyDescent="0.25">
      <c r="C106" s="98" t="s">
        <v>1804</v>
      </c>
      <c r="D106" s="98" t="s">
        <v>1859</v>
      </c>
      <c r="E106" s="178">
        <v>20161216</v>
      </c>
      <c r="G106" s="98" t="str">
        <f t="shared" si="10"/>
        <v>FEB</v>
      </c>
      <c r="H106" s="98" t="str">
        <f t="shared" si="6"/>
        <v>030ROW</v>
      </c>
      <c r="I106" s="98" t="str">
        <f t="shared" si="7"/>
        <v>PBI</v>
      </c>
      <c r="J106" s="98" t="str">
        <f t="shared" si="8"/>
        <v>POS</v>
      </c>
      <c r="K106" s="98" t="str">
        <f t="shared" si="9"/>
        <v>250501</v>
      </c>
      <c r="L106" s="178" t="str">
        <f t="shared" si="11"/>
        <v>PBI motion control positioner</v>
      </c>
    </row>
    <row r="107" spans="3:12" x14ac:dyDescent="0.25">
      <c r="C107" s="98" t="s">
        <v>1805</v>
      </c>
      <c r="D107" s="98" t="s">
        <v>1859</v>
      </c>
      <c r="E107" s="178">
        <v>20161216</v>
      </c>
      <c r="G107" s="98" t="str">
        <f t="shared" si="10"/>
        <v>FEB</v>
      </c>
      <c r="H107" s="98" t="str">
        <f t="shared" si="6"/>
        <v>030ROW</v>
      </c>
      <c r="I107" s="98" t="str">
        <f t="shared" si="7"/>
        <v>PBI</v>
      </c>
      <c r="J107" s="98" t="str">
        <f t="shared" si="8"/>
        <v>POS</v>
      </c>
      <c r="K107" s="98" t="str">
        <f t="shared" si="9"/>
        <v>250502</v>
      </c>
      <c r="L107" s="178" t="str">
        <f t="shared" si="11"/>
        <v>PBI motion control positioner</v>
      </c>
    </row>
    <row r="108" spans="3:12" x14ac:dyDescent="0.25">
      <c r="C108" s="98" t="s">
        <v>1806</v>
      </c>
      <c r="D108" s="98" t="s">
        <v>1859</v>
      </c>
      <c r="E108" s="178">
        <v>20161216</v>
      </c>
      <c r="G108" s="98" t="str">
        <f t="shared" si="10"/>
        <v>FEB</v>
      </c>
      <c r="H108" s="98" t="str">
        <f t="shared" si="6"/>
        <v>030ROW</v>
      </c>
      <c r="I108" s="98" t="str">
        <f t="shared" si="7"/>
        <v>PBI</v>
      </c>
      <c r="J108" s="98" t="str">
        <f t="shared" si="8"/>
        <v>POS</v>
      </c>
      <c r="K108" s="98" t="str">
        <f t="shared" si="9"/>
        <v>250503</v>
      </c>
      <c r="L108" s="178" t="str">
        <f t="shared" si="11"/>
        <v>PBI motion control positioner</v>
      </c>
    </row>
    <row r="109" spans="3:12" x14ac:dyDescent="0.25">
      <c r="C109" s="98" t="s">
        <v>1807</v>
      </c>
      <c r="D109" s="98" t="s">
        <v>1859</v>
      </c>
      <c r="E109" s="178">
        <v>20161216</v>
      </c>
      <c r="G109" s="98" t="str">
        <f t="shared" si="10"/>
        <v>FEB</v>
      </c>
      <c r="H109" s="98" t="str">
        <f t="shared" si="6"/>
        <v>030ROW</v>
      </c>
      <c r="I109" s="98" t="str">
        <f t="shared" si="7"/>
        <v>PBI</v>
      </c>
      <c r="J109" s="98" t="str">
        <f t="shared" si="8"/>
        <v>POS</v>
      </c>
      <c r="K109" s="98" t="str">
        <f t="shared" si="9"/>
        <v>250504</v>
      </c>
      <c r="L109" s="178" t="str">
        <f t="shared" si="11"/>
        <v>PBI motion control positioner</v>
      </c>
    </row>
    <row r="110" spans="3:12" x14ac:dyDescent="0.25">
      <c r="C110" s="98" t="s">
        <v>1808</v>
      </c>
      <c r="D110" s="98" t="s">
        <v>1859</v>
      </c>
      <c r="E110" s="178">
        <v>20161216</v>
      </c>
      <c r="G110" s="98" t="str">
        <f t="shared" si="10"/>
        <v>FEB</v>
      </c>
      <c r="H110" s="98" t="str">
        <f t="shared" si="6"/>
        <v>030ROW</v>
      </c>
      <c r="I110" s="98" t="str">
        <f t="shared" si="7"/>
        <v>PBI</v>
      </c>
      <c r="J110" s="98" t="str">
        <f t="shared" si="8"/>
        <v>POS</v>
      </c>
      <c r="K110" s="98" t="str">
        <f t="shared" si="9"/>
        <v>250505</v>
      </c>
      <c r="L110" s="178" t="str">
        <f t="shared" si="11"/>
        <v>PBI motion control positioner</v>
      </c>
    </row>
    <row r="111" spans="3:12" x14ac:dyDescent="0.25">
      <c r="C111" s="98" t="s">
        <v>1809</v>
      </c>
      <c r="D111" s="98" t="s">
        <v>1859</v>
      </c>
      <c r="E111" s="178">
        <v>20161216</v>
      </c>
      <c r="G111" s="98" t="str">
        <f t="shared" si="10"/>
        <v>FEB</v>
      </c>
      <c r="H111" s="98" t="str">
        <f t="shared" si="6"/>
        <v>030ROW</v>
      </c>
      <c r="I111" s="98" t="str">
        <f t="shared" si="7"/>
        <v>PBI</v>
      </c>
      <c r="J111" s="98" t="str">
        <f t="shared" si="8"/>
        <v>POS</v>
      </c>
      <c r="K111" s="98" t="str">
        <f t="shared" si="9"/>
        <v>250506</v>
      </c>
      <c r="L111" s="178" t="str">
        <f t="shared" si="11"/>
        <v>PBI motion control positioner</v>
      </c>
    </row>
    <row r="112" spans="3:12" x14ac:dyDescent="0.25">
      <c r="C112" s="98" t="s">
        <v>1810</v>
      </c>
      <c r="D112" s="98" t="s">
        <v>1859</v>
      </c>
      <c r="E112" s="178">
        <v>20161216</v>
      </c>
      <c r="G112" s="98" t="str">
        <f t="shared" si="10"/>
        <v>FEB</v>
      </c>
      <c r="H112" s="98" t="str">
        <f t="shared" si="6"/>
        <v>030ROW</v>
      </c>
      <c r="I112" s="98" t="str">
        <f t="shared" si="7"/>
        <v>PBI</v>
      </c>
      <c r="J112" s="98" t="str">
        <f t="shared" si="8"/>
        <v>POS</v>
      </c>
      <c r="K112" s="98" t="str">
        <f t="shared" si="9"/>
        <v>250601</v>
      </c>
      <c r="L112" s="178" t="str">
        <f t="shared" si="11"/>
        <v>PBI motion control positioner</v>
      </c>
    </row>
    <row r="113" spans="3:12" x14ac:dyDescent="0.25">
      <c r="C113" s="98" t="s">
        <v>1811</v>
      </c>
      <c r="D113" s="98" t="s">
        <v>1859</v>
      </c>
      <c r="E113" s="178">
        <v>20161216</v>
      </c>
      <c r="G113" s="98" t="str">
        <f t="shared" si="10"/>
        <v>FEB</v>
      </c>
      <c r="H113" s="98" t="str">
        <f t="shared" si="6"/>
        <v>030ROW</v>
      </c>
      <c r="I113" s="98" t="str">
        <f t="shared" si="7"/>
        <v>PBI</v>
      </c>
      <c r="J113" s="98" t="str">
        <f t="shared" si="8"/>
        <v>POS</v>
      </c>
      <c r="K113" s="98" t="str">
        <f t="shared" si="9"/>
        <v>250602</v>
      </c>
      <c r="L113" s="178" t="str">
        <f t="shared" si="11"/>
        <v>PBI motion control positioner</v>
      </c>
    </row>
    <row r="114" spans="3:12" x14ac:dyDescent="0.25">
      <c r="C114" s="98" t="s">
        <v>1812</v>
      </c>
      <c r="D114" s="98" t="s">
        <v>1859</v>
      </c>
      <c r="E114" s="178">
        <v>20161216</v>
      </c>
      <c r="G114" s="98" t="str">
        <f t="shared" si="10"/>
        <v>FEB</v>
      </c>
      <c r="H114" s="98" t="str">
        <f t="shared" si="6"/>
        <v>030ROW</v>
      </c>
      <c r="I114" s="98" t="str">
        <f t="shared" si="7"/>
        <v>PBI</v>
      </c>
      <c r="J114" s="98" t="str">
        <f t="shared" si="8"/>
        <v>POS</v>
      </c>
      <c r="K114" s="98" t="str">
        <f t="shared" si="9"/>
        <v>250603</v>
      </c>
      <c r="L114" s="178" t="str">
        <f t="shared" si="11"/>
        <v>PBI motion control positioner</v>
      </c>
    </row>
    <row r="115" spans="3:12" x14ac:dyDescent="0.25">
      <c r="C115" s="98" t="s">
        <v>1813</v>
      </c>
      <c r="D115" s="98" t="s">
        <v>1859</v>
      </c>
      <c r="E115" s="178">
        <v>20161216</v>
      </c>
      <c r="G115" s="98" t="str">
        <f t="shared" si="10"/>
        <v>FEB</v>
      </c>
      <c r="H115" s="98" t="str">
        <f t="shared" si="6"/>
        <v>030ROW</v>
      </c>
      <c r="I115" s="98" t="str">
        <f t="shared" si="7"/>
        <v>PBI</v>
      </c>
      <c r="J115" s="98" t="str">
        <f t="shared" si="8"/>
        <v>POS</v>
      </c>
      <c r="K115" s="98" t="str">
        <f t="shared" si="9"/>
        <v>250604</v>
      </c>
      <c r="L115" s="178" t="str">
        <f t="shared" si="11"/>
        <v>PBI motion control positioner</v>
      </c>
    </row>
    <row r="116" spans="3:12" x14ac:dyDescent="0.25">
      <c r="C116" s="98" t="s">
        <v>1814</v>
      </c>
      <c r="D116" s="98" t="s">
        <v>1859</v>
      </c>
      <c r="E116" s="178">
        <v>20161216</v>
      </c>
      <c r="G116" s="98" t="str">
        <f t="shared" si="10"/>
        <v>FEB</v>
      </c>
      <c r="H116" s="98" t="str">
        <f t="shared" si="6"/>
        <v>030ROW</v>
      </c>
      <c r="I116" s="98" t="str">
        <f t="shared" si="7"/>
        <v>PBI</v>
      </c>
      <c r="J116" s="98" t="str">
        <f t="shared" si="8"/>
        <v>POS</v>
      </c>
      <c r="K116" s="98" t="str">
        <f t="shared" si="9"/>
        <v>250605</v>
      </c>
      <c r="L116" s="178" t="str">
        <f t="shared" si="11"/>
        <v>PBI motion control positioner</v>
      </c>
    </row>
    <row r="117" spans="3:12" x14ac:dyDescent="0.25">
      <c r="C117" s="98" t="s">
        <v>1815</v>
      </c>
      <c r="D117" s="98" t="s">
        <v>1859</v>
      </c>
      <c r="E117" s="178">
        <v>20161216</v>
      </c>
      <c r="G117" s="98" t="str">
        <f t="shared" si="10"/>
        <v>FEB</v>
      </c>
      <c r="H117" s="98" t="str">
        <f t="shared" si="6"/>
        <v>030ROW</v>
      </c>
      <c r="I117" s="98" t="str">
        <f t="shared" si="7"/>
        <v>PBI</v>
      </c>
      <c r="J117" s="98" t="str">
        <f t="shared" si="8"/>
        <v>POS</v>
      </c>
      <c r="K117" s="98" t="str">
        <f t="shared" si="9"/>
        <v>250606</v>
      </c>
      <c r="L117" s="178" t="str">
        <f t="shared" si="11"/>
        <v>PBI motion control positioner</v>
      </c>
    </row>
    <row r="118" spans="3:12" x14ac:dyDescent="0.25">
      <c r="C118" s="98" t="s">
        <v>1816</v>
      </c>
      <c r="D118" s="98" t="s">
        <v>1859</v>
      </c>
      <c r="E118" s="178">
        <v>20161216</v>
      </c>
      <c r="G118" s="98" t="str">
        <f t="shared" si="10"/>
        <v>DTL</v>
      </c>
      <c r="H118" s="98" t="str">
        <f t="shared" si="6"/>
        <v>030ROW</v>
      </c>
      <c r="I118" s="98" t="str">
        <f t="shared" si="7"/>
        <v>PBI</v>
      </c>
      <c r="J118" s="98" t="str">
        <f t="shared" si="8"/>
        <v>POS</v>
      </c>
      <c r="K118" s="98" t="str">
        <f t="shared" si="9"/>
        <v>250701</v>
      </c>
      <c r="L118" s="178" t="str">
        <f t="shared" si="11"/>
        <v>PBI motion control positioner</v>
      </c>
    </row>
    <row r="119" spans="3:12" x14ac:dyDescent="0.25">
      <c r="C119" s="98" t="s">
        <v>1817</v>
      </c>
      <c r="D119" s="98" t="s">
        <v>1859</v>
      </c>
      <c r="E119" s="178">
        <v>20161216</v>
      </c>
      <c r="G119" s="98" t="str">
        <f t="shared" si="10"/>
        <v>DTL</v>
      </c>
      <c r="H119" s="98" t="str">
        <f t="shared" si="6"/>
        <v>030ROW</v>
      </c>
      <c r="I119" s="98" t="str">
        <f t="shared" si="7"/>
        <v>PBI</v>
      </c>
      <c r="J119" s="98" t="str">
        <f t="shared" si="8"/>
        <v>POS</v>
      </c>
      <c r="K119" s="98" t="str">
        <f t="shared" si="9"/>
        <v>250702</v>
      </c>
      <c r="L119" s="178" t="str">
        <f t="shared" si="11"/>
        <v>PBI motion control positioner</v>
      </c>
    </row>
    <row r="120" spans="3:12" x14ac:dyDescent="0.25">
      <c r="C120" s="98" t="s">
        <v>1818</v>
      </c>
      <c r="D120" s="98" t="s">
        <v>1859</v>
      </c>
      <c r="E120" s="178">
        <v>20161216</v>
      </c>
      <c r="G120" s="98" t="str">
        <f t="shared" si="10"/>
        <v>DTL</v>
      </c>
      <c r="H120" s="98" t="str">
        <f t="shared" si="6"/>
        <v>030ROW</v>
      </c>
      <c r="I120" s="98" t="str">
        <f t="shared" si="7"/>
        <v>PBI</v>
      </c>
      <c r="J120" s="98" t="str">
        <f t="shared" si="8"/>
        <v>POS</v>
      </c>
      <c r="K120" s="98" t="str">
        <f t="shared" si="9"/>
        <v>250703</v>
      </c>
      <c r="L120" s="178" t="str">
        <f t="shared" si="11"/>
        <v>PBI motion control positioner</v>
      </c>
    </row>
    <row r="121" spans="3:12" x14ac:dyDescent="0.25">
      <c r="C121" s="98" t="s">
        <v>1819</v>
      </c>
      <c r="D121" s="98" t="s">
        <v>1859</v>
      </c>
      <c r="E121" s="178">
        <v>20161216</v>
      </c>
      <c r="G121" s="98" t="str">
        <f t="shared" si="10"/>
        <v>DTL</v>
      </c>
      <c r="H121" s="98" t="str">
        <f t="shared" si="6"/>
        <v>030ROW</v>
      </c>
      <c r="I121" s="98" t="str">
        <f t="shared" si="7"/>
        <v>PBI</v>
      </c>
      <c r="J121" s="98" t="str">
        <f t="shared" si="8"/>
        <v>POS</v>
      </c>
      <c r="K121" s="98" t="str">
        <f t="shared" si="9"/>
        <v>250704</v>
      </c>
      <c r="L121" s="178" t="str">
        <f t="shared" si="11"/>
        <v>PBI motion control positioner</v>
      </c>
    </row>
    <row r="122" spans="3:12" x14ac:dyDescent="0.25">
      <c r="C122" s="98" t="s">
        <v>1820</v>
      </c>
      <c r="D122" s="98" t="s">
        <v>1859</v>
      </c>
      <c r="E122" s="178">
        <v>20161216</v>
      </c>
      <c r="G122" s="98" t="str">
        <f t="shared" si="10"/>
        <v>DTL</v>
      </c>
      <c r="H122" s="98" t="str">
        <f t="shared" si="6"/>
        <v>030ROW</v>
      </c>
      <c r="I122" s="98" t="str">
        <f t="shared" si="7"/>
        <v>PBI</v>
      </c>
      <c r="J122" s="98" t="str">
        <f t="shared" si="8"/>
        <v>POS</v>
      </c>
      <c r="K122" s="98" t="str">
        <f t="shared" si="9"/>
        <v>250705</v>
      </c>
      <c r="L122" s="178" t="str">
        <f t="shared" si="11"/>
        <v>PBI motion control positioner</v>
      </c>
    </row>
    <row r="123" spans="3:12" x14ac:dyDescent="0.25">
      <c r="C123" s="98" t="s">
        <v>1821</v>
      </c>
      <c r="D123" s="98" t="s">
        <v>1859</v>
      </c>
      <c r="E123" s="178">
        <v>20161216</v>
      </c>
      <c r="G123" s="98" t="str">
        <f t="shared" si="10"/>
        <v>DTL</v>
      </c>
      <c r="H123" s="98" t="str">
        <f t="shared" si="6"/>
        <v>030ROW</v>
      </c>
      <c r="I123" s="98" t="str">
        <f t="shared" si="7"/>
        <v>PBI</v>
      </c>
      <c r="J123" s="98" t="str">
        <f t="shared" si="8"/>
        <v>POS</v>
      </c>
      <c r="K123" s="98" t="str">
        <f t="shared" si="9"/>
        <v>250706</v>
      </c>
      <c r="L123" s="178" t="str">
        <f t="shared" si="11"/>
        <v>PBI motion control positioner</v>
      </c>
    </row>
    <row r="124" spans="3:12" x14ac:dyDescent="0.25">
      <c r="C124" s="98" t="s">
        <v>1822</v>
      </c>
      <c r="D124" s="98" t="s">
        <v>1859</v>
      </c>
      <c r="E124" s="178">
        <v>20161216</v>
      </c>
      <c r="G124" s="98" t="str">
        <f t="shared" si="10"/>
        <v>SPK</v>
      </c>
      <c r="H124" s="98" t="str">
        <f t="shared" si="6"/>
        <v>020ROW</v>
      </c>
      <c r="I124" s="98" t="str">
        <f t="shared" si="7"/>
        <v>PBI</v>
      </c>
      <c r="J124" s="98" t="str">
        <f t="shared" si="8"/>
        <v>POS</v>
      </c>
      <c r="K124" s="98" t="str">
        <f t="shared" si="9"/>
        <v>250801</v>
      </c>
      <c r="L124" s="178" t="str">
        <f t="shared" si="11"/>
        <v>PBI motion control positioner</v>
      </c>
    </row>
    <row r="125" spans="3:12" x14ac:dyDescent="0.25">
      <c r="C125" s="98" t="s">
        <v>1823</v>
      </c>
      <c r="D125" s="98" t="s">
        <v>1859</v>
      </c>
      <c r="E125" s="178">
        <v>20161216</v>
      </c>
      <c r="G125" s="98" t="str">
        <f t="shared" si="10"/>
        <v>SPK</v>
      </c>
      <c r="H125" s="98" t="str">
        <f t="shared" si="6"/>
        <v>020ROW</v>
      </c>
      <c r="I125" s="98" t="str">
        <f t="shared" si="7"/>
        <v>PBI</v>
      </c>
      <c r="J125" s="98" t="str">
        <f t="shared" si="8"/>
        <v>POS</v>
      </c>
      <c r="K125" s="98" t="str">
        <f t="shared" si="9"/>
        <v>250802</v>
      </c>
      <c r="L125" s="178" t="str">
        <f t="shared" si="11"/>
        <v>PBI motion control positioner</v>
      </c>
    </row>
    <row r="126" spans="3:12" x14ac:dyDescent="0.25">
      <c r="C126" s="98" t="s">
        <v>1824</v>
      </c>
      <c r="D126" s="98" t="s">
        <v>1859</v>
      </c>
      <c r="E126" s="178">
        <v>20161216</v>
      </c>
      <c r="G126" s="98" t="str">
        <f t="shared" si="10"/>
        <v>SPK</v>
      </c>
      <c r="H126" s="98" t="str">
        <f t="shared" si="6"/>
        <v>020ROW</v>
      </c>
      <c r="I126" s="98" t="str">
        <f t="shared" si="7"/>
        <v>PBI</v>
      </c>
      <c r="J126" s="98" t="str">
        <f t="shared" si="8"/>
        <v>POS</v>
      </c>
      <c r="K126" s="98" t="str">
        <f t="shared" si="9"/>
        <v>250803</v>
      </c>
      <c r="L126" s="178" t="str">
        <f t="shared" si="11"/>
        <v>PBI motion control positioner</v>
      </c>
    </row>
    <row r="127" spans="3:12" x14ac:dyDescent="0.25">
      <c r="C127" s="98" t="s">
        <v>1825</v>
      </c>
      <c r="D127" s="98" t="s">
        <v>1859</v>
      </c>
      <c r="E127" s="178">
        <v>20161216</v>
      </c>
      <c r="G127" s="98" t="str">
        <f t="shared" si="10"/>
        <v>SPK</v>
      </c>
      <c r="H127" s="98" t="str">
        <f t="shared" si="6"/>
        <v>020ROW</v>
      </c>
      <c r="I127" s="98" t="str">
        <f t="shared" si="7"/>
        <v>PBI</v>
      </c>
      <c r="J127" s="98" t="str">
        <f t="shared" si="8"/>
        <v>POS</v>
      </c>
      <c r="K127" s="98" t="str">
        <f t="shared" si="9"/>
        <v>250804</v>
      </c>
      <c r="L127" s="178" t="str">
        <f t="shared" si="11"/>
        <v>PBI motion control positioner</v>
      </c>
    </row>
    <row r="128" spans="3:12" x14ac:dyDescent="0.25">
      <c r="C128" s="98" t="s">
        <v>1826</v>
      </c>
      <c r="D128" s="98" t="s">
        <v>1859</v>
      </c>
      <c r="E128" s="178">
        <v>20161216</v>
      </c>
      <c r="G128" s="98" t="str">
        <f t="shared" si="10"/>
        <v>SPK</v>
      </c>
      <c r="H128" s="98" t="str">
        <f t="shared" si="6"/>
        <v>020ROW</v>
      </c>
      <c r="I128" s="98" t="str">
        <f t="shared" si="7"/>
        <v>PBI</v>
      </c>
      <c r="J128" s="98" t="str">
        <f t="shared" si="8"/>
        <v>POS</v>
      </c>
      <c r="K128" s="98" t="str">
        <f t="shared" si="9"/>
        <v>250805</v>
      </c>
      <c r="L128" s="178" t="str">
        <f t="shared" si="11"/>
        <v>PBI motion control positioner</v>
      </c>
    </row>
    <row r="129" spans="3:12" x14ac:dyDescent="0.25">
      <c r="C129" s="98" t="s">
        <v>1827</v>
      </c>
      <c r="D129" s="98" t="s">
        <v>1859</v>
      </c>
      <c r="E129" s="178">
        <v>20161216</v>
      </c>
      <c r="G129" s="98" t="str">
        <f t="shared" si="10"/>
        <v>SPK</v>
      </c>
      <c r="H129" s="98" t="str">
        <f t="shared" si="6"/>
        <v>020ROW</v>
      </c>
      <c r="I129" s="98" t="str">
        <f t="shared" si="7"/>
        <v>PBI</v>
      </c>
      <c r="J129" s="98" t="str">
        <f t="shared" si="8"/>
        <v>POS</v>
      </c>
      <c r="K129" s="98" t="str">
        <f t="shared" si="9"/>
        <v>250806</v>
      </c>
      <c r="L129" s="178" t="str">
        <f t="shared" si="11"/>
        <v>PBI motion control positioner</v>
      </c>
    </row>
    <row r="130" spans="3:12" x14ac:dyDescent="0.25">
      <c r="C130" s="98" t="s">
        <v>1828</v>
      </c>
      <c r="D130" s="98" t="s">
        <v>1859</v>
      </c>
      <c r="E130" s="178">
        <v>20161216</v>
      </c>
      <c r="G130" s="98" t="str">
        <f t="shared" si="10"/>
        <v>MBL</v>
      </c>
      <c r="H130" s="98" t="str">
        <f t="shared" si="6"/>
        <v>040ROW</v>
      </c>
      <c r="I130" s="98" t="str">
        <f t="shared" si="7"/>
        <v>PBI</v>
      </c>
      <c r="J130" s="98" t="str">
        <f t="shared" si="8"/>
        <v>POS</v>
      </c>
      <c r="K130" s="98" t="str">
        <f t="shared" si="9"/>
        <v>250901</v>
      </c>
      <c r="L130" s="178" t="str">
        <f t="shared" si="11"/>
        <v>PBI motion control positioner</v>
      </c>
    </row>
    <row r="131" spans="3:12" x14ac:dyDescent="0.25">
      <c r="C131" s="98" t="s">
        <v>1829</v>
      </c>
      <c r="D131" s="98" t="s">
        <v>1859</v>
      </c>
      <c r="E131" s="178">
        <v>20161216</v>
      </c>
      <c r="G131" s="98" t="str">
        <f t="shared" si="10"/>
        <v>MBL</v>
      </c>
      <c r="H131" s="98" t="str">
        <f t="shared" si="6"/>
        <v>040ROW</v>
      </c>
      <c r="I131" s="98" t="str">
        <f t="shared" si="7"/>
        <v>PBI</v>
      </c>
      <c r="J131" s="98" t="str">
        <f t="shared" si="8"/>
        <v>POS</v>
      </c>
      <c r="K131" s="98" t="str">
        <f t="shared" si="9"/>
        <v>250902</v>
      </c>
      <c r="L131" s="178" t="str">
        <f t="shared" si="11"/>
        <v>PBI motion control positioner</v>
      </c>
    </row>
    <row r="132" spans="3:12" x14ac:dyDescent="0.25">
      <c r="C132" s="98" t="s">
        <v>1830</v>
      </c>
      <c r="D132" s="98" t="s">
        <v>1859</v>
      </c>
      <c r="E132" s="178">
        <v>20161216</v>
      </c>
      <c r="G132" s="98" t="str">
        <f t="shared" si="10"/>
        <v>MBL</v>
      </c>
      <c r="H132" s="98" t="str">
        <f t="shared" ref="H132:H159" si="12">MID(C132,FIND(G132,C132)+LEN(G132)+1,FIND(":",C132)-FIND(G132,C132)-LEN(G132)-1)</f>
        <v>040ROW</v>
      </c>
      <c r="I132" s="98" t="str">
        <f t="shared" ref="I132:I159" si="13">MID(C132,FIND(H132,C132)+LEN(H132)+1,FIND("-",C132,FIND(H132,C132))-FIND(H132,C132)-LEN(H132)-1)</f>
        <v>PBI</v>
      </c>
      <c r="J132" s="98" t="str">
        <f t="shared" ref="J132:J159" si="14">MID(C132,FIND(I132,C132)+LEN(I132)+1,FIND("-",C132,FIND(I132,C132)+LEN(I132)+1)-FIND(I132,C132)-LEN(I132)-1)</f>
        <v>POS</v>
      </c>
      <c r="K132" s="98" t="str">
        <f t="shared" ref="K132:K159" si="15">RIGHT(C132,LEN(C132)-FIND(J132,C132,5)-LEN(J132))</f>
        <v>250903</v>
      </c>
      <c r="L132" s="178" t="str">
        <f t="shared" si="11"/>
        <v>PBI motion control positioner</v>
      </c>
    </row>
    <row r="133" spans="3:12" x14ac:dyDescent="0.25">
      <c r="C133" s="98" t="s">
        <v>1831</v>
      </c>
      <c r="D133" s="98" t="s">
        <v>1859</v>
      </c>
      <c r="E133" s="178">
        <v>20161216</v>
      </c>
      <c r="G133" s="98" t="str">
        <f t="shared" si="10"/>
        <v>MBL</v>
      </c>
      <c r="H133" s="98" t="str">
        <f t="shared" si="12"/>
        <v>040ROW</v>
      </c>
      <c r="I133" s="98" t="str">
        <f t="shared" si="13"/>
        <v>PBI</v>
      </c>
      <c r="J133" s="98" t="str">
        <f t="shared" si="14"/>
        <v>POS</v>
      </c>
      <c r="K133" s="98" t="str">
        <f t="shared" si="15"/>
        <v>250904</v>
      </c>
      <c r="L133" s="178" t="str">
        <f t="shared" si="11"/>
        <v>PBI motion control positioner</v>
      </c>
    </row>
    <row r="134" spans="3:12" x14ac:dyDescent="0.25">
      <c r="C134" s="98" t="s">
        <v>1832</v>
      </c>
      <c r="D134" s="98" t="s">
        <v>1859</v>
      </c>
      <c r="E134" s="178">
        <v>20161216</v>
      </c>
      <c r="G134" s="98" t="str">
        <f t="shared" si="10"/>
        <v>MBL</v>
      </c>
      <c r="H134" s="98" t="str">
        <f t="shared" si="12"/>
        <v>040ROW</v>
      </c>
      <c r="I134" s="98" t="str">
        <f t="shared" si="13"/>
        <v>PBI</v>
      </c>
      <c r="J134" s="98" t="str">
        <f t="shared" si="14"/>
        <v>POS</v>
      </c>
      <c r="K134" s="98" t="str">
        <f t="shared" si="15"/>
        <v>250905</v>
      </c>
      <c r="L134" s="178" t="str">
        <f t="shared" si="11"/>
        <v>PBI motion control positioner</v>
      </c>
    </row>
    <row r="135" spans="3:12" x14ac:dyDescent="0.25">
      <c r="C135" s="98" t="s">
        <v>1833</v>
      </c>
      <c r="D135" s="98" t="s">
        <v>1859</v>
      </c>
      <c r="E135" s="178">
        <v>20161216</v>
      </c>
      <c r="G135" s="98" t="str">
        <f t="shared" ref="G135:G159" si="16">LEFT(C135,FIND("-",C135)-1)</f>
        <v>MBL</v>
      </c>
      <c r="H135" s="98" t="str">
        <f t="shared" si="12"/>
        <v>040ROW</v>
      </c>
      <c r="I135" s="98" t="str">
        <f t="shared" si="13"/>
        <v>PBI</v>
      </c>
      <c r="J135" s="98" t="str">
        <f t="shared" si="14"/>
        <v>POS</v>
      </c>
      <c r="K135" s="98" t="str">
        <f t="shared" si="15"/>
        <v>250906</v>
      </c>
      <c r="L135" s="178" t="str">
        <f t="shared" ref="L135:L172" si="17">D135</f>
        <v>PBI motion control positioner</v>
      </c>
    </row>
    <row r="136" spans="3:12" x14ac:dyDescent="0.25">
      <c r="C136" s="98" t="s">
        <v>1834</v>
      </c>
      <c r="D136" s="98" t="s">
        <v>1859</v>
      </c>
      <c r="E136" s="178">
        <v>20161216</v>
      </c>
      <c r="G136" s="98" t="str">
        <f t="shared" si="16"/>
        <v>HBL</v>
      </c>
      <c r="H136" s="98" t="str">
        <f t="shared" si="12"/>
        <v>020ROW</v>
      </c>
      <c r="I136" s="98" t="str">
        <f t="shared" si="13"/>
        <v>PBI</v>
      </c>
      <c r="J136" s="98" t="str">
        <f t="shared" si="14"/>
        <v>POS</v>
      </c>
      <c r="K136" s="98" t="str">
        <f t="shared" si="15"/>
        <v>251001</v>
      </c>
      <c r="L136" s="178" t="str">
        <f t="shared" si="17"/>
        <v>PBI motion control positioner</v>
      </c>
    </row>
    <row r="137" spans="3:12" x14ac:dyDescent="0.25">
      <c r="C137" s="98" t="s">
        <v>1835</v>
      </c>
      <c r="D137" s="98" t="s">
        <v>1859</v>
      </c>
      <c r="E137" s="178">
        <v>20161216</v>
      </c>
      <c r="G137" s="98" t="str">
        <f t="shared" si="16"/>
        <v>HBL</v>
      </c>
      <c r="H137" s="98" t="str">
        <f t="shared" si="12"/>
        <v>020ROW</v>
      </c>
      <c r="I137" s="98" t="str">
        <f t="shared" si="13"/>
        <v>PBI</v>
      </c>
      <c r="J137" s="98" t="str">
        <f t="shared" si="14"/>
        <v>POS</v>
      </c>
      <c r="K137" s="98" t="str">
        <f t="shared" si="15"/>
        <v>251002</v>
      </c>
      <c r="L137" s="178" t="str">
        <f t="shared" si="17"/>
        <v>PBI motion control positioner</v>
      </c>
    </row>
    <row r="138" spans="3:12" x14ac:dyDescent="0.25">
      <c r="C138" s="98" t="s">
        <v>1836</v>
      </c>
      <c r="D138" s="98" t="s">
        <v>1859</v>
      </c>
      <c r="E138" s="178">
        <v>20161216</v>
      </c>
      <c r="G138" s="98" t="str">
        <f t="shared" si="16"/>
        <v>HBL</v>
      </c>
      <c r="H138" s="98" t="str">
        <f t="shared" si="12"/>
        <v>020ROW</v>
      </c>
      <c r="I138" s="98" t="str">
        <f t="shared" si="13"/>
        <v>PBI</v>
      </c>
      <c r="J138" s="98" t="str">
        <f t="shared" si="14"/>
        <v>POS</v>
      </c>
      <c r="K138" s="98" t="str">
        <f t="shared" si="15"/>
        <v>251003</v>
      </c>
      <c r="L138" s="178" t="str">
        <f t="shared" si="17"/>
        <v>PBI motion control positioner</v>
      </c>
    </row>
    <row r="139" spans="3:12" x14ac:dyDescent="0.25">
      <c r="C139" s="98" t="s">
        <v>1837</v>
      </c>
      <c r="D139" s="98" t="s">
        <v>1859</v>
      </c>
      <c r="E139" s="178">
        <v>20161216</v>
      </c>
      <c r="G139" s="98" t="str">
        <f t="shared" si="16"/>
        <v>HBL</v>
      </c>
      <c r="H139" s="98" t="str">
        <f t="shared" si="12"/>
        <v>020ROW</v>
      </c>
      <c r="I139" s="98" t="str">
        <f t="shared" si="13"/>
        <v>PBI</v>
      </c>
      <c r="J139" s="98" t="str">
        <f t="shared" si="14"/>
        <v>POS</v>
      </c>
      <c r="K139" s="98" t="str">
        <f t="shared" si="15"/>
        <v>251004</v>
      </c>
      <c r="L139" s="178" t="str">
        <f t="shared" si="17"/>
        <v>PBI motion control positioner</v>
      </c>
    </row>
    <row r="140" spans="3:12" x14ac:dyDescent="0.25">
      <c r="C140" s="98" t="s">
        <v>1838</v>
      </c>
      <c r="D140" s="98" t="s">
        <v>1859</v>
      </c>
      <c r="E140" s="178">
        <v>20161216</v>
      </c>
      <c r="G140" s="98" t="str">
        <f t="shared" si="16"/>
        <v>HBL</v>
      </c>
      <c r="H140" s="98" t="str">
        <f t="shared" si="12"/>
        <v>020ROW</v>
      </c>
      <c r="I140" s="98" t="str">
        <f t="shared" si="13"/>
        <v>PBI</v>
      </c>
      <c r="J140" s="98" t="str">
        <f t="shared" si="14"/>
        <v>POS</v>
      </c>
      <c r="K140" s="98" t="str">
        <f t="shared" si="15"/>
        <v>251005</v>
      </c>
      <c r="L140" s="178" t="str">
        <f t="shared" si="17"/>
        <v>PBI motion control positioner</v>
      </c>
    </row>
    <row r="141" spans="3:12" x14ac:dyDescent="0.25">
      <c r="C141" s="98" t="s">
        <v>1839</v>
      </c>
      <c r="D141" s="98" t="s">
        <v>1859</v>
      </c>
      <c r="E141" s="178">
        <v>20161216</v>
      </c>
      <c r="G141" s="98" t="str">
        <f t="shared" si="16"/>
        <v>HBL</v>
      </c>
      <c r="H141" s="98" t="str">
        <f t="shared" si="12"/>
        <v>020ROW</v>
      </c>
      <c r="I141" s="98" t="str">
        <f t="shared" si="13"/>
        <v>PBI</v>
      </c>
      <c r="J141" s="98" t="str">
        <f t="shared" si="14"/>
        <v>POS</v>
      </c>
      <c r="K141" s="98" t="str">
        <f t="shared" si="15"/>
        <v>251006</v>
      </c>
      <c r="L141" s="178" t="str">
        <f t="shared" si="17"/>
        <v>PBI motion control positioner</v>
      </c>
    </row>
    <row r="142" spans="3:12" x14ac:dyDescent="0.25">
      <c r="C142" s="98" t="s">
        <v>1840</v>
      </c>
      <c r="D142" s="98" t="s">
        <v>1859</v>
      </c>
      <c r="E142" s="178">
        <v>20161216</v>
      </c>
      <c r="G142" s="98" t="str">
        <f t="shared" si="16"/>
        <v>HEBT</v>
      </c>
      <c r="H142" s="98" t="str">
        <f t="shared" si="12"/>
        <v>030ROW</v>
      </c>
      <c r="I142" s="98" t="str">
        <f t="shared" si="13"/>
        <v>PBI</v>
      </c>
      <c r="J142" s="98" t="str">
        <f t="shared" si="14"/>
        <v>POS</v>
      </c>
      <c r="K142" s="98" t="str">
        <f t="shared" si="15"/>
        <v>251101</v>
      </c>
      <c r="L142" s="178" t="str">
        <f t="shared" si="17"/>
        <v>PBI motion control positioner</v>
      </c>
    </row>
    <row r="143" spans="3:12" x14ac:dyDescent="0.25">
      <c r="C143" s="98" t="s">
        <v>1841</v>
      </c>
      <c r="D143" s="98" t="s">
        <v>1859</v>
      </c>
      <c r="E143" s="178">
        <v>20161216</v>
      </c>
      <c r="G143" s="98" t="str">
        <f t="shared" si="16"/>
        <v>HEBT</v>
      </c>
      <c r="H143" s="98" t="str">
        <f t="shared" si="12"/>
        <v>030ROW</v>
      </c>
      <c r="I143" s="98" t="str">
        <f t="shared" si="13"/>
        <v>PBI</v>
      </c>
      <c r="J143" s="98" t="str">
        <f t="shared" si="14"/>
        <v>POS</v>
      </c>
      <c r="K143" s="98" t="str">
        <f t="shared" si="15"/>
        <v>251102</v>
      </c>
      <c r="L143" s="178" t="str">
        <f t="shared" si="17"/>
        <v>PBI motion control positioner</v>
      </c>
    </row>
    <row r="144" spans="3:12" x14ac:dyDescent="0.25">
      <c r="C144" s="98" t="s">
        <v>1842</v>
      </c>
      <c r="D144" s="98" t="s">
        <v>1859</v>
      </c>
      <c r="E144" s="178">
        <v>20161216</v>
      </c>
      <c r="G144" s="98" t="str">
        <f t="shared" si="16"/>
        <v>HEBT</v>
      </c>
      <c r="H144" s="98" t="str">
        <f t="shared" si="12"/>
        <v>030ROW</v>
      </c>
      <c r="I144" s="98" t="str">
        <f t="shared" si="13"/>
        <v>PBI</v>
      </c>
      <c r="J144" s="98" t="str">
        <f t="shared" si="14"/>
        <v>POS</v>
      </c>
      <c r="K144" s="98" t="str">
        <f t="shared" si="15"/>
        <v>251103</v>
      </c>
      <c r="L144" s="178" t="str">
        <f t="shared" si="17"/>
        <v>PBI motion control positioner</v>
      </c>
    </row>
    <row r="145" spans="3:12" x14ac:dyDescent="0.25">
      <c r="C145" s="98" t="s">
        <v>1843</v>
      </c>
      <c r="D145" s="98" t="s">
        <v>1859</v>
      </c>
      <c r="E145" s="178">
        <v>20161216</v>
      </c>
      <c r="G145" s="98" t="str">
        <f t="shared" si="16"/>
        <v>HEBT</v>
      </c>
      <c r="H145" s="98" t="str">
        <f t="shared" si="12"/>
        <v>030ROW</v>
      </c>
      <c r="I145" s="98" t="str">
        <f t="shared" si="13"/>
        <v>PBI</v>
      </c>
      <c r="J145" s="98" t="str">
        <f t="shared" si="14"/>
        <v>POS</v>
      </c>
      <c r="K145" s="98" t="str">
        <f t="shared" si="15"/>
        <v>251104</v>
      </c>
      <c r="L145" s="178" t="str">
        <f t="shared" si="17"/>
        <v>PBI motion control positioner</v>
      </c>
    </row>
    <row r="146" spans="3:12" x14ac:dyDescent="0.25">
      <c r="C146" s="98" t="s">
        <v>1844</v>
      </c>
      <c r="D146" s="98" t="s">
        <v>1859</v>
      </c>
      <c r="E146" s="178">
        <v>20161216</v>
      </c>
      <c r="G146" s="98" t="str">
        <f t="shared" si="16"/>
        <v>HEBT</v>
      </c>
      <c r="H146" s="98" t="str">
        <f t="shared" si="12"/>
        <v>030ROW</v>
      </c>
      <c r="I146" s="98" t="str">
        <f t="shared" si="13"/>
        <v>PBI</v>
      </c>
      <c r="J146" s="98" t="str">
        <f t="shared" si="14"/>
        <v>POS</v>
      </c>
      <c r="K146" s="98" t="str">
        <f t="shared" si="15"/>
        <v>251105</v>
      </c>
      <c r="L146" s="178" t="str">
        <f t="shared" si="17"/>
        <v>PBI motion control positioner</v>
      </c>
    </row>
    <row r="147" spans="3:12" x14ac:dyDescent="0.25">
      <c r="C147" s="98" t="s">
        <v>1845</v>
      </c>
      <c r="D147" s="98" t="s">
        <v>1859</v>
      </c>
      <c r="E147" s="178">
        <v>20161216</v>
      </c>
      <c r="G147" s="98" t="str">
        <f t="shared" si="16"/>
        <v>HEBT</v>
      </c>
      <c r="H147" s="98" t="str">
        <f t="shared" si="12"/>
        <v>030ROW</v>
      </c>
      <c r="I147" s="98" t="str">
        <f t="shared" si="13"/>
        <v>PBI</v>
      </c>
      <c r="J147" s="98" t="str">
        <f t="shared" si="14"/>
        <v>POS</v>
      </c>
      <c r="K147" s="98" t="str">
        <f t="shared" si="15"/>
        <v>251106</v>
      </c>
      <c r="L147" s="178" t="str">
        <f t="shared" si="17"/>
        <v>PBI motion control positioner</v>
      </c>
    </row>
    <row r="148" spans="3:12" x14ac:dyDescent="0.25">
      <c r="C148" s="98" t="s">
        <v>1846</v>
      </c>
      <c r="D148" s="98" t="s">
        <v>1859</v>
      </c>
      <c r="E148" s="178">
        <v>20161216</v>
      </c>
      <c r="G148" s="98" t="str">
        <f t="shared" si="16"/>
        <v>A2T</v>
      </c>
      <c r="H148" s="98" t="str">
        <f t="shared" si="12"/>
        <v>010ROW</v>
      </c>
      <c r="I148" s="98" t="str">
        <f t="shared" si="13"/>
        <v>PBI</v>
      </c>
      <c r="J148" s="98" t="str">
        <f t="shared" si="14"/>
        <v>POS</v>
      </c>
      <c r="K148" s="98" t="str">
        <f t="shared" si="15"/>
        <v>251201</v>
      </c>
      <c r="L148" s="178" t="str">
        <f t="shared" si="17"/>
        <v>PBI motion control positioner</v>
      </c>
    </row>
    <row r="149" spans="3:12" x14ac:dyDescent="0.25">
      <c r="C149" s="98" t="s">
        <v>1847</v>
      </c>
      <c r="D149" s="98" t="s">
        <v>1859</v>
      </c>
      <c r="E149" s="178">
        <v>20161216</v>
      </c>
      <c r="G149" s="98" t="str">
        <f t="shared" si="16"/>
        <v>A2T</v>
      </c>
      <c r="H149" s="98" t="str">
        <f t="shared" si="12"/>
        <v>010ROW</v>
      </c>
      <c r="I149" s="98" t="str">
        <f t="shared" si="13"/>
        <v>PBI</v>
      </c>
      <c r="J149" s="98" t="str">
        <f t="shared" si="14"/>
        <v>POS</v>
      </c>
      <c r="K149" s="98" t="str">
        <f t="shared" si="15"/>
        <v>251202</v>
      </c>
      <c r="L149" s="178" t="str">
        <f t="shared" si="17"/>
        <v>PBI motion control positioner</v>
      </c>
    </row>
    <row r="150" spans="3:12" x14ac:dyDescent="0.25">
      <c r="C150" s="98" t="s">
        <v>1848</v>
      </c>
      <c r="D150" s="98" t="s">
        <v>1859</v>
      </c>
      <c r="E150" s="178">
        <v>20161216</v>
      </c>
      <c r="G150" s="98" t="str">
        <f t="shared" si="16"/>
        <v>A2T</v>
      </c>
      <c r="H150" s="98" t="str">
        <f t="shared" si="12"/>
        <v>010ROW</v>
      </c>
      <c r="I150" s="98" t="str">
        <f t="shared" si="13"/>
        <v>PBI</v>
      </c>
      <c r="J150" s="98" t="str">
        <f t="shared" si="14"/>
        <v>POS</v>
      </c>
      <c r="K150" s="98" t="str">
        <f t="shared" si="15"/>
        <v>251203</v>
      </c>
      <c r="L150" s="178" t="str">
        <f t="shared" si="17"/>
        <v>PBI motion control positioner</v>
      </c>
    </row>
    <row r="151" spans="3:12" x14ac:dyDescent="0.25">
      <c r="C151" s="98" t="s">
        <v>1849</v>
      </c>
      <c r="D151" s="98" t="s">
        <v>1859</v>
      </c>
      <c r="E151" s="178">
        <v>20161216</v>
      </c>
      <c r="G151" s="98" t="str">
        <f t="shared" si="16"/>
        <v>A2T</v>
      </c>
      <c r="H151" s="98" t="str">
        <f t="shared" si="12"/>
        <v>010ROW</v>
      </c>
      <c r="I151" s="98" t="str">
        <f t="shared" si="13"/>
        <v>PBI</v>
      </c>
      <c r="J151" s="98" t="str">
        <f t="shared" si="14"/>
        <v>POS</v>
      </c>
      <c r="K151" s="98" t="str">
        <f t="shared" si="15"/>
        <v>251204</v>
      </c>
      <c r="L151" s="178" t="str">
        <f t="shared" si="17"/>
        <v>PBI motion control positioner</v>
      </c>
    </row>
    <row r="152" spans="3:12" x14ac:dyDescent="0.25">
      <c r="C152" s="98" t="s">
        <v>1850</v>
      </c>
      <c r="D152" s="98" t="s">
        <v>1859</v>
      </c>
      <c r="E152" s="178">
        <v>20161216</v>
      </c>
      <c r="G152" s="98" t="str">
        <f t="shared" si="16"/>
        <v>A2T</v>
      </c>
      <c r="H152" s="98" t="str">
        <f t="shared" si="12"/>
        <v>010ROW</v>
      </c>
      <c r="I152" s="98" t="str">
        <f t="shared" si="13"/>
        <v>PBI</v>
      </c>
      <c r="J152" s="98" t="str">
        <f t="shared" si="14"/>
        <v>POS</v>
      </c>
      <c r="K152" s="98" t="str">
        <f t="shared" si="15"/>
        <v>251205</v>
      </c>
      <c r="L152" s="178" t="str">
        <f t="shared" si="17"/>
        <v>PBI motion control positioner</v>
      </c>
    </row>
    <row r="153" spans="3:12" x14ac:dyDescent="0.25">
      <c r="C153" s="98" t="s">
        <v>1851</v>
      </c>
      <c r="D153" s="98" t="s">
        <v>1859</v>
      </c>
      <c r="E153" s="178">
        <v>20161216</v>
      </c>
      <c r="G153" s="98" t="str">
        <f t="shared" si="16"/>
        <v>A2T</v>
      </c>
      <c r="H153" s="98" t="str">
        <f t="shared" si="12"/>
        <v>010ROW</v>
      </c>
      <c r="I153" s="98" t="str">
        <f t="shared" si="13"/>
        <v>PBI</v>
      </c>
      <c r="J153" s="98" t="str">
        <f t="shared" si="14"/>
        <v>POS</v>
      </c>
      <c r="K153" s="98" t="str">
        <f t="shared" si="15"/>
        <v>251206</v>
      </c>
      <c r="L153" s="178" t="str">
        <f t="shared" si="17"/>
        <v>PBI motion control positioner</v>
      </c>
    </row>
    <row r="154" spans="3:12" x14ac:dyDescent="0.25">
      <c r="C154" s="98" t="s">
        <v>1852</v>
      </c>
      <c r="D154" s="98" t="s">
        <v>1859</v>
      </c>
      <c r="E154" s="178">
        <v>20161216</v>
      </c>
      <c r="G154" s="98" t="str">
        <f t="shared" si="16"/>
        <v>A2T</v>
      </c>
      <c r="H154" s="98" t="str">
        <f t="shared" si="12"/>
        <v>020ROW</v>
      </c>
      <c r="I154" s="98" t="str">
        <f t="shared" si="13"/>
        <v>PBI</v>
      </c>
      <c r="J154" s="98" t="str">
        <f t="shared" si="14"/>
        <v>POS</v>
      </c>
      <c r="K154" s="98" t="str">
        <f t="shared" si="15"/>
        <v>251301</v>
      </c>
      <c r="L154" s="178" t="str">
        <f t="shared" si="17"/>
        <v>PBI motion control positioner</v>
      </c>
    </row>
    <row r="155" spans="3:12" x14ac:dyDescent="0.25">
      <c r="C155" s="98" t="s">
        <v>1853</v>
      </c>
      <c r="D155" s="98" t="s">
        <v>1859</v>
      </c>
      <c r="E155" s="178">
        <v>20161216</v>
      </c>
      <c r="G155" s="98" t="str">
        <f t="shared" si="16"/>
        <v>A2T</v>
      </c>
      <c r="H155" s="98" t="str">
        <f t="shared" si="12"/>
        <v>020ROW</v>
      </c>
      <c r="I155" s="98" t="str">
        <f t="shared" si="13"/>
        <v>PBI</v>
      </c>
      <c r="J155" s="98" t="str">
        <f t="shared" si="14"/>
        <v>POS</v>
      </c>
      <c r="K155" s="98" t="str">
        <f t="shared" si="15"/>
        <v>251302</v>
      </c>
      <c r="L155" s="178" t="str">
        <f t="shared" si="17"/>
        <v>PBI motion control positioner</v>
      </c>
    </row>
    <row r="156" spans="3:12" x14ac:dyDescent="0.25">
      <c r="C156" s="98" t="s">
        <v>1854</v>
      </c>
      <c r="D156" s="98" t="s">
        <v>1859</v>
      </c>
      <c r="E156" s="178">
        <v>20161216</v>
      </c>
      <c r="G156" s="98" t="str">
        <f t="shared" si="16"/>
        <v>A2T</v>
      </c>
      <c r="H156" s="98" t="str">
        <f t="shared" si="12"/>
        <v>020ROW</v>
      </c>
      <c r="I156" s="98" t="str">
        <f t="shared" si="13"/>
        <v>PBI</v>
      </c>
      <c r="J156" s="98" t="str">
        <f t="shared" si="14"/>
        <v>POS</v>
      </c>
      <c r="K156" s="98" t="str">
        <f t="shared" si="15"/>
        <v>251303</v>
      </c>
      <c r="L156" s="178" t="str">
        <f t="shared" si="17"/>
        <v>PBI motion control positioner</v>
      </c>
    </row>
    <row r="157" spans="3:12" x14ac:dyDescent="0.25">
      <c r="C157" s="98" t="s">
        <v>1855</v>
      </c>
      <c r="D157" s="98" t="s">
        <v>1859</v>
      </c>
      <c r="E157" s="178">
        <v>20161216</v>
      </c>
      <c r="G157" s="98" t="str">
        <f t="shared" si="16"/>
        <v>A2T</v>
      </c>
      <c r="H157" s="98" t="str">
        <f t="shared" si="12"/>
        <v>020ROW</v>
      </c>
      <c r="I157" s="98" t="str">
        <f t="shared" si="13"/>
        <v>PBI</v>
      </c>
      <c r="J157" s="98" t="str">
        <f t="shared" si="14"/>
        <v>POS</v>
      </c>
      <c r="K157" s="98" t="str">
        <f t="shared" si="15"/>
        <v>251304</v>
      </c>
      <c r="L157" s="178" t="str">
        <f t="shared" si="17"/>
        <v>PBI motion control positioner</v>
      </c>
    </row>
    <row r="158" spans="3:12" x14ac:dyDescent="0.25">
      <c r="C158" s="98" t="s">
        <v>1856</v>
      </c>
      <c r="D158" s="98" t="s">
        <v>1859</v>
      </c>
      <c r="E158" s="178">
        <v>20161216</v>
      </c>
      <c r="G158" s="98" t="str">
        <f t="shared" si="16"/>
        <v>A2T</v>
      </c>
      <c r="H158" s="98" t="str">
        <f t="shared" si="12"/>
        <v>020ROW</v>
      </c>
      <c r="I158" s="98" t="str">
        <f t="shared" si="13"/>
        <v>PBI</v>
      </c>
      <c r="J158" s="98" t="str">
        <f t="shared" si="14"/>
        <v>POS</v>
      </c>
      <c r="K158" s="98" t="str">
        <f t="shared" si="15"/>
        <v>251305</v>
      </c>
      <c r="L158" s="178" t="str">
        <f t="shared" si="17"/>
        <v>PBI motion control positioner</v>
      </c>
    </row>
    <row r="159" spans="3:12" x14ac:dyDescent="0.25">
      <c r="C159" s="98" t="s">
        <v>1857</v>
      </c>
      <c r="D159" s="98" t="s">
        <v>1859</v>
      </c>
      <c r="E159" s="178">
        <v>20161216</v>
      </c>
      <c r="G159" s="98" t="str">
        <f t="shared" si="16"/>
        <v>A2T</v>
      </c>
      <c r="H159" s="98" t="str">
        <f t="shared" si="12"/>
        <v>020ROW</v>
      </c>
      <c r="I159" s="98" t="str">
        <f t="shared" si="13"/>
        <v>PBI</v>
      </c>
      <c r="J159" s="98" t="str">
        <f t="shared" si="14"/>
        <v>POS</v>
      </c>
      <c r="K159" s="98" t="str">
        <f t="shared" si="15"/>
        <v>251306</v>
      </c>
      <c r="L159" s="178" t="str">
        <f t="shared" si="17"/>
        <v>PBI motion control positioner</v>
      </c>
    </row>
    <row r="160" spans="3:12" x14ac:dyDescent="0.25">
      <c r="C160" s="585" t="s">
        <v>1647</v>
      </c>
      <c r="D160" s="98" t="s">
        <v>1874</v>
      </c>
      <c r="E160" s="178">
        <v>20161216</v>
      </c>
      <c r="G160" s="98" t="str">
        <f t="shared" ref="G160:G172" si="18">LEFT(C160,FIND("-",C160)-1)</f>
        <v>FEB</v>
      </c>
      <c r="H160" s="98" t="str">
        <f t="shared" ref="H160:H172" si="19">MID(C160,FIND(G160,C160)+LEN(G160)+1,FIND(":",C160)-FIND(G160,C160)-LEN(G160)-1)</f>
        <v>030ROW</v>
      </c>
      <c r="I160" s="98" t="str">
        <f t="shared" ref="I160:I172" si="20">MID(C160,FIND(H160,C160)+LEN(H160)+1,FIND("-",C160,FIND(H160,C160))-FIND(H160,C160)-LEN(H160)-1)</f>
        <v>PBI</v>
      </c>
      <c r="J160" s="98" t="str">
        <f t="shared" ref="J160:J172" si="21">MID(C160,FIND(I160,C160)+LEN(I160)+1,FIND("-",C160,FIND(I160,C160)+LEN(I160)+1)-FIND(I160,C160)-LEN(I160)-1)</f>
        <v>ECAT</v>
      </c>
      <c r="K160" s="98" t="str">
        <f t="shared" ref="K160:K172" si="22">RIGHT(C160,LEN(C160)-FIND(J160,C160,5)-LEN(J160))</f>
        <v>250100</v>
      </c>
      <c r="L160" s="178" t="str">
        <f t="shared" si="17"/>
        <v>PBI ECAT Crate</v>
      </c>
    </row>
    <row r="161" spans="2:12" x14ac:dyDescent="0.25">
      <c r="B161" s="585"/>
      <c r="C161" s="585" t="s">
        <v>1651</v>
      </c>
      <c r="D161" s="98" t="s">
        <v>1874</v>
      </c>
      <c r="E161" s="178">
        <v>20161216</v>
      </c>
      <c r="G161" s="98" t="str">
        <f t="shared" si="18"/>
        <v>FEB</v>
      </c>
      <c r="H161" s="98" t="str">
        <f t="shared" si="19"/>
        <v>030ROW</v>
      </c>
      <c r="I161" s="98" t="str">
        <f t="shared" si="20"/>
        <v>PBI</v>
      </c>
      <c r="J161" s="98" t="str">
        <f t="shared" si="21"/>
        <v>ECAT</v>
      </c>
      <c r="K161" s="98" t="str">
        <f t="shared" si="22"/>
        <v>250200</v>
      </c>
      <c r="L161" s="178" t="str">
        <f t="shared" si="17"/>
        <v>PBI ECAT Crate</v>
      </c>
    </row>
    <row r="162" spans="2:12" x14ac:dyDescent="0.25">
      <c r="B162" s="585"/>
      <c r="C162" s="585" t="s">
        <v>1652</v>
      </c>
      <c r="D162" s="98" t="s">
        <v>1874</v>
      </c>
      <c r="E162" s="178">
        <v>20161216</v>
      </c>
      <c r="G162" s="98" t="str">
        <f t="shared" si="18"/>
        <v>FEB</v>
      </c>
      <c r="H162" s="98" t="str">
        <f t="shared" si="19"/>
        <v>030ROW</v>
      </c>
      <c r="I162" s="98" t="str">
        <f t="shared" si="20"/>
        <v>PBI</v>
      </c>
      <c r="J162" s="98" t="str">
        <f t="shared" si="21"/>
        <v>ECAT</v>
      </c>
      <c r="K162" s="98" t="str">
        <f t="shared" si="22"/>
        <v>250300</v>
      </c>
      <c r="L162" s="178" t="str">
        <f t="shared" si="17"/>
        <v>PBI ECAT Crate</v>
      </c>
    </row>
    <row r="163" spans="2:12" x14ac:dyDescent="0.25">
      <c r="B163" s="585"/>
      <c r="C163" s="585" t="s">
        <v>1653</v>
      </c>
      <c r="D163" s="98" t="s">
        <v>1874</v>
      </c>
      <c r="E163" s="178">
        <v>20161216</v>
      </c>
      <c r="G163" s="98" t="str">
        <f t="shared" si="18"/>
        <v>FEB</v>
      </c>
      <c r="H163" s="98" t="str">
        <f t="shared" si="19"/>
        <v>030ROW</v>
      </c>
      <c r="I163" s="98" t="str">
        <f t="shared" si="20"/>
        <v>PBI</v>
      </c>
      <c r="J163" s="98" t="str">
        <f t="shared" si="21"/>
        <v>ECAT</v>
      </c>
      <c r="K163" s="98" t="str">
        <f t="shared" si="22"/>
        <v>250400</v>
      </c>
      <c r="L163" s="178" t="str">
        <f t="shared" si="17"/>
        <v>PBI ECAT Crate</v>
      </c>
    </row>
    <row r="164" spans="2:12" x14ac:dyDescent="0.25">
      <c r="B164" s="585"/>
      <c r="C164" s="585" t="s">
        <v>1654</v>
      </c>
      <c r="D164" s="98" t="s">
        <v>1874</v>
      </c>
      <c r="E164" s="178">
        <v>20161216</v>
      </c>
      <c r="G164" s="98" t="str">
        <f t="shared" si="18"/>
        <v>FEB</v>
      </c>
      <c r="H164" s="98" t="str">
        <f t="shared" si="19"/>
        <v>030ROW</v>
      </c>
      <c r="I164" s="98" t="str">
        <f t="shared" si="20"/>
        <v>PBI</v>
      </c>
      <c r="J164" s="98" t="str">
        <f t="shared" si="21"/>
        <v>ECAT</v>
      </c>
      <c r="K164" s="98" t="str">
        <f t="shared" si="22"/>
        <v>250500</v>
      </c>
      <c r="L164" s="178" t="str">
        <f t="shared" si="17"/>
        <v>PBI ECAT Crate</v>
      </c>
    </row>
    <row r="165" spans="2:12" x14ac:dyDescent="0.25">
      <c r="B165" s="585"/>
      <c r="C165" s="585" t="s">
        <v>1655</v>
      </c>
      <c r="D165" s="98" t="s">
        <v>1874</v>
      </c>
      <c r="E165" s="178">
        <v>20161216</v>
      </c>
      <c r="G165" s="98" t="str">
        <f t="shared" si="18"/>
        <v>FEB</v>
      </c>
      <c r="H165" s="98" t="str">
        <f t="shared" si="19"/>
        <v>030ROW</v>
      </c>
      <c r="I165" s="98" t="str">
        <f t="shared" si="20"/>
        <v>PBI</v>
      </c>
      <c r="J165" s="98" t="str">
        <f t="shared" si="21"/>
        <v>ECAT</v>
      </c>
      <c r="K165" s="98" t="str">
        <f t="shared" si="22"/>
        <v>250600</v>
      </c>
      <c r="L165" s="178" t="str">
        <f t="shared" si="17"/>
        <v>PBI ECAT Crate</v>
      </c>
    </row>
    <row r="166" spans="2:12" x14ac:dyDescent="0.25">
      <c r="B166" s="585"/>
      <c r="C166" s="585" t="s">
        <v>1695</v>
      </c>
      <c r="D166" s="98" t="s">
        <v>1874</v>
      </c>
      <c r="E166" s="178">
        <v>20161216</v>
      </c>
      <c r="G166" s="98" t="str">
        <f t="shared" si="18"/>
        <v>DTL</v>
      </c>
      <c r="H166" s="98" t="str">
        <f t="shared" si="19"/>
        <v>030ROW</v>
      </c>
      <c r="I166" s="98" t="str">
        <f t="shared" si="20"/>
        <v>PBI</v>
      </c>
      <c r="J166" s="98" t="str">
        <f t="shared" si="21"/>
        <v>ECAT</v>
      </c>
      <c r="K166" s="98" t="str">
        <f t="shared" si="22"/>
        <v>250700</v>
      </c>
      <c r="L166" s="178" t="str">
        <f t="shared" si="17"/>
        <v>PBI ECAT Crate</v>
      </c>
    </row>
    <row r="167" spans="2:12" x14ac:dyDescent="0.25">
      <c r="B167" s="585"/>
      <c r="C167" s="585" t="s">
        <v>1696</v>
      </c>
      <c r="D167" s="98" t="s">
        <v>1874</v>
      </c>
      <c r="E167" s="178">
        <v>20161216</v>
      </c>
      <c r="G167" s="98" t="str">
        <f t="shared" si="18"/>
        <v>SPK</v>
      </c>
      <c r="H167" s="98" t="str">
        <f t="shared" si="19"/>
        <v>020ROW</v>
      </c>
      <c r="I167" s="98" t="str">
        <f t="shared" si="20"/>
        <v>PBI</v>
      </c>
      <c r="J167" s="98" t="str">
        <f t="shared" si="21"/>
        <v>ECAT</v>
      </c>
      <c r="K167" s="98" t="str">
        <f t="shared" si="22"/>
        <v>250800</v>
      </c>
      <c r="L167" s="178" t="str">
        <f t="shared" si="17"/>
        <v>PBI ECAT Crate</v>
      </c>
    </row>
    <row r="168" spans="2:12" x14ac:dyDescent="0.25">
      <c r="B168" s="585"/>
      <c r="C168" s="585" t="s">
        <v>1697</v>
      </c>
      <c r="D168" s="98" t="s">
        <v>1874</v>
      </c>
      <c r="E168" s="178">
        <v>20161216</v>
      </c>
      <c r="G168" s="98" t="str">
        <f t="shared" si="18"/>
        <v>MBL</v>
      </c>
      <c r="H168" s="98" t="str">
        <f t="shared" si="19"/>
        <v>040ROW</v>
      </c>
      <c r="I168" s="98" t="str">
        <f t="shared" si="20"/>
        <v>PBI</v>
      </c>
      <c r="J168" s="98" t="str">
        <f t="shared" si="21"/>
        <v>ECAT</v>
      </c>
      <c r="K168" s="98" t="str">
        <f t="shared" si="22"/>
        <v>250900</v>
      </c>
      <c r="L168" s="178" t="str">
        <f t="shared" si="17"/>
        <v>PBI ECAT Crate</v>
      </c>
    </row>
    <row r="169" spans="2:12" x14ac:dyDescent="0.25">
      <c r="B169" s="585"/>
      <c r="C169" s="585" t="s">
        <v>1698</v>
      </c>
      <c r="D169" s="98" t="s">
        <v>1874</v>
      </c>
      <c r="E169" s="178">
        <v>20161216</v>
      </c>
      <c r="G169" s="98" t="str">
        <f t="shared" si="18"/>
        <v>HBL</v>
      </c>
      <c r="H169" s="98" t="str">
        <f t="shared" si="19"/>
        <v>020ROW</v>
      </c>
      <c r="I169" s="98" t="str">
        <f t="shared" si="20"/>
        <v>PBI</v>
      </c>
      <c r="J169" s="98" t="str">
        <f t="shared" si="21"/>
        <v>ECAT</v>
      </c>
      <c r="K169" s="98" t="str">
        <f t="shared" si="22"/>
        <v>251000</v>
      </c>
      <c r="L169" s="178" t="str">
        <f t="shared" si="17"/>
        <v>PBI ECAT Crate</v>
      </c>
    </row>
    <row r="170" spans="2:12" x14ac:dyDescent="0.25">
      <c r="B170" s="585"/>
      <c r="C170" s="585" t="s">
        <v>1699</v>
      </c>
      <c r="D170" s="98" t="s">
        <v>1874</v>
      </c>
      <c r="E170" s="178">
        <v>20161216</v>
      </c>
      <c r="G170" s="98" t="str">
        <f t="shared" si="18"/>
        <v>HEBT</v>
      </c>
      <c r="H170" s="98" t="str">
        <f t="shared" si="19"/>
        <v>030ROW</v>
      </c>
      <c r="I170" s="98" t="str">
        <f t="shared" si="20"/>
        <v>PBI</v>
      </c>
      <c r="J170" s="98" t="str">
        <f t="shared" si="21"/>
        <v>ECAT</v>
      </c>
      <c r="K170" s="98" t="str">
        <f t="shared" si="22"/>
        <v>251100</v>
      </c>
      <c r="L170" s="178" t="str">
        <f t="shared" si="17"/>
        <v>PBI ECAT Crate</v>
      </c>
    </row>
    <row r="171" spans="2:12" x14ac:dyDescent="0.25">
      <c r="B171" s="585"/>
      <c r="C171" s="585" t="s">
        <v>1700</v>
      </c>
      <c r="D171" s="98" t="s">
        <v>1874</v>
      </c>
      <c r="E171" s="178">
        <v>20161216</v>
      </c>
      <c r="G171" s="98" t="str">
        <f t="shared" si="18"/>
        <v>A2T</v>
      </c>
      <c r="H171" s="98" t="str">
        <f t="shared" si="19"/>
        <v>010ROW</v>
      </c>
      <c r="I171" s="98" t="str">
        <f t="shared" si="20"/>
        <v>PBI</v>
      </c>
      <c r="J171" s="98" t="str">
        <f t="shared" si="21"/>
        <v>ECAT</v>
      </c>
      <c r="K171" s="98" t="str">
        <f t="shared" si="22"/>
        <v>251200</v>
      </c>
      <c r="L171" s="178" t="str">
        <f t="shared" si="17"/>
        <v>PBI ECAT Crate</v>
      </c>
    </row>
    <row r="172" spans="2:12" x14ac:dyDescent="0.25">
      <c r="B172" s="585"/>
      <c r="C172" s="585" t="s">
        <v>1701</v>
      </c>
      <c r="D172" s="98" t="s">
        <v>1874</v>
      </c>
      <c r="E172" s="178">
        <v>20161216</v>
      </c>
      <c r="G172" s="98" t="str">
        <f t="shared" si="18"/>
        <v>A2T</v>
      </c>
      <c r="H172" s="98" t="str">
        <f t="shared" si="19"/>
        <v>020ROW</v>
      </c>
      <c r="I172" s="98" t="str">
        <f t="shared" si="20"/>
        <v>PBI</v>
      </c>
      <c r="J172" s="98" t="str">
        <f t="shared" si="21"/>
        <v>ECAT</v>
      </c>
      <c r="K172" s="98" t="str">
        <f t="shared" si="22"/>
        <v>251300</v>
      </c>
      <c r="L172" s="178" t="str">
        <f t="shared" si="17"/>
        <v>PBI ECAT Crate</v>
      </c>
    </row>
    <row r="173" spans="2:12" x14ac:dyDescent="0.25">
      <c r="B173" s="585"/>
    </row>
    <row r="174" spans="2:12" x14ac:dyDescent="0.25">
      <c r="B174" s="585"/>
    </row>
    <row r="175" spans="2:12" x14ac:dyDescent="0.25">
      <c r="B175" s="585"/>
    </row>
    <row r="176" spans="2:12" x14ac:dyDescent="0.25">
      <c r="B176" s="585"/>
    </row>
    <row r="177" spans="2:2" x14ac:dyDescent="0.25">
      <c r="B177" s="585"/>
    </row>
    <row r="178" spans="2:2" x14ac:dyDescent="0.25">
      <c r="B178" s="585"/>
    </row>
    <row r="179" spans="2:2" x14ac:dyDescent="0.25">
      <c r="B179" s="585"/>
    </row>
    <row r="180" spans="2:2" x14ac:dyDescent="0.25">
      <c r="B180" s="585"/>
    </row>
    <row r="181" spans="2:2" x14ac:dyDescent="0.25">
      <c r="B181" s="585"/>
    </row>
    <row r="182" spans="2:2" x14ac:dyDescent="0.25">
      <c r="B182" s="585"/>
    </row>
    <row r="183" spans="2:2" x14ac:dyDescent="0.25">
      <c r="B183" s="585"/>
    </row>
    <row r="184" spans="2:2" x14ac:dyDescent="0.25">
      <c r="B184" s="585"/>
    </row>
    <row r="185" spans="2:2" x14ac:dyDescent="0.25">
      <c r="B185" s="585"/>
    </row>
    <row r="186" spans="2:2" x14ac:dyDescent="0.25">
      <c r="B186" s="585"/>
    </row>
    <row r="187" spans="2:2" x14ac:dyDescent="0.25">
      <c r="B187" s="585"/>
    </row>
    <row r="188" spans="2:2" x14ac:dyDescent="0.25">
      <c r="B188" s="585"/>
    </row>
    <row r="189" spans="2:2" x14ac:dyDescent="0.25">
      <c r="B189" s="585"/>
    </row>
    <row r="190" spans="2:2" x14ac:dyDescent="0.25">
      <c r="B190" s="585"/>
    </row>
    <row r="191" spans="2:2" x14ac:dyDescent="0.25">
      <c r="B191" s="585"/>
    </row>
    <row r="192" spans="2:2" x14ac:dyDescent="0.25">
      <c r="B192" s="585"/>
    </row>
    <row r="193" spans="2:4" x14ac:dyDescent="0.25">
      <c r="B193" s="585"/>
    </row>
    <row r="194" spans="2:4" x14ac:dyDescent="0.25">
      <c r="B194" s="585"/>
    </row>
    <row r="195" spans="2:4" x14ac:dyDescent="0.25">
      <c r="B195" s="585"/>
    </row>
    <row r="196" spans="2:4" x14ac:dyDescent="0.25">
      <c r="B196" s="585"/>
      <c r="D196" s="587"/>
    </row>
    <row r="197" spans="2:4" x14ac:dyDescent="0.25">
      <c r="B197" s="585"/>
      <c r="D197" s="587"/>
    </row>
    <row r="198" spans="2:4" x14ac:dyDescent="0.25">
      <c r="B198" s="585"/>
      <c r="D198" s="587"/>
    </row>
    <row r="199" spans="2:4" x14ac:dyDescent="0.25">
      <c r="B199" s="585"/>
      <c r="D199" s="587"/>
    </row>
    <row r="200" spans="2:4" x14ac:dyDescent="0.25">
      <c r="B200" s="585"/>
    </row>
    <row r="201" spans="2:4" x14ac:dyDescent="0.25">
      <c r="B201" s="585"/>
    </row>
    <row r="202" spans="2:4" x14ac:dyDescent="0.25">
      <c r="B202" s="585"/>
      <c r="D202" s="587"/>
    </row>
    <row r="203" spans="2:4" x14ac:dyDescent="0.25">
      <c r="B203" s="585"/>
      <c r="D203" s="587"/>
    </row>
    <row r="204" spans="2:4" x14ac:dyDescent="0.25">
      <c r="B204" s="585"/>
      <c r="D204" s="587"/>
    </row>
    <row r="205" spans="2:4" x14ac:dyDescent="0.25">
      <c r="B205" s="585"/>
      <c r="D205" s="587"/>
    </row>
    <row r="206" spans="2:4" x14ac:dyDescent="0.25">
      <c r="B206" s="585"/>
    </row>
    <row r="207" spans="2:4" x14ac:dyDescent="0.25">
      <c r="B207" s="585"/>
    </row>
    <row r="208" spans="2:4" x14ac:dyDescent="0.25">
      <c r="B208" s="585"/>
      <c r="D208" s="587"/>
    </row>
    <row r="209" spans="2:12" x14ac:dyDescent="0.25">
      <c r="B209" s="585"/>
      <c r="D209" s="587"/>
    </row>
    <row r="210" spans="2:12" x14ac:dyDescent="0.25">
      <c r="B210" s="585"/>
      <c r="D210" s="587"/>
    </row>
    <row r="211" spans="2:12" x14ac:dyDescent="0.25">
      <c r="B211" s="585"/>
      <c r="D211" s="587"/>
    </row>
    <row r="212" spans="2:12" x14ac:dyDescent="0.25">
      <c r="B212" s="585"/>
    </row>
    <row r="213" spans="2:12" x14ac:dyDescent="0.25">
      <c r="B213" s="585"/>
    </row>
    <row r="214" spans="2:12" x14ac:dyDescent="0.25">
      <c r="B214" s="585"/>
    </row>
    <row r="215" spans="2:12" x14ac:dyDescent="0.25">
      <c r="B215" s="585"/>
    </row>
    <row r="216" spans="2:12" x14ac:dyDescent="0.25">
      <c r="B216" s="585"/>
    </row>
    <row r="217" spans="2:12" x14ac:dyDescent="0.25">
      <c r="B217" s="585"/>
    </row>
    <row r="218" spans="2:12" x14ac:dyDescent="0.25">
      <c r="B218" s="585"/>
    </row>
    <row r="219" spans="2:12" x14ac:dyDescent="0.25">
      <c r="B219" s="585"/>
      <c r="D219" s="12"/>
      <c r="L219" s="12"/>
    </row>
    <row r="220" spans="2:12" x14ac:dyDescent="0.25">
      <c r="B220" s="585"/>
      <c r="D220" s="12"/>
      <c r="L220" s="12"/>
    </row>
    <row r="221" spans="2:12" x14ac:dyDescent="0.25">
      <c r="B221" s="585"/>
      <c r="D221" s="12"/>
      <c r="L221" s="12"/>
    </row>
    <row r="222" spans="2:12" x14ac:dyDescent="0.25">
      <c r="B222" s="585"/>
      <c r="D222" s="12"/>
      <c r="L222" s="12"/>
    </row>
    <row r="223" spans="2:12" x14ac:dyDescent="0.25">
      <c r="B223" s="585"/>
      <c r="D223" s="12"/>
      <c r="L223" s="12"/>
    </row>
    <row r="224" spans="2:12" x14ac:dyDescent="0.25">
      <c r="B224" s="585"/>
      <c r="D224" s="12"/>
      <c r="L224" s="12"/>
    </row>
    <row r="225" spans="2:14" x14ac:dyDescent="0.25">
      <c r="B225" s="585"/>
      <c r="D225" s="12"/>
      <c r="L225" s="12"/>
    </row>
    <row r="226" spans="2:14" x14ac:dyDescent="0.25">
      <c r="B226" s="585"/>
      <c r="D226" s="12"/>
      <c r="L226" s="12"/>
    </row>
    <row r="227" spans="2:14" x14ac:dyDescent="0.25">
      <c r="B227" s="585"/>
      <c r="D227" s="12"/>
      <c r="L227" s="12"/>
    </row>
    <row r="228" spans="2:14" x14ac:dyDescent="0.25">
      <c r="B228" s="585"/>
      <c r="D228" s="12"/>
      <c r="G228" s="178"/>
      <c r="H228" s="178"/>
      <c r="I228" s="178"/>
      <c r="J228" s="178"/>
      <c r="K228" s="178"/>
      <c r="L228" s="12"/>
    </row>
    <row r="229" spans="2:14" x14ac:dyDescent="0.25">
      <c r="B229" s="585"/>
      <c r="D229" s="12"/>
      <c r="G229" s="178"/>
      <c r="H229" s="178"/>
      <c r="I229" s="178"/>
      <c r="J229" s="178"/>
      <c r="K229" s="178"/>
      <c r="L229" s="12"/>
    </row>
    <row r="230" spans="2:14" x14ac:dyDescent="0.25">
      <c r="B230" s="585"/>
      <c r="D230" s="12"/>
      <c r="G230" s="178"/>
      <c r="H230" s="178"/>
      <c r="I230" s="178"/>
      <c r="J230" s="178"/>
      <c r="K230" s="178"/>
      <c r="L230" s="12"/>
    </row>
    <row r="231" spans="2:14" x14ac:dyDescent="0.25">
      <c r="B231" s="585"/>
      <c r="D231" s="12"/>
      <c r="G231" s="178"/>
      <c r="H231" s="178"/>
      <c r="I231" s="178"/>
      <c r="J231" s="178"/>
      <c r="K231" s="178"/>
      <c r="L231" s="12"/>
    </row>
    <row r="232" spans="2:14" x14ac:dyDescent="0.25">
      <c r="B232" s="585"/>
    </row>
    <row r="233" spans="2:14" x14ac:dyDescent="0.25">
      <c r="B233" s="585"/>
    </row>
    <row r="234" spans="2:14" x14ac:dyDescent="0.25">
      <c r="B234" s="585"/>
      <c r="D234" s="12"/>
    </row>
    <row r="235" spans="2:14" x14ac:dyDescent="0.25">
      <c r="B235" s="585"/>
      <c r="D235" s="67"/>
    </row>
    <row r="236" spans="2:14" x14ac:dyDescent="0.25">
      <c r="B236" s="585"/>
    </row>
    <row r="237" spans="2:14" x14ac:dyDescent="0.25">
      <c r="B237" s="585"/>
    </row>
    <row r="238" spans="2:14" x14ac:dyDescent="0.25">
      <c r="B238" s="585"/>
      <c r="D238" s="79"/>
      <c r="N238" s="79"/>
    </row>
    <row r="239" spans="2:14" x14ac:dyDescent="0.25">
      <c r="B239" s="586"/>
      <c r="D239" s="79"/>
      <c r="N239" s="79"/>
    </row>
    <row r="240" spans="2:14" x14ac:dyDescent="0.25">
      <c r="B240" s="586"/>
      <c r="D240" s="79"/>
      <c r="N240" s="79"/>
    </row>
    <row r="241" spans="2:4" x14ac:dyDescent="0.25">
      <c r="B241" s="586"/>
      <c r="D241" s="79"/>
    </row>
    <row r="242" spans="2:4" x14ac:dyDescent="0.25">
      <c r="B242" s="586"/>
    </row>
    <row r="243" spans="2:4" x14ac:dyDescent="0.25">
      <c r="B243" s="586"/>
    </row>
    <row r="244" spans="2:4" x14ac:dyDescent="0.25">
      <c r="D244" s="79"/>
    </row>
    <row r="245" spans="2:4" x14ac:dyDescent="0.25">
      <c r="D245" s="79"/>
    </row>
    <row r="246" spans="2:4" x14ac:dyDescent="0.25">
      <c r="D246" s="79"/>
    </row>
    <row r="247" spans="2:4" x14ac:dyDescent="0.25">
      <c r="D247" s="79"/>
    </row>
    <row r="258" spans="4:14" x14ac:dyDescent="0.25">
      <c r="D258" s="588"/>
    </row>
    <row r="259" spans="4:14" x14ac:dyDescent="0.25">
      <c r="D259" s="588"/>
    </row>
    <row r="260" spans="4:14" x14ac:dyDescent="0.25">
      <c r="D260" s="588"/>
    </row>
    <row r="261" spans="4:14" x14ac:dyDescent="0.25">
      <c r="D261" s="588"/>
    </row>
    <row r="262" spans="4:14" x14ac:dyDescent="0.25">
      <c r="D262" s="588"/>
    </row>
    <row r="263" spans="4:14" x14ac:dyDescent="0.25">
      <c r="D263" s="588"/>
    </row>
    <row r="264" spans="4:14" x14ac:dyDescent="0.25">
      <c r="D264" s="588"/>
    </row>
    <row r="265" spans="4:14" x14ac:dyDescent="0.25">
      <c r="D265" s="588"/>
    </row>
    <row r="266" spans="4:14" x14ac:dyDescent="0.25">
      <c r="D266" s="589"/>
    </row>
    <row r="267" spans="4:14" x14ac:dyDescent="0.25">
      <c r="D267" s="589"/>
    </row>
    <row r="268" spans="4:14" x14ac:dyDescent="0.25">
      <c r="D268" s="139"/>
    </row>
    <row r="269" spans="4:14" x14ac:dyDescent="0.25">
      <c r="D269" s="139"/>
    </row>
    <row r="270" spans="4:14" x14ac:dyDescent="0.25">
      <c r="D270" s="139"/>
      <c r="N270" s="67"/>
    </row>
    <row r="271" spans="4:14" x14ac:dyDescent="0.25">
      <c r="D271" s="139"/>
      <c r="N271" s="67"/>
    </row>
    <row r="272" spans="4:14" x14ac:dyDescent="0.25">
      <c r="D272" s="139"/>
      <c r="N272" s="67"/>
    </row>
    <row r="273" spans="1:14" x14ac:dyDescent="0.25">
      <c r="D273" s="139"/>
      <c r="N273" s="178"/>
    </row>
    <row r="274" spans="1:14" x14ac:dyDescent="0.25">
      <c r="D274" s="139"/>
      <c r="N274" s="67"/>
    </row>
    <row r="275" spans="1:14" x14ac:dyDescent="0.25">
      <c r="D275" s="139"/>
      <c r="N275" s="79"/>
    </row>
    <row r="276" spans="1:14" x14ac:dyDescent="0.25">
      <c r="D276" s="139"/>
    </row>
    <row r="277" spans="1:14" x14ac:dyDescent="0.25">
      <c r="D277" s="139"/>
    </row>
    <row r="278" spans="1:14" x14ac:dyDescent="0.25">
      <c r="D278" s="12"/>
    </row>
    <row r="280" spans="1:14" x14ac:dyDescent="0.25">
      <c r="A280" s="12"/>
      <c r="D280" s="12"/>
    </row>
    <row r="326" spans="3:11" x14ac:dyDescent="0.25">
      <c r="C326" s="67"/>
    </row>
    <row r="327" spans="3:11" x14ac:dyDescent="0.25">
      <c r="C327" s="67"/>
    </row>
    <row r="328" spans="3:11" s="178" customFormat="1" x14ac:dyDescent="0.25">
      <c r="C328" s="67"/>
      <c r="D328" s="98"/>
      <c r="F328" s="98"/>
      <c r="G328" s="98"/>
      <c r="H328" s="98"/>
      <c r="I328" s="98"/>
      <c r="J328" s="98"/>
      <c r="K328" s="98"/>
    </row>
    <row r="329" spans="3:11" s="178" customFormat="1" x14ac:dyDescent="0.25">
      <c r="C329" s="67"/>
      <c r="D329" s="98"/>
      <c r="F329" s="98"/>
      <c r="G329" s="98"/>
      <c r="H329" s="98"/>
      <c r="I329" s="98"/>
      <c r="J329" s="98"/>
      <c r="K329" s="98"/>
    </row>
    <row r="330" spans="3:11" s="178" customFormat="1" x14ac:dyDescent="0.25">
      <c r="C330" s="67"/>
      <c r="D330" s="98"/>
      <c r="F330" s="98"/>
      <c r="G330" s="98"/>
      <c r="H330" s="98"/>
      <c r="I330" s="98"/>
      <c r="J330" s="98"/>
      <c r="K330" s="98"/>
    </row>
    <row r="331" spans="3:11" s="178" customFormat="1" x14ac:dyDescent="0.25">
      <c r="C331" s="67"/>
      <c r="D331" s="98"/>
      <c r="F331" s="98"/>
      <c r="G331" s="98"/>
      <c r="H331" s="98"/>
      <c r="I331" s="98"/>
      <c r="J331" s="98"/>
      <c r="K331" s="98"/>
    </row>
    <row r="332" spans="3:11" s="178" customFormat="1" x14ac:dyDescent="0.25">
      <c r="C332" s="67"/>
      <c r="D332" s="98"/>
      <c r="F332" s="98"/>
      <c r="G332" s="98"/>
      <c r="H332" s="98"/>
      <c r="I332" s="98"/>
      <c r="J332" s="98"/>
      <c r="K332" s="98"/>
    </row>
    <row r="333" spans="3:11" s="178" customFormat="1" x14ac:dyDescent="0.25">
      <c r="C333" s="67"/>
      <c r="D333" s="98"/>
      <c r="F333" s="98"/>
      <c r="G333" s="98"/>
      <c r="H333" s="98"/>
      <c r="I333" s="98"/>
      <c r="J333" s="98"/>
      <c r="K333" s="98"/>
    </row>
    <row r="334" spans="3:11" s="178" customFormat="1" x14ac:dyDescent="0.25">
      <c r="C334" s="67"/>
      <c r="D334" s="98"/>
      <c r="F334" s="98"/>
      <c r="G334" s="98"/>
      <c r="H334" s="98"/>
      <c r="I334" s="98"/>
      <c r="J334" s="98"/>
      <c r="K334" s="98"/>
    </row>
    <row r="335" spans="3:11" s="178" customFormat="1" x14ac:dyDescent="0.25">
      <c r="C335" s="67"/>
      <c r="D335" s="98"/>
      <c r="F335" s="98"/>
      <c r="G335" s="98"/>
      <c r="H335" s="98"/>
      <c r="I335" s="98"/>
      <c r="J335" s="98"/>
      <c r="K335" s="98"/>
    </row>
    <row r="336" spans="3:11" s="178" customFormat="1" x14ac:dyDescent="0.25">
      <c r="C336" s="67"/>
      <c r="D336" s="98"/>
      <c r="F336" s="98"/>
      <c r="G336" s="98"/>
      <c r="H336" s="98"/>
      <c r="I336" s="98"/>
      <c r="J336" s="98"/>
      <c r="K336" s="98"/>
    </row>
    <row r="337" spans="3:11" s="178" customFormat="1" x14ac:dyDescent="0.25">
      <c r="C337" s="98"/>
      <c r="D337" s="98"/>
      <c r="F337" s="98"/>
      <c r="G337" s="98"/>
      <c r="H337" s="98"/>
      <c r="I337" s="98"/>
      <c r="J337" s="98"/>
      <c r="K337" s="98"/>
    </row>
    <row r="338" spans="3:11" s="178" customFormat="1" x14ac:dyDescent="0.25">
      <c r="C338" s="98"/>
      <c r="D338" s="98"/>
      <c r="F338" s="98"/>
      <c r="G338" s="98"/>
      <c r="H338" s="98"/>
      <c r="I338" s="98"/>
      <c r="J338" s="98"/>
      <c r="K338" s="98"/>
    </row>
  </sheetData>
  <conditionalFormatting sqref="D268">
    <cfRule type="expression" dxfId="14" priority="15" stopIfTrue="1">
      <formula>AND(ISNUMBER(SEARCH(#REF!,D268)),NOT(ISBLANK(#REF!)))</formula>
    </cfRule>
  </conditionalFormatting>
  <conditionalFormatting sqref="D269">
    <cfRule type="expression" dxfId="13" priority="14" stopIfTrue="1">
      <formula>AND(ISNUMBER(SEARCH(#REF!,D269)),NOT(ISBLANK(#REF!)))</formula>
    </cfRule>
  </conditionalFormatting>
  <conditionalFormatting sqref="N270:N272">
    <cfRule type="expression" dxfId="12" priority="13" stopIfTrue="1">
      <formula>AND(ISNUMBER(SEARCH(#REF!,N270)),NOT(ISBLANK(#REF!)))</formula>
    </cfRule>
  </conditionalFormatting>
  <conditionalFormatting sqref="N274">
    <cfRule type="expression" dxfId="11" priority="12" stopIfTrue="1">
      <formula>AND(ISNUMBER(SEARCH(#REF!,N274)),NOT(ISBLANK(#REF!)))</formula>
    </cfRule>
  </conditionalFormatting>
  <conditionalFormatting sqref="N275">
    <cfRule type="expression" dxfId="10" priority="11" stopIfTrue="1">
      <formula>AND(ISNUMBER(SEARCH(#REF!,N275)),NOT(ISBLANK(#REF!)))</formula>
    </cfRule>
  </conditionalFormatting>
  <conditionalFormatting sqref="D270">
    <cfRule type="expression" dxfId="9" priority="10" stopIfTrue="1">
      <formula>AND(ISNUMBER(SEARCH(#REF!,D270)),NOT(ISBLANK(#REF!)))</formula>
    </cfRule>
  </conditionalFormatting>
  <conditionalFormatting sqref="D271">
    <cfRule type="expression" dxfId="8" priority="9" stopIfTrue="1">
      <formula>AND(ISNUMBER(SEARCH(#REF!,D271)),NOT(ISBLANK(#REF!)))</formula>
    </cfRule>
  </conditionalFormatting>
  <conditionalFormatting sqref="D272">
    <cfRule type="expression" dxfId="7" priority="8" stopIfTrue="1">
      <formula>AND(ISNUMBER(SEARCH(#REF!,D272)),NOT(ISBLANK(#REF!)))</formula>
    </cfRule>
  </conditionalFormatting>
  <conditionalFormatting sqref="D273">
    <cfRule type="expression" dxfId="6" priority="7" stopIfTrue="1">
      <formula>AND(ISNUMBER(SEARCH(#REF!,D273)),NOT(ISBLANK(#REF!)))</formula>
    </cfRule>
  </conditionalFormatting>
  <conditionalFormatting sqref="D274">
    <cfRule type="expression" dxfId="5" priority="6" stopIfTrue="1">
      <formula>AND(ISNUMBER(SEARCH(#REF!,D274)),NOT(ISBLANK(#REF!)))</formula>
    </cfRule>
  </conditionalFormatting>
  <conditionalFormatting sqref="D275">
    <cfRule type="expression" dxfId="4" priority="5" stopIfTrue="1">
      <formula>AND(ISNUMBER(SEARCH(#REF!,D275)),NOT(ISBLANK(#REF!)))</formula>
    </cfRule>
  </conditionalFormatting>
  <conditionalFormatting sqref="D276">
    <cfRule type="expression" dxfId="3" priority="4" stopIfTrue="1">
      <formula>AND(ISNUMBER(SEARCH(#REF!,D276)),NOT(ISBLANK(#REF!)))</formula>
    </cfRule>
  </conditionalFormatting>
  <conditionalFormatting sqref="D277">
    <cfRule type="expression" dxfId="2" priority="3" stopIfTrue="1">
      <formula>AND(ISNUMBER(SEARCH(#REF!,D277)),NOT(ISBLANK(#REF!)))</formula>
    </cfRule>
  </conditionalFormatting>
  <conditionalFormatting sqref="D266">
    <cfRule type="expression" dxfId="1" priority="2" stopIfTrue="1">
      <formula>AND(ISNUMBER(SEARCH(#REF!,D266)),NOT(ISBLANK(#REF!)))</formula>
    </cfRule>
  </conditionalFormatting>
  <conditionalFormatting sqref="D267">
    <cfRule type="expression" dxfId="0" priority="1" stopIfTrue="1">
      <formula>AND(ISNUMBER(SEARCH(#REF!,D267)),NOT(ISBLANK(#REF!)))</formula>
    </cfRule>
  </conditionalFormatting>
  <pageMargins left="0.7" right="0.7" top="0.75" bottom="0.75" header="0.3" footer="0.3"/>
  <pageSetup paperSize="9" scale="86"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5"/>
  <sheetViews>
    <sheetView topLeftCell="A17" workbookViewId="0">
      <selection activeCell="D69" sqref="D69"/>
    </sheetView>
  </sheetViews>
  <sheetFormatPr defaultRowHeight="15" x14ac:dyDescent="0.25"/>
  <cols>
    <col min="1" max="1" width="17.140625" style="215" customWidth="1"/>
    <col min="2" max="2" width="29.28515625" style="215" customWidth="1"/>
    <col min="3" max="3" width="39.85546875" style="215" customWidth="1"/>
    <col min="4" max="4" width="28.7109375" style="215" customWidth="1"/>
    <col min="5" max="5" width="26.42578125" style="215" customWidth="1"/>
    <col min="7" max="7" width="11.140625" style="215" customWidth="1"/>
    <col min="8" max="8" width="15.85546875" style="215" customWidth="1"/>
    <col min="9" max="9" width="12.85546875" style="215" customWidth="1"/>
    <col min="10" max="10" width="17.28515625" style="215" customWidth="1"/>
    <col min="11" max="11" width="16.140625" style="215" customWidth="1"/>
    <col min="12" max="12" width="26.85546875" style="215" customWidth="1"/>
    <col min="13" max="13" width="9.140625" style="215"/>
    <col min="14" max="14" width="18.42578125" style="215" customWidth="1"/>
    <col min="15" max="15" width="25.28515625" style="215" customWidth="1"/>
    <col min="16" max="17" width="9.140625" style="215"/>
    <col min="18" max="18" width="9.140625" style="215" customWidth="1"/>
    <col min="19" max="16384" width="9.140625" style="215"/>
  </cols>
  <sheetData>
    <row r="1" spans="1:15" s="503" customFormat="1" ht="18.75" x14ac:dyDescent="0.3">
      <c r="A1" s="285" t="s">
        <v>1312</v>
      </c>
      <c r="G1" s="285" t="s">
        <v>1179</v>
      </c>
    </row>
    <row r="2" spans="1:15" x14ac:dyDescent="0.25">
      <c r="E2" s="119"/>
      <c r="L2" s="515"/>
    </row>
    <row r="3" spans="1:15" ht="30" x14ac:dyDescent="0.25">
      <c r="A3" s="31"/>
      <c r="B3" s="31"/>
      <c r="C3" s="31" t="s">
        <v>611</v>
      </c>
      <c r="D3" s="31" t="s">
        <v>703</v>
      </c>
      <c r="E3" s="558" t="s">
        <v>1609</v>
      </c>
      <c r="G3" s="292" t="s">
        <v>704</v>
      </c>
      <c r="H3" s="292" t="s">
        <v>705</v>
      </c>
      <c r="I3" s="292" t="s">
        <v>657</v>
      </c>
      <c r="J3" s="292" t="s">
        <v>706</v>
      </c>
      <c r="K3" s="292" t="s">
        <v>707</v>
      </c>
      <c r="L3" s="292" t="s">
        <v>708</v>
      </c>
      <c r="N3" s="31"/>
      <c r="O3" s="293"/>
    </row>
    <row r="4" spans="1:15" x14ac:dyDescent="0.25">
      <c r="C4" s="215" t="s">
        <v>643</v>
      </c>
      <c r="D4" s="215" t="s">
        <v>1455</v>
      </c>
      <c r="E4" s="515">
        <v>20161107</v>
      </c>
      <c r="G4" s="215" t="str">
        <f t="shared" ref="G4:G57" si="0">LEFT(C4,FIND("-",C4)-1)</f>
        <v>MEBT</v>
      </c>
      <c r="H4" s="215" t="str">
        <f t="shared" ref="H4:H57" si="1">MID(C4,FIND(G4,C4)+LEN(G4)+1,FIND(":",C4)-FIND(G4,C4)-LEN(G4)-1)</f>
        <v>010</v>
      </c>
      <c r="I4" s="215" t="str">
        <f t="shared" ref="I4:I57" si="2">MID(C4,FIND(H4,C4)+LEN(H4)+1,FIND("-",C4,FIND(H4,C4))-FIND(H4,C4)-LEN(H4)-1)</f>
        <v>PBI</v>
      </c>
      <c r="J4" s="215" t="str">
        <f t="shared" ref="J4:J57" si="3">MID(C4,FIND(I4,C4)+LEN(I4)+1,FIND("-",C4,FIND(I4,C4)+LEN(I4)+1)-FIND(I4,C4)-LEN(I4)-1)</f>
        <v>WS</v>
      </c>
      <c r="K4" s="215" t="str">
        <f t="shared" ref="K4:K46" si="4">RIGHT(C4,LEN(C4)-FIND(J4,C4,5)-LEN(J4))</f>
        <v>001FE</v>
      </c>
      <c r="L4" s="215" t="str">
        <f t="shared" ref="L4:L58" si="5">CONCATENATE("PBI ",D4)</f>
        <v>PBI WS front end (near instrument)</v>
      </c>
      <c r="O4" s="110"/>
    </row>
    <row r="5" spans="1:15" x14ac:dyDescent="0.25">
      <c r="C5" s="215" t="s">
        <v>644</v>
      </c>
      <c r="D5" s="215" t="s">
        <v>1455</v>
      </c>
      <c r="E5" s="515">
        <v>20161107</v>
      </c>
      <c r="G5" s="215" t="str">
        <f t="shared" si="0"/>
        <v>MEBT</v>
      </c>
      <c r="H5" s="215" t="str">
        <f t="shared" si="1"/>
        <v>010</v>
      </c>
      <c r="I5" s="215" t="str">
        <f t="shared" si="2"/>
        <v>PBI</v>
      </c>
      <c r="J5" s="215" t="str">
        <f t="shared" si="3"/>
        <v>WS</v>
      </c>
      <c r="K5" s="215" t="str">
        <f t="shared" si="4"/>
        <v>002FE</v>
      </c>
      <c r="L5" s="215" t="str">
        <f t="shared" si="5"/>
        <v>PBI WS front end (near instrument)</v>
      </c>
      <c r="O5" s="110"/>
    </row>
    <row r="6" spans="1:15" x14ac:dyDescent="0.25">
      <c r="C6" s="215" t="s">
        <v>645</v>
      </c>
      <c r="D6" s="215" t="s">
        <v>1455</v>
      </c>
      <c r="E6" s="515">
        <v>20161107</v>
      </c>
      <c r="G6" s="215" t="str">
        <f t="shared" si="0"/>
        <v>MEBT</v>
      </c>
      <c r="H6" s="215" t="str">
        <f t="shared" si="1"/>
        <v>010</v>
      </c>
      <c r="I6" s="215" t="str">
        <f t="shared" si="2"/>
        <v>PBI</v>
      </c>
      <c r="J6" s="215" t="str">
        <f t="shared" si="3"/>
        <v>WS</v>
      </c>
      <c r="K6" s="215" t="str">
        <f t="shared" si="4"/>
        <v>003FE</v>
      </c>
      <c r="L6" s="215" t="str">
        <f t="shared" si="5"/>
        <v>PBI WS front end (near instrument)</v>
      </c>
      <c r="O6" s="110"/>
    </row>
    <row r="7" spans="1:15" x14ac:dyDescent="0.25">
      <c r="C7" s="215" t="s">
        <v>1103</v>
      </c>
      <c r="D7" s="215" t="s">
        <v>1455</v>
      </c>
      <c r="E7" s="515">
        <v>20161107</v>
      </c>
      <c r="G7" s="215" t="str">
        <f t="shared" si="0"/>
        <v>SPK</v>
      </c>
      <c r="H7" s="215" t="str">
        <f t="shared" si="1"/>
        <v>020LWU</v>
      </c>
      <c r="I7" s="215" t="str">
        <f t="shared" si="2"/>
        <v>PBI</v>
      </c>
      <c r="J7" s="215" t="str">
        <f t="shared" si="3"/>
        <v>WS</v>
      </c>
      <c r="K7" s="215" t="str">
        <f t="shared" si="4"/>
        <v>001FE</v>
      </c>
      <c r="L7" s="215" t="str">
        <f t="shared" si="5"/>
        <v>PBI WS front end (near instrument)</v>
      </c>
      <c r="O7" s="110"/>
    </row>
    <row r="8" spans="1:15" x14ac:dyDescent="0.25">
      <c r="C8" s="215" t="s">
        <v>1104</v>
      </c>
      <c r="D8" s="215" t="s">
        <v>1455</v>
      </c>
      <c r="E8" s="515">
        <v>20161107</v>
      </c>
      <c r="G8" s="215" t="str">
        <f t="shared" si="0"/>
        <v>SPK</v>
      </c>
      <c r="H8" s="215" t="str">
        <f t="shared" si="1"/>
        <v>040LWU</v>
      </c>
      <c r="I8" s="215" t="str">
        <f t="shared" si="2"/>
        <v>PBI</v>
      </c>
      <c r="J8" s="215" t="str">
        <f t="shared" si="3"/>
        <v>WS</v>
      </c>
      <c r="K8" s="215" t="str">
        <f t="shared" si="4"/>
        <v>001FE</v>
      </c>
      <c r="L8" s="215" t="str">
        <f t="shared" si="5"/>
        <v>PBI WS front end (near instrument)</v>
      </c>
      <c r="O8" s="110"/>
    </row>
    <row r="9" spans="1:15" x14ac:dyDescent="0.25">
      <c r="C9" s="215" t="s">
        <v>1105</v>
      </c>
      <c r="D9" s="215" t="s">
        <v>1455</v>
      </c>
      <c r="E9" s="515">
        <v>20161107</v>
      </c>
      <c r="G9" s="215" t="str">
        <f t="shared" si="0"/>
        <v>SPK</v>
      </c>
      <c r="H9" s="215" t="str">
        <f t="shared" si="1"/>
        <v>050LWU</v>
      </c>
      <c r="I9" s="215" t="str">
        <f t="shared" si="2"/>
        <v>PBI</v>
      </c>
      <c r="J9" s="215" t="str">
        <f t="shared" si="3"/>
        <v>WS</v>
      </c>
      <c r="K9" s="215" t="str">
        <f t="shared" si="4"/>
        <v>001FE</v>
      </c>
      <c r="L9" s="215" t="str">
        <f t="shared" si="5"/>
        <v>PBI WS front end (near instrument)</v>
      </c>
      <c r="O9" s="110"/>
    </row>
    <row r="10" spans="1:15" x14ac:dyDescent="0.25">
      <c r="C10" s="215" t="s">
        <v>642</v>
      </c>
      <c r="D10" s="215" t="s">
        <v>1455</v>
      </c>
      <c r="E10" s="515">
        <v>20161107</v>
      </c>
      <c r="G10" s="215" t="str">
        <f t="shared" si="0"/>
        <v>MBL</v>
      </c>
      <c r="H10" s="215" t="str">
        <f t="shared" si="1"/>
        <v>020LWU</v>
      </c>
      <c r="I10" s="215" t="str">
        <f t="shared" si="2"/>
        <v>PBI</v>
      </c>
      <c r="J10" s="215" t="str">
        <f t="shared" si="3"/>
        <v>WS</v>
      </c>
      <c r="K10" s="215" t="str">
        <f t="shared" si="4"/>
        <v>001FE</v>
      </c>
      <c r="L10" s="215" t="str">
        <f t="shared" si="5"/>
        <v>PBI WS front end (near instrument)</v>
      </c>
      <c r="O10" s="110"/>
    </row>
    <row r="11" spans="1:15" x14ac:dyDescent="0.25">
      <c r="C11" s="215" t="s">
        <v>1153</v>
      </c>
      <c r="D11" s="215" t="s">
        <v>1169</v>
      </c>
      <c r="E11" s="515">
        <v>20161107</v>
      </c>
      <c r="G11" s="215" t="str">
        <f t="shared" si="0"/>
        <v>MBL</v>
      </c>
      <c r="H11" s="215" t="str">
        <f t="shared" si="1"/>
        <v>020LWU</v>
      </c>
      <c r="I11" s="215" t="str">
        <f t="shared" si="2"/>
        <v>PBI</v>
      </c>
      <c r="J11" s="215" t="str">
        <f t="shared" si="3"/>
        <v>WS</v>
      </c>
      <c r="K11" s="215" t="str">
        <f t="shared" si="4"/>
        <v>001SCU</v>
      </c>
      <c r="L11" s="215" t="str">
        <f t="shared" si="5"/>
        <v>PBI WS Scintillator Up</v>
      </c>
      <c r="O11" s="110"/>
    </row>
    <row r="12" spans="1:15" x14ac:dyDescent="0.25">
      <c r="C12" s="215" t="s">
        <v>1154</v>
      </c>
      <c r="D12" s="215" t="s">
        <v>1170</v>
      </c>
      <c r="E12" s="515">
        <v>20161107</v>
      </c>
      <c r="G12" s="215" t="str">
        <f t="shared" si="0"/>
        <v>MBL</v>
      </c>
      <c r="H12" s="215" t="str">
        <f t="shared" si="1"/>
        <v>020LWU</v>
      </c>
      <c r="I12" s="215" t="str">
        <f t="shared" si="2"/>
        <v>PBI</v>
      </c>
      <c r="J12" s="215" t="str">
        <f t="shared" si="3"/>
        <v>WS</v>
      </c>
      <c r="K12" s="215" t="str">
        <f t="shared" si="4"/>
        <v>001SCR</v>
      </c>
      <c r="L12" s="215" t="str">
        <f t="shared" si="5"/>
        <v>PBI WS Scintillator Right</v>
      </c>
      <c r="O12" s="110"/>
    </row>
    <row r="13" spans="1:15" x14ac:dyDescent="0.25">
      <c r="C13" s="215" t="s">
        <v>1155</v>
      </c>
      <c r="D13" s="215" t="s">
        <v>1171</v>
      </c>
      <c r="E13" s="515">
        <v>20161107</v>
      </c>
      <c r="G13" s="215" t="str">
        <f t="shared" si="0"/>
        <v>MBL</v>
      </c>
      <c r="H13" s="215" t="str">
        <f t="shared" si="1"/>
        <v>020LWU</v>
      </c>
      <c r="I13" s="215" t="str">
        <f t="shared" si="2"/>
        <v>PBI</v>
      </c>
      <c r="J13" s="215" t="str">
        <f t="shared" si="3"/>
        <v>WS</v>
      </c>
      <c r="K13" s="215" t="str">
        <f t="shared" si="4"/>
        <v>001SCD</v>
      </c>
      <c r="L13" s="215" t="str">
        <f t="shared" si="5"/>
        <v>PBI WS Scintillator Down</v>
      </c>
      <c r="O13" s="110"/>
    </row>
    <row r="14" spans="1:15" x14ac:dyDescent="0.25">
      <c r="C14" s="215" t="s">
        <v>1156</v>
      </c>
      <c r="D14" s="215" t="s">
        <v>1172</v>
      </c>
      <c r="E14" s="515">
        <v>20161107</v>
      </c>
      <c r="G14" s="215" t="str">
        <f t="shared" si="0"/>
        <v>MBL</v>
      </c>
      <c r="H14" s="215" t="str">
        <f t="shared" si="1"/>
        <v>020LWU</v>
      </c>
      <c r="I14" s="215" t="str">
        <f t="shared" si="2"/>
        <v>PBI</v>
      </c>
      <c r="J14" s="215" t="str">
        <f t="shared" si="3"/>
        <v>WS</v>
      </c>
      <c r="K14" s="215" t="str">
        <f t="shared" si="4"/>
        <v>001SCL</v>
      </c>
      <c r="L14" s="215" t="str">
        <f t="shared" si="5"/>
        <v>PBI WS Scintillator Left</v>
      </c>
      <c r="O14" s="110"/>
    </row>
    <row r="15" spans="1:15" x14ac:dyDescent="0.25">
      <c r="C15" s="215" t="s">
        <v>1150</v>
      </c>
      <c r="D15" s="215" t="s">
        <v>1455</v>
      </c>
      <c r="E15" s="515">
        <v>20161107</v>
      </c>
      <c r="G15" s="215" t="str">
        <f t="shared" si="0"/>
        <v>MBL</v>
      </c>
      <c r="H15" s="215" t="str">
        <f t="shared" si="1"/>
        <v>040LWU</v>
      </c>
      <c r="I15" s="215" t="str">
        <f t="shared" si="2"/>
        <v>PBI</v>
      </c>
      <c r="J15" s="215" t="str">
        <f t="shared" si="3"/>
        <v>WS</v>
      </c>
      <c r="K15" s="215" t="str">
        <f t="shared" si="4"/>
        <v>001FE</v>
      </c>
      <c r="L15" s="215" t="str">
        <f t="shared" si="5"/>
        <v>PBI WS front end (near instrument)</v>
      </c>
      <c r="O15" s="110"/>
    </row>
    <row r="16" spans="1:15" x14ac:dyDescent="0.25">
      <c r="C16" s="215" t="s">
        <v>1157</v>
      </c>
      <c r="D16" s="215" t="s">
        <v>1169</v>
      </c>
      <c r="E16" s="515">
        <v>20161107</v>
      </c>
      <c r="G16" s="215" t="str">
        <f t="shared" si="0"/>
        <v>MBL</v>
      </c>
      <c r="H16" s="215" t="str">
        <f t="shared" si="1"/>
        <v>040LWU</v>
      </c>
      <c r="I16" s="215" t="str">
        <f t="shared" si="2"/>
        <v>PBI</v>
      </c>
      <c r="J16" s="215" t="str">
        <f t="shared" si="3"/>
        <v>WS</v>
      </c>
      <c r="K16" s="215" t="str">
        <f t="shared" si="4"/>
        <v>001SCU</v>
      </c>
      <c r="L16" s="215" t="str">
        <f t="shared" si="5"/>
        <v>PBI WS Scintillator Up</v>
      </c>
      <c r="O16" s="110"/>
    </row>
    <row r="17" spans="3:15" x14ac:dyDescent="0.25">
      <c r="C17" s="215" t="s">
        <v>1158</v>
      </c>
      <c r="D17" s="215" t="s">
        <v>1170</v>
      </c>
      <c r="E17" s="515">
        <v>20161107</v>
      </c>
      <c r="G17" s="215" t="str">
        <f t="shared" si="0"/>
        <v>MBL</v>
      </c>
      <c r="H17" s="215" t="str">
        <f t="shared" si="1"/>
        <v>040LWU</v>
      </c>
      <c r="I17" s="215" t="str">
        <f t="shared" si="2"/>
        <v>PBI</v>
      </c>
      <c r="J17" s="215" t="str">
        <f t="shared" si="3"/>
        <v>WS</v>
      </c>
      <c r="K17" s="215" t="str">
        <f t="shared" si="4"/>
        <v>001SCR</v>
      </c>
      <c r="L17" s="215" t="str">
        <f t="shared" si="5"/>
        <v>PBI WS Scintillator Right</v>
      </c>
      <c r="O17" s="110"/>
    </row>
    <row r="18" spans="3:15" x14ac:dyDescent="0.25">
      <c r="C18" s="215" t="s">
        <v>1159</v>
      </c>
      <c r="D18" s="215" t="s">
        <v>1171</v>
      </c>
      <c r="E18" s="515">
        <v>20161107</v>
      </c>
      <c r="G18" s="215" t="str">
        <f t="shared" si="0"/>
        <v>MBL</v>
      </c>
      <c r="H18" s="215" t="str">
        <f t="shared" si="1"/>
        <v>040LWU</v>
      </c>
      <c r="I18" s="215" t="str">
        <f t="shared" si="2"/>
        <v>PBI</v>
      </c>
      <c r="J18" s="215" t="str">
        <f t="shared" si="3"/>
        <v>WS</v>
      </c>
      <c r="K18" s="215" t="str">
        <f t="shared" si="4"/>
        <v>001SCD</v>
      </c>
      <c r="L18" s="215" t="str">
        <f t="shared" si="5"/>
        <v>PBI WS Scintillator Down</v>
      </c>
    </row>
    <row r="19" spans="3:15" x14ac:dyDescent="0.25">
      <c r="C19" s="215" t="s">
        <v>1160</v>
      </c>
      <c r="D19" s="215" t="s">
        <v>1172</v>
      </c>
      <c r="E19" s="515">
        <v>20161107</v>
      </c>
      <c r="G19" s="215" t="str">
        <f t="shared" si="0"/>
        <v>MBL</v>
      </c>
      <c r="H19" s="215" t="str">
        <f t="shared" si="1"/>
        <v>040LWU</v>
      </c>
      <c r="I19" s="215" t="str">
        <f t="shared" si="2"/>
        <v>PBI</v>
      </c>
      <c r="J19" s="215" t="str">
        <f t="shared" si="3"/>
        <v>WS</v>
      </c>
      <c r="K19" s="215" t="str">
        <f t="shared" si="4"/>
        <v>001SCL</v>
      </c>
      <c r="L19" s="215" t="str">
        <f t="shared" si="5"/>
        <v>PBI WS Scintillator Left</v>
      </c>
    </row>
    <row r="20" spans="3:15" x14ac:dyDescent="0.25">
      <c r="C20" s="215" t="s">
        <v>1151</v>
      </c>
      <c r="D20" s="215" t="s">
        <v>1455</v>
      </c>
      <c r="E20" s="515">
        <v>20161107</v>
      </c>
      <c r="G20" s="215" t="str">
        <f t="shared" si="0"/>
        <v>MBL</v>
      </c>
      <c r="H20" s="215" t="str">
        <f t="shared" si="1"/>
        <v>050LWU</v>
      </c>
      <c r="I20" s="215" t="str">
        <f t="shared" si="2"/>
        <v>PBI</v>
      </c>
      <c r="J20" s="215" t="str">
        <f t="shared" si="3"/>
        <v>WS</v>
      </c>
      <c r="K20" s="215" t="str">
        <f t="shared" si="4"/>
        <v>001FE</v>
      </c>
      <c r="L20" s="215" t="str">
        <f t="shared" si="5"/>
        <v>PBI WS front end (near instrument)</v>
      </c>
    </row>
    <row r="21" spans="3:15" x14ac:dyDescent="0.25">
      <c r="C21" s="215" t="s">
        <v>1161</v>
      </c>
      <c r="D21" s="215" t="s">
        <v>1169</v>
      </c>
      <c r="E21" s="515">
        <v>20161107</v>
      </c>
      <c r="G21" s="215" t="str">
        <f t="shared" si="0"/>
        <v>MBL</v>
      </c>
      <c r="H21" s="215" t="str">
        <f t="shared" si="1"/>
        <v>050LWU</v>
      </c>
      <c r="I21" s="215" t="str">
        <f t="shared" si="2"/>
        <v>PBI</v>
      </c>
      <c r="J21" s="215" t="str">
        <f t="shared" si="3"/>
        <v>WS</v>
      </c>
      <c r="K21" s="215" t="str">
        <f t="shared" si="4"/>
        <v>001SCU</v>
      </c>
      <c r="L21" s="215" t="str">
        <f t="shared" si="5"/>
        <v>PBI WS Scintillator Up</v>
      </c>
    </row>
    <row r="22" spans="3:15" x14ac:dyDescent="0.25">
      <c r="C22" s="215" t="s">
        <v>1162</v>
      </c>
      <c r="D22" s="215" t="s">
        <v>1170</v>
      </c>
      <c r="E22" s="515">
        <v>20161107</v>
      </c>
      <c r="G22" s="215" t="str">
        <f t="shared" si="0"/>
        <v>MBL</v>
      </c>
      <c r="H22" s="215" t="str">
        <f t="shared" si="1"/>
        <v>050LWU</v>
      </c>
      <c r="I22" s="215" t="str">
        <f t="shared" si="2"/>
        <v>PBI</v>
      </c>
      <c r="J22" s="215" t="str">
        <f t="shared" si="3"/>
        <v>WS</v>
      </c>
      <c r="K22" s="215" t="str">
        <f t="shared" si="4"/>
        <v>001SCR</v>
      </c>
      <c r="L22" s="215" t="str">
        <f t="shared" si="5"/>
        <v>PBI WS Scintillator Right</v>
      </c>
    </row>
    <row r="23" spans="3:15" x14ac:dyDescent="0.25">
      <c r="C23" s="215" t="s">
        <v>1163</v>
      </c>
      <c r="D23" s="215" t="s">
        <v>1171</v>
      </c>
      <c r="E23" s="515">
        <v>20161107</v>
      </c>
      <c r="G23" s="215" t="str">
        <f t="shared" si="0"/>
        <v>MBL</v>
      </c>
      <c r="H23" s="215" t="str">
        <f t="shared" si="1"/>
        <v>050LWU</v>
      </c>
      <c r="I23" s="215" t="str">
        <f t="shared" si="2"/>
        <v>PBI</v>
      </c>
      <c r="J23" s="215" t="str">
        <f t="shared" si="3"/>
        <v>WS</v>
      </c>
      <c r="K23" s="215" t="str">
        <f t="shared" si="4"/>
        <v>001SCD</v>
      </c>
      <c r="L23" s="215" t="str">
        <f t="shared" si="5"/>
        <v>PBI WS Scintillator Down</v>
      </c>
    </row>
    <row r="24" spans="3:15" x14ac:dyDescent="0.25">
      <c r="C24" s="215" t="s">
        <v>1167</v>
      </c>
      <c r="D24" s="215" t="s">
        <v>1172</v>
      </c>
      <c r="E24" s="515">
        <v>20161107</v>
      </c>
      <c r="G24" s="215" t="str">
        <f t="shared" si="0"/>
        <v>MBL</v>
      </c>
      <c r="H24" s="215" t="str">
        <f t="shared" si="1"/>
        <v>050LWU</v>
      </c>
      <c r="I24" s="215" t="str">
        <f t="shared" si="2"/>
        <v>PBI</v>
      </c>
      <c r="J24" s="215" t="str">
        <f t="shared" si="3"/>
        <v>WS</v>
      </c>
      <c r="K24" s="215" t="str">
        <f t="shared" si="4"/>
        <v>001SCL</v>
      </c>
      <c r="L24" s="215" t="str">
        <f t="shared" si="5"/>
        <v>PBI WS Scintillator Left</v>
      </c>
    </row>
    <row r="25" spans="3:15" x14ac:dyDescent="0.25">
      <c r="C25" s="215" t="s">
        <v>1152</v>
      </c>
      <c r="D25" s="215" t="s">
        <v>1455</v>
      </c>
      <c r="E25" s="515">
        <v>20161107</v>
      </c>
      <c r="G25" s="215" t="str">
        <f t="shared" si="0"/>
        <v>HBL</v>
      </c>
      <c r="H25" s="215" t="str">
        <f t="shared" si="1"/>
        <v>020LWU</v>
      </c>
      <c r="I25" s="215" t="str">
        <f t="shared" si="2"/>
        <v>PBI</v>
      </c>
      <c r="J25" s="215" t="str">
        <f t="shared" si="3"/>
        <v>WS</v>
      </c>
      <c r="K25" s="215" t="str">
        <f t="shared" si="4"/>
        <v>001FE</v>
      </c>
      <c r="L25" s="215" t="str">
        <f t="shared" si="5"/>
        <v>PBI WS front end (near instrument)</v>
      </c>
    </row>
    <row r="26" spans="3:15" x14ac:dyDescent="0.25">
      <c r="C26" s="215" t="s">
        <v>1165</v>
      </c>
      <c r="D26" s="215" t="s">
        <v>1169</v>
      </c>
      <c r="E26" s="515">
        <v>20161107</v>
      </c>
      <c r="G26" s="215" t="str">
        <f t="shared" si="0"/>
        <v>HBL</v>
      </c>
      <c r="H26" s="215" t="str">
        <f t="shared" si="1"/>
        <v>020LWU</v>
      </c>
      <c r="I26" s="215" t="str">
        <f t="shared" si="2"/>
        <v>PBI</v>
      </c>
      <c r="J26" s="215" t="str">
        <f t="shared" si="3"/>
        <v>WS</v>
      </c>
      <c r="K26" s="215" t="str">
        <f t="shared" si="4"/>
        <v>001SCU</v>
      </c>
      <c r="L26" s="215" t="str">
        <f t="shared" si="5"/>
        <v>PBI WS Scintillator Up</v>
      </c>
    </row>
    <row r="27" spans="3:15" x14ac:dyDescent="0.25">
      <c r="C27" s="215" t="s">
        <v>1166</v>
      </c>
      <c r="D27" s="215" t="s">
        <v>1170</v>
      </c>
      <c r="E27" s="515">
        <v>20161107</v>
      </c>
      <c r="G27" s="215" t="str">
        <f t="shared" si="0"/>
        <v>HBL</v>
      </c>
      <c r="H27" s="215" t="str">
        <f t="shared" si="1"/>
        <v>020LWU</v>
      </c>
      <c r="I27" s="215" t="str">
        <f t="shared" si="2"/>
        <v>PBI</v>
      </c>
      <c r="J27" s="215" t="str">
        <f t="shared" si="3"/>
        <v>WS</v>
      </c>
      <c r="K27" s="215" t="str">
        <f t="shared" si="4"/>
        <v>001SCR</v>
      </c>
      <c r="L27" s="215" t="str">
        <f t="shared" si="5"/>
        <v>PBI WS Scintillator Right</v>
      </c>
    </row>
    <row r="28" spans="3:15" x14ac:dyDescent="0.25">
      <c r="C28" s="215" t="s">
        <v>1164</v>
      </c>
      <c r="D28" s="215" t="s">
        <v>1171</v>
      </c>
      <c r="E28" s="515">
        <v>20161107</v>
      </c>
      <c r="G28" s="215" t="str">
        <f t="shared" si="0"/>
        <v>HBL</v>
      </c>
      <c r="H28" s="215" t="str">
        <f t="shared" si="1"/>
        <v>020LWU</v>
      </c>
      <c r="I28" s="215" t="str">
        <f t="shared" si="2"/>
        <v>PBI</v>
      </c>
      <c r="J28" s="215" t="str">
        <f t="shared" si="3"/>
        <v>WS</v>
      </c>
      <c r="K28" s="215" t="str">
        <f t="shared" si="4"/>
        <v>001SCD</v>
      </c>
      <c r="L28" s="215" t="str">
        <f t="shared" si="5"/>
        <v>PBI WS Scintillator Down</v>
      </c>
    </row>
    <row r="29" spans="3:15" x14ac:dyDescent="0.25">
      <c r="C29" s="215" t="s">
        <v>1168</v>
      </c>
      <c r="D29" s="215" t="s">
        <v>1172</v>
      </c>
      <c r="E29" s="515">
        <v>20161107</v>
      </c>
      <c r="G29" s="215" t="str">
        <f t="shared" si="0"/>
        <v>HBL</v>
      </c>
      <c r="H29" s="215" t="str">
        <f t="shared" si="1"/>
        <v>020LWU</v>
      </c>
      <c r="I29" s="215" t="str">
        <f t="shared" si="2"/>
        <v>PBI</v>
      </c>
      <c r="J29" s="215" t="str">
        <f t="shared" si="3"/>
        <v>WS</v>
      </c>
      <c r="K29" s="215" t="str">
        <f t="shared" si="4"/>
        <v>001SCL</v>
      </c>
      <c r="L29" s="215" t="str">
        <f t="shared" si="5"/>
        <v>PBI WS Scintillator Left</v>
      </c>
    </row>
    <row r="30" spans="3:15" x14ac:dyDescent="0.25">
      <c r="C30" s="215" t="s">
        <v>1629</v>
      </c>
      <c r="D30" s="215" t="s">
        <v>1455</v>
      </c>
      <c r="E30" s="515">
        <v>20161201</v>
      </c>
      <c r="G30" s="215" t="str">
        <f t="shared" si="0"/>
        <v>A2T</v>
      </c>
      <c r="H30" s="215" t="str">
        <f t="shared" si="1"/>
        <v>120DRF</v>
      </c>
      <c r="I30" s="215" t="str">
        <f t="shared" si="2"/>
        <v>PBI</v>
      </c>
      <c r="J30" s="215" t="str">
        <f t="shared" si="3"/>
        <v>WS</v>
      </c>
      <c r="K30" s="215" t="str">
        <f t="shared" si="4"/>
        <v>001FE</v>
      </c>
      <c r="L30" s="215" t="str">
        <f t="shared" si="5"/>
        <v>PBI WS front end (near instrument)</v>
      </c>
    </row>
    <row r="31" spans="3:15" x14ac:dyDescent="0.25">
      <c r="C31" s="215" t="s">
        <v>1630</v>
      </c>
      <c r="D31" s="215" t="s">
        <v>1169</v>
      </c>
      <c r="E31" s="515">
        <v>20161201</v>
      </c>
      <c r="G31" s="215" t="str">
        <f t="shared" si="0"/>
        <v>A2T</v>
      </c>
      <c r="H31" s="215" t="str">
        <f t="shared" si="1"/>
        <v>120DRF</v>
      </c>
      <c r="I31" s="215" t="str">
        <f t="shared" si="2"/>
        <v>PBI</v>
      </c>
      <c r="J31" s="215" t="str">
        <f t="shared" si="3"/>
        <v>WS</v>
      </c>
      <c r="K31" s="215" t="str">
        <f t="shared" si="4"/>
        <v>001SCU</v>
      </c>
      <c r="L31" s="215" t="str">
        <f t="shared" si="5"/>
        <v>PBI WS Scintillator Up</v>
      </c>
    </row>
    <row r="32" spans="3:15" x14ac:dyDescent="0.25">
      <c r="C32" s="215" t="s">
        <v>1631</v>
      </c>
      <c r="D32" s="215" t="s">
        <v>1170</v>
      </c>
      <c r="E32" s="515">
        <v>20161201</v>
      </c>
      <c r="G32" s="215" t="str">
        <f t="shared" si="0"/>
        <v>A2T</v>
      </c>
      <c r="H32" s="215" t="str">
        <f t="shared" si="1"/>
        <v>120DRF</v>
      </c>
      <c r="I32" s="215" t="str">
        <f t="shared" si="2"/>
        <v>PBI</v>
      </c>
      <c r="J32" s="215" t="str">
        <f t="shared" si="3"/>
        <v>WS</v>
      </c>
      <c r="K32" s="215" t="str">
        <f t="shared" si="4"/>
        <v>001SCR</v>
      </c>
      <c r="L32" s="215" t="str">
        <f t="shared" si="5"/>
        <v>PBI WS Scintillator Right</v>
      </c>
    </row>
    <row r="33" spans="3:12" x14ac:dyDescent="0.25">
      <c r="C33" s="215" t="s">
        <v>1632</v>
      </c>
      <c r="D33" s="215" t="s">
        <v>1171</v>
      </c>
      <c r="E33" s="515">
        <v>20161201</v>
      </c>
      <c r="G33" s="215" t="str">
        <f t="shared" si="0"/>
        <v>A2T</v>
      </c>
      <c r="H33" s="215" t="str">
        <f t="shared" si="1"/>
        <v>120DRF</v>
      </c>
      <c r="I33" s="215" t="str">
        <f t="shared" si="2"/>
        <v>PBI</v>
      </c>
      <c r="J33" s="215" t="str">
        <f t="shared" si="3"/>
        <v>WS</v>
      </c>
      <c r="K33" s="215" t="str">
        <f t="shared" si="4"/>
        <v>001SCD</v>
      </c>
      <c r="L33" s="215" t="str">
        <f t="shared" si="5"/>
        <v>PBI WS Scintillator Down</v>
      </c>
    </row>
    <row r="34" spans="3:12" x14ac:dyDescent="0.25">
      <c r="C34" s="215" t="s">
        <v>1633</v>
      </c>
      <c r="D34" s="215" t="s">
        <v>1172</v>
      </c>
      <c r="E34" s="515">
        <v>20161201</v>
      </c>
      <c r="G34" s="215" t="str">
        <f t="shared" si="0"/>
        <v>A2T</v>
      </c>
      <c r="H34" s="215" t="str">
        <f t="shared" si="1"/>
        <v>120DRF</v>
      </c>
      <c r="I34" s="215" t="str">
        <f t="shared" si="2"/>
        <v>PBI</v>
      </c>
      <c r="J34" s="215" t="str">
        <f t="shared" si="3"/>
        <v>WS</v>
      </c>
      <c r="K34" s="215" t="str">
        <f t="shared" si="4"/>
        <v>001SCL</v>
      </c>
      <c r="L34" s="215" t="str">
        <f t="shared" si="5"/>
        <v>PBI WS Scintillator Left</v>
      </c>
    </row>
    <row r="35" spans="3:12" x14ac:dyDescent="0.25">
      <c r="C35" s="215" t="s">
        <v>1440</v>
      </c>
      <c r="D35" s="215" t="s">
        <v>1169</v>
      </c>
      <c r="E35" s="515">
        <v>20161107</v>
      </c>
      <c r="G35" s="215" t="str">
        <f t="shared" si="0"/>
        <v>HEBT</v>
      </c>
      <c r="H35" s="215" t="str">
        <f t="shared" si="1"/>
        <v>080DRF</v>
      </c>
      <c r="I35" s="215" t="str">
        <f t="shared" si="2"/>
        <v>PBI</v>
      </c>
      <c r="J35" s="215" t="str">
        <f t="shared" si="3"/>
        <v>WS</v>
      </c>
      <c r="K35" s="215" t="str">
        <f t="shared" si="4"/>
        <v>001SC1</v>
      </c>
      <c r="L35" s="215" t="str">
        <f t="shared" si="5"/>
        <v>PBI WS Scintillator Up</v>
      </c>
    </row>
    <row r="36" spans="3:12" x14ac:dyDescent="0.25">
      <c r="C36" s="215" t="s">
        <v>1443</v>
      </c>
      <c r="D36" s="215" t="s">
        <v>1170</v>
      </c>
      <c r="E36" s="515">
        <v>20161107</v>
      </c>
      <c r="G36" s="215" t="str">
        <f t="shared" si="0"/>
        <v>HEBT</v>
      </c>
      <c r="H36" s="215" t="str">
        <f t="shared" si="1"/>
        <v>080DRF</v>
      </c>
      <c r="I36" s="215" t="str">
        <f t="shared" si="2"/>
        <v>PBI</v>
      </c>
      <c r="J36" s="215" t="str">
        <f t="shared" si="3"/>
        <v>WS</v>
      </c>
      <c r="K36" s="215" t="str">
        <f t="shared" si="4"/>
        <v>001SC2</v>
      </c>
      <c r="L36" s="215" t="str">
        <f t="shared" si="5"/>
        <v>PBI WS Scintillator Right</v>
      </c>
    </row>
    <row r="37" spans="3:12" x14ac:dyDescent="0.25">
      <c r="C37" s="215" t="s">
        <v>1446</v>
      </c>
      <c r="D37" s="215" t="s">
        <v>1171</v>
      </c>
      <c r="E37" s="515">
        <v>20161107</v>
      </c>
      <c r="G37" s="215" t="str">
        <f t="shared" si="0"/>
        <v>HEBT</v>
      </c>
      <c r="H37" s="215" t="str">
        <f t="shared" si="1"/>
        <v>080DRF</v>
      </c>
      <c r="I37" s="215" t="str">
        <f t="shared" si="2"/>
        <v>PBI</v>
      </c>
      <c r="J37" s="215" t="str">
        <f t="shared" si="3"/>
        <v>WS</v>
      </c>
      <c r="K37" s="215" t="str">
        <f t="shared" si="4"/>
        <v>001SC3</v>
      </c>
      <c r="L37" s="215" t="str">
        <f t="shared" si="5"/>
        <v>PBI WS Scintillator Down</v>
      </c>
    </row>
    <row r="38" spans="3:12" x14ac:dyDescent="0.25">
      <c r="C38" s="215" t="s">
        <v>1449</v>
      </c>
      <c r="D38" s="215" t="s">
        <v>1172</v>
      </c>
      <c r="E38" s="515">
        <v>20161107</v>
      </c>
      <c r="G38" s="215" t="str">
        <f t="shared" si="0"/>
        <v>HEBT</v>
      </c>
      <c r="H38" s="215" t="str">
        <f t="shared" si="1"/>
        <v>080DRF</v>
      </c>
      <c r="I38" s="215" t="str">
        <f t="shared" si="2"/>
        <v>PBI</v>
      </c>
      <c r="J38" s="215" t="str">
        <f t="shared" si="3"/>
        <v>WS</v>
      </c>
      <c r="K38" s="215" t="str">
        <f t="shared" si="4"/>
        <v>001SC4</v>
      </c>
      <c r="L38" s="215" t="str">
        <f t="shared" si="5"/>
        <v>PBI WS Scintillator Left</v>
      </c>
    </row>
    <row r="39" spans="3:12" x14ac:dyDescent="0.25">
      <c r="C39" s="215" t="s">
        <v>1441</v>
      </c>
      <c r="D39" s="215" t="s">
        <v>1169</v>
      </c>
      <c r="E39" s="515">
        <v>20161107</v>
      </c>
      <c r="G39" s="215" t="str">
        <f t="shared" si="0"/>
        <v>HEBT</v>
      </c>
      <c r="H39" s="215" t="str">
        <f t="shared" si="1"/>
        <v>110DRF</v>
      </c>
      <c r="I39" s="215" t="str">
        <f t="shared" si="2"/>
        <v>PBI</v>
      </c>
      <c r="J39" s="215" t="str">
        <f t="shared" si="3"/>
        <v>WS</v>
      </c>
      <c r="K39" s="215" t="str">
        <f t="shared" si="4"/>
        <v>001SC1</v>
      </c>
      <c r="L39" s="215" t="str">
        <f t="shared" si="5"/>
        <v>PBI WS Scintillator Up</v>
      </c>
    </row>
    <row r="40" spans="3:12" x14ac:dyDescent="0.25">
      <c r="C40" s="215" t="s">
        <v>1444</v>
      </c>
      <c r="D40" s="215" t="s">
        <v>1170</v>
      </c>
      <c r="E40" s="515">
        <v>20161107</v>
      </c>
      <c r="G40" s="215" t="str">
        <f t="shared" si="0"/>
        <v>HEBT</v>
      </c>
      <c r="H40" s="215" t="str">
        <f t="shared" si="1"/>
        <v>110DRF</v>
      </c>
      <c r="I40" s="215" t="str">
        <f t="shared" si="2"/>
        <v>PBI</v>
      </c>
      <c r="J40" s="215" t="str">
        <f t="shared" si="3"/>
        <v>WS</v>
      </c>
      <c r="K40" s="215" t="str">
        <f t="shared" si="4"/>
        <v>001SC2</v>
      </c>
      <c r="L40" s="215" t="str">
        <f t="shared" si="5"/>
        <v>PBI WS Scintillator Right</v>
      </c>
    </row>
    <row r="41" spans="3:12" x14ac:dyDescent="0.25">
      <c r="C41" s="215" t="s">
        <v>1447</v>
      </c>
      <c r="D41" s="215" t="s">
        <v>1171</v>
      </c>
      <c r="E41" s="515">
        <v>20161107</v>
      </c>
      <c r="G41" s="215" t="str">
        <f t="shared" si="0"/>
        <v>HEBT</v>
      </c>
      <c r="H41" s="215" t="str">
        <f t="shared" si="1"/>
        <v>110DRF</v>
      </c>
      <c r="I41" s="215" t="str">
        <f t="shared" si="2"/>
        <v>PBI</v>
      </c>
      <c r="J41" s="215" t="str">
        <f t="shared" si="3"/>
        <v>WS</v>
      </c>
      <c r="K41" s="215" t="str">
        <f t="shared" si="4"/>
        <v>001SC3</v>
      </c>
      <c r="L41" s="215" t="str">
        <f t="shared" si="5"/>
        <v>PBI WS Scintillator Down</v>
      </c>
    </row>
    <row r="42" spans="3:12" x14ac:dyDescent="0.25">
      <c r="C42" s="215" t="s">
        <v>1450</v>
      </c>
      <c r="D42" s="215" t="s">
        <v>1172</v>
      </c>
      <c r="E42" s="515">
        <v>20161107</v>
      </c>
      <c r="G42" s="215" t="str">
        <f t="shared" si="0"/>
        <v>HEBT</v>
      </c>
      <c r="H42" s="215" t="str">
        <f t="shared" si="1"/>
        <v>110DRF</v>
      </c>
      <c r="I42" s="215" t="str">
        <f t="shared" si="2"/>
        <v>PBI</v>
      </c>
      <c r="J42" s="215" t="str">
        <f t="shared" si="3"/>
        <v>WS</v>
      </c>
      <c r="K42" s="215" t="str">
        <f t="shared" si="4"/>
        <v>001SC4</v>
      </c>
      <c r="L42" s="215" t="str">
        <f t="shared" si="5"/>
        <v>PBI WS Scintillator Left</v>
      </c>
    </row>
    <row r="43" spans="3:12" x14ac:dyDescent="0.25">
      <c r="C43" s="215" t="s">
        <v>1442</v>
      </c>
      <c r="D43" s="215" t="s">
        <v>1169</v>
      </c>
      <c r="E43" s="515">
        <v>20161107</v>
      </c>
      <c r="G43" s="215" t="str">
        <f t="shared" si="0"/>
        <v>HEBT</v>
      </c>
      <c r="H43" s="215" t="str">
        <f t="shared" si="1"/>
        <v>140DRF</v>
      </c>
      <c r="I43" s="215" t="str">
        <f t="shared" si="2"/>
        <v>PBI</v>
      </c>
      <c r="J43" s="215" t="str">
        <f t="shared" si="3"/>
        <v>WS</v>
      </c>
      <c r="K43" s="215" t="str">
        <f t="shared" si="4"/>
        <v>001SC1</v>
      </c>
      <c r="L43" s="215" t="str">
        <f t="shared" si="5"/>
        <v>PBI WS Scintillator Up</v>
      </c>
    </row>
    <row r="44" spans="3:12" x14ac:dyDescent="0.25">
      <c r="C44" s="215" t="s">
        <v>1445</v>
      </c>
      <c r="D44" s="215" t="s">
        <v>1170</v>
      </c>
      <c r="E44" s="515">
        <v>20161107</v>
      </c>
      <c r="G44" s="215" t="str">
        <f t="shared" si="0"/>
        <v>HEBT</v>
      </c>
      <c r="H44" s="215" t="str">
        <f t="shared" si="1"/>
        <v>140DRF</v>
      </c>
      <c r="I44" s="215" t="str">
        <f t="shared" si="2"/>
        <v>PBI</v>
      </c>
      <c r="J44" s="215" t="str">
        <f t="shared" si="3"/>
        <v>WS</v>
      </c>
      <c r="K44" s="215" t="str">
        <f t="shared" si="4"/>
        <v>001SC2</v>
      </c>
      <c r="L44" s="215" t="str">
        <f t="shared" si="5"/>
        <v>PBI WS Scintillator Right</v>
      </c>
    </row>
    <row r="45" spans="3:12" x14ac:dyDescent="0.25">
      <c r="C45" s="215" t="s">
        <v>1448</v>
      </c>
      <c r="D45" s="215" t="s">
        <v>1171</v>
      </c>
      <c r="E45" s="515">
        <v>20161107</v>
      </c>
      <c r="G45" s="215" t="str">
        <f t="shared" si="0"/>
        <v>HEBT</v>
      </c>
      <c r="H45" s="215" t="str">
        <f t="shared" si="1"/>
        <v>140DRF</v>
      </c>
      <c r="I45" s="215" t="str">
        <f t="shared" si="2"/>
        <v>PBI</v>
      </c>
      <c r="J45" s="215" t="str">
        <f t="shared" si="3"/>
        <v>WS</v>
      </c>
      <c r="K45" s="215" t="str">
        <f t="shared" si="4"/>
        <v>001SC3</v>
      </c>
      <c r="L45" s="215" t="str">
        <f t="shared" si="5"/>
        <v>PBI WS Scintillator Down</v>
      </c>
    </row>
    <row r="46" spans="3:12" x14ac:dyDescent="0.25">
      <c r="C46" s="215" t="s">
        <v>1451</v>
      </c>
      <c r="D46" s="215" t="s">
        <v>1172</v>
      </c>
      <c r="E46" s="515">
        <v>20161107</v>
      </c>
      <c r="G46" s="215" t="str">
        <f t="shared" si="0"/>
        <v>HEBT</v>
      </c>
      <c r="H46" s="215" t="str">
        <f t="shared" si="1"/>
        <v>140DRF</v>
      </c>
      <c r="I46" s="215" t="str">
        <f t="shared" si="2"/>
        <v>PBI</v>
      </c>
      <c r="J46" s="215" t="str">
        <f t="shared" si="3"/>
        <v>WS</v>
      </c>
      <c r="K46" s="215" t="str">
        <f t="shared" si="4"/>
        <v>001SC4</v>
      </c>
      <c r="L46" s="215" t="str">
        <f t="shared" si="5"/>
        <v>PBI WS Scintillator Left</v>
      </c>
    </row>
    <row r="47" spans="3:12" x14ac:dyDescent="0.25">
      <c r="C47" s="215" t="s">
        <v>1174</v>
      </c>
      <c r="D47" s="215" t="s">
        <v>1456</v>
      </c>
      <c r="E47" s="515">
        <v>20161107</v>
      </c>
      <c r="G47" s="215" t="str">
        <f t="shared" si="0"/>
        <v>MEBT</v>
      </c>
      <c r="H47" s="215" t="str">
        <f t="shared" si="1"/>
        <v>010</v>
      </c>
      <c r="I47" s="215" t="str">
        <f t="shared" si="2"/>
        <v>PBI</v>
      </c>
      <c r="J47" s="215" t="str">
        <f t="shared" si="3"/>
        <v>EMU</v>
      </c>
      <c r="K47" s="215" t="str">
        <f t="shared" ref="K47:K57" si="6">RIGHT(C47,LEN(C47)-FIND(J47,C47)-LEN(J47))</f>
        <v>001FE</v>
      </c>
      <c r="L47" s="215" t="str">
        <f t="shared" si="5"/>
        <v>PBI EMU front end (near instrument)</v>
      </c>
    </row>
    <row r="48" spans="3:12" x14ac:dyDescent="0.25">
      <c r="C48" s="14" t="s">
        <v>1180</v>
      </c>
      <c r="D48" s="215" t="s">
        <v>1457</v>
      </c>
      <c r="E48" s="515">
        <v>20161107</v>
      </c>
      <c r="G48" s="215" t="str">
        <f t="shared" si="0"/>
        <v>LEBT</v>
      </c>
      <c r="H48" s="215" t="str">
        <f t="shared" si="1"/>
        <v>010</v>
      </c>
      <c r="I48" s="215" t="str">
        <f t="shared" si="2"/>
        <v>PBI</v>
      </c>
      <c r="J48" s="215" t="str">
        <f t="shared" si="3"/>
        <v>NPM</v>
      </c>
      <c r="K48" s="215" t="str">
        <f t="shared" si="6"/>
        <v>001FE</v>
      </c>
      <c r="L48" s="215" t="str">
        <f t="shared" si="5"/>
        <v>PBI NPM front end (near instrument)</v>
      </c>
    </row>
    <row r="49" spans="3:12" x14ac:dyDescent="0.25">
      <c r="C49" s="14" t="s">
        <v>1181</v>
      </c>
      <c r="D49" s="215" t="s">
        <v>1457</v>
      </c>
      <c r="E49" s="515">
        <v>20161107</v>
      </c>
      <c r="G49" s="215" t="str">
        <f t="shared" si="0"/>
        <v>LEBT</v>
      </c>
      <c r="H49" s="215" t="str">
        <f t="shared" si="1"/>
        <v>010</v>
      </c>
      <c r="I49" s="215" t="str">
        <f t="shared" si="2"/>
        <v>PBI</v>
      </c>
      <c r="J49" s="215" t="str">
        <f t="shared" si="3"/>
        <v>NPM</v>
      </c>
      <c r="K49" s="215" t="str">
        <f t="shared" si="6"/>
        <v>002FE</v>
      </c>
      <c r="L49" s="215" t="str">
        <f t="shared" si="5"/>
        <v>PBI NPM front end (near instrument)</v>
      </c>
    </row>
    <row r="50" spans="3:12" x14ac:dyDescent="0.25">
      <c r="C50" s="14" t="s">
        <v>1187</v>
      </c>
      <c r="D50" s="215" t="s">
        <v>1457</v>
      </c>
      <c r="E50" s="515">
        <v>20161107</v>
      </c>
      <c r="G50" s="215" t="str">
        <f t="shared" si="0"/>
        <v>MEBT</v>
      </c>
      <c r="H50" s="215" t="str">
        <f t="shared" si="1"/>
        <v>010</v>
      </c>
      <c r="I50" s="215" t="str">
        <f t="shared" si="2"/>
        <v>PBI</v>
      </c>
      <c r="J50" s="215" t="str">
        <f t="shared" si="3"/>
        <v>NPM</v>
      </c>
      <c r="K50" s="215" t="str">
        <f t="shared" si="6"/>
        <v>001FE</v>
      </c>
      <c r="L50" s="215" t="str">
        <f t="shared" si="5"/>
        <v>PBI NPM front end (near instrument)</v>
      </c>
    </row>
    <row r="51" spans="3:12" x14ac:dyDescent="0.25">
      <c r="C51" s="14" t="s">
        <v>1188</v>
      </c>
      <c r="D51" s="215" t="s">
        <v>1457</v>
      </c>
      <c r="E51" s="515">
        <v>20161107</v>
      </c>
      <c r="G51" s="215" t="str">
        <f t="shared" si="0"/>
        <v>MEBT</v>
      </c>
      <c r="H51" s="215" t="str">
        <f t="shared" si="1"/>
        <v>010</v>
      </c>
      <c r="I51" s="215" t="str">
        <f t="shared" si="2"/>
        <v>PBI</v>
      </c>
      <c r="J51" s="215" t="str">
        <f t="shared" si="3"/>
        <v>NPM</v>
      </c>
      <c r="K51" s="215" t="str">
        <f t="shared" si="6"/>
        <v>002FE</v>
      </c>
      <c r="L51" s="215" t="str">
        <f t="shared" si="5"/>
        <v>PBI NPM front end (near instrument)</v>
      </c>
    </row>
    <row r="52" spans="3:12" x14ac:dyDescent="0.25">
      <c r="C52" s="14" t="s">
        <v>1189</v>
      </c>
      <c r="D52" s="215" t="s">
        <v>1457</v>
      </c>
      <c r="E52" s="515">
        <v>20161107</v>
      </c>
      <c r="G52" s="215" t="str">
        <f t="shared" si="0"/>
        <v>A2T</v>
      </c>
      <c r="H52" s="215" t="str">
        <f t="shared" si="1"/>
        <v>110DRF</v>
      </c>
      <c r="I52" s="215" t="str">
        <f t="shared" si="2"/>
        <v>PBI</v>
      </c>
      <c r="J52" s="215" t="str">
        <f t="shared" si="3"/>
        <v>NPM</v>
      </c>
      <c r="K52" s="215" t="str">
        <f t="shared" si="6"/>
        <v>001FE</v>
      </c>
      <c r="L52" s="215" t="str">
        <f t="shared" si="5"/>
        <v>PBI NPM front end (near instrument)</v>
      </c>
    </row>
    <row r="53" spans="3:12" x14ac:dyDescent="0.25">
      <c r="C53" s="14" t="s">
        <v>1182</v>
      </c>
      <c r="D53" s="215" t="s">
        <v>1457</v>
      </c>
      <c r="E53" s="515">
        <v>20161107</v>
      </c>
      <c r="G53" s="215" t="str">
        <f t="shared" si="0"/>
        <v>SPK</v>
      </c>
      <c r="H53" s="215" t="str">
        <f t="shared" si="1"/>
        <v>020LWU</v>
      </c>
      <c r="I53" s="215" t="str">
        <f t="shared" si="2"/>
        <v>PBI</v>
      </c>
      <c r="J53" s="215" t="str">
        <f t="shared" si="3"/>
        <v>NPM</v>
      </c>
      <c r="K53" s="215" t="str">
        <f t="shared" si="6"/>
        <v>001FE</v>
      </c>
      <c r="L53" s="215" t="str">
        <f t="shared" si="5"/>
        <v>PBI NPM front end (near instrument)</v>
      </c>
    </row>
    <row r="54" spans="3:12" x14ac:dyDescent="0.25">
      <c r="C54" s="14" t="s">
        <v>1183</v>
      </c>
      <c r="D54" s="215" t="s">
        <v>1457</v>
      </c>
      <c r="E54" s="515">
        <v>20161107</v>
      </c>
      <c r="G54" s="215" t="str">
        <f t="shared" si="0"/>
        <v>MBL</v>
      </c>
      <c r="H54" s="215" t="str">
        <f t="shared" si="1"/>
        <v>020LWU</v>
      </c>
      <c r="I54" s="215" t="str">
        <f t="shared" si="2"/>
        <v>PBI</v>
      </c>
      <c r="J54" s="215" t="str">
        <f t="shared" si="3"/>
        <v>NPM</v>
      </c>
      <c r="K54" s="215" t="str">
        <f t="shared" si="6"/>
        <v>001FE</v>
      </c>
      <c r="L54" s="215" t="str">
        <f t="shared" si="5"/>
        <v>PBI NPM front end (near instrument)</v>
      </c>
    </row>
    <row r="55" spans="3:12" x14ac:dyDescent="0.25">
      <c r="C55" s="14" t="s">
        <v>1184</v>
      </c>
      <c r="D55" s="215" t="s">
        <v>1457</v>
      </c>
      <c r="E55" s="515">
        <v>20161107</v>
      </c>
      <c r="G55" s="215" t="str">
        <f t="shared" si="0"/>
        <v>MBL</v>
      </c>
      <c r="H55" s="215" t="str">
        <f t="shared" si="1"/>
        <v>040LWU</v>
      </c>
      <c r="I55" s="215" t="str">
        <f t="shared" si="2"/>
        <v>PBI</v>
      </c>
      <c r="J55" s="215" t="str">
        <f t="shared" si="3"/>
        <v>NPM</v>
      </c>
      <c r="K55" s="215" t="str">
        <f t="shared" si="6"/>
        <v>001FE</v>
      </c>
      <c r="L55" s="215" t="str">
        <f t="shared" si="5"/>
        <v>PBI NPM front end (near instrument)</v>
      </c>
    </row>
    <row r="56" spans="3:12" x14ac:dyDescent="0.25">
      <c r="C56" s="14" t="s">
        <v>1185</v>
      </c>
      <c r="D56" s="215" t="s">
        <v>1457</v>
      </c>
      <c r="E56" s="515">
        <v>20161107</v>
      </c>
      <c r="G56" s="215" t="str">
        <f t="shared" si="0"/>
        <v>MBL</v>
      </c>
      <c r="H56" s="215" t="str">
        <f t="shared" si="1"/>
        <v>050LWU</v>
      </c>
      <c r="I56" s="215" t="str">
        <f t="shared" si="2"/>
        <v>PBI</v>
      </c>
      <c r="J56" s="215" t="str">
        <f t="shared" si="3"/>
        <v>NPM</v>
      </c>
      <c r="K56" s="215" t="str">
        <f t="shared" si="6"/>
        <v>001FE</v>
      </c>
      <c r="L56" s="215" t="str">
        <f t="shared" si="5"/>
        <v>PBI NPM front end (near instrument)</v>
      </c>
    </row>
    <row r="57" spans="3:12" x14ac:dyDescent="0.25">
      <c r="C57" s="14" t="s">
        <v>1186</v>
      </c>
      <c r="D57" s="215" t="s">
        <v>1457</v>
      </c>
      <c r="E57" s="515">
        <v>20161107</v>
      </c>
      <c r="G57" s="215" t="str">
        <f t="shared" si="0"/>
        <v>HBL</v>
      </c>
      <c r="H57" s="215" t="str">
        <f t="shared" si="1"/>
        <v>020LWU</v>
      </c>
      <c r="I57" s="215" t="str">
        <f t="shared" si="2"/>
        <v>PBI</v>
      </c>
      <c r="J57" s="215" t="str">
        <f t="shared" si="3"/>
        <v>NPM</v>
      </c>
      <c r="K57" s="215" t="str">
        <f t="shared" si="6"/>
        <v>001FE</v>
      </c>
      <c r="L57" s="215" t="str">
        <f t="shared" si="5"/>
        <v>PBI NPM front end (near instrument)</v>
      </c>
    </row>
    <row r="58" spans="3:12" x14ac:dyDescent="0.25">
      <c r="C58" s="14" t="s">
        <v>1333</v>
      </c>
      <c r="D58" s="215" t="s">
        <v>1458</v>
      </c>
      <c r="E58" s="515">
        <v>20161107</v>
      </c>
      <c r="G58" s="215" t="str">
        <f t="shared" ref="G58" si="7">LEFT(C58,FIND("-",C58)-1)</f>
        <v>LEBT</v>
      </c>
      <c r="H58" s="215" t="str">
        <f t="shared" ref="H58" si="8">MID(C58,FIND(G58,C58)+LEN(G58)+1,FIND(":",C58)-FIND(G58,C58)-LEN(G58)-1)</f>
        <v>010</v>
      </c>
      <c r="I58" s="215" t="str">
        <f t="shared" ref="I58" si="9">MID(C58,FIND(H58,C58)+LEN(H58)+1,FIND("-",C58,FIND(H58,C58))-FIND(H58,C58)-LEN(H58)-1)</f>
        <v>PBI</v>
      </c>
      <c r="J58" s="215" t="str">
        <f t="shared" ref="J58" si="10">MID(C58,FIND(I58,C58)+LEN(I58)+1,FIND("-",C58,FIND(I58,C58)+LEN(I58)+1)-FIND(I58,C58)-LEN(I58)-1)</f>
        <v>BCM</v>
      </c>
      <c r="K58" s="215" t="str">
        <f t="shared" ref="K58" si="11">RIGHT(C58,LEN(C58)-FIND(J58,C58)-LEN(J58))</f>
        <v>001FE</v>
      </c>
      <c r="L58" s="215" t="str">
        <f t="shared" si="5"/>
        <v>PBI BCM front end (near instrument)</v>
      </c>
    </row>
    <row r="59" spans="3:12" x14ac:dyDescent="0.25">
      <c r="C59" s="511" t="s">
        <v>1334</v>
      </c>
      <c r="D59" s="215" t="s">
        <v>1458</v>
      </c>
      <c r="E59" s="515">
        <v>20161107</v>
      </c>
      <c r="G59" s="215" t="str">
        <f t="shared" ref="G59:G66" si="12">LEFT(C59,FIND("-",C59)-1)</f>
        <v>RFQ</v>
      </c>
      <c r="H59" s="215" t="str">
        <f t="shared" ref="H59:H66" si="13">MID(C59,FIND(G59,C59)+LEN(G59)+1,FIND(":",C59)-FIND(G59,C59)-LEN(G59)-1)</f>
        <v>010</v>
      </c>
      <c r="I59" s="215" t="str">
        <f t="shared" ref="I59:I66" si="14">MID(C59,FIND(H59,C59)+LEN(H59)+1,FIND("-",C59,FIND(H59,C59))-FIND(H59,C59)-LEN(H59)-1)</f>
        <v>PBI</v>
      </c>
      <c r="J59" s="215" t="str">
        <f t="shared" ref="J59:J66" si="15">MID(C59,FIND(I59,C59)+LEN(I59)+1,FIND("-",C59,FIND(I59,C59)+LEN(I59)+1)-FIND(I59,C59)-LEN(I59)-1)</f>
        <v>BCM</v>
      </c>
      <c r="K59" s="215" t="str">
        <f t="shared" ref="K59:K66" si="16">RIGHT(C59,LEN(C59)-FIND(J59,C59)-LEN(J59))</f>
        <v>001FE</v>
      </c>
      <c r="L59" s="215" t="str">
        <f t="shared" ref="L59:L66" si="17">CONCATENATE("PBI ",D59)</f>
        <v>PBI BCM front end (near instrument)</v>
      </c>
    </row>
    <row r="60" spans="3:12" x14ac:dyDescent="0.25">
      <c r="C60" s="511" t="s">
        <v>1335</v>
      </c>
      <c r="D60" s="215" t="s">
        <v>1458</v>
      </c>
      <c r="E60" s="515">
        <v>20161107</v>
      </c>
      <c r="G60" s="215" t="str">
        <f t="shared" si="12"/>
        <v>MEBT</v>
      </c>
      <c r="H60" s="215" t="str">
        <f t="shared" si="13"/>
        <v>010</v>
      </c>
      <c r="I60" s="215" t="str">
        <f t="shared" si="14"/>
        <v>PBI</v>
      </c>
      <c r="J60" s="215" t="str">
        <f t="shared" si="15"/>
        <v>BCM</v>
      </c>
      <c r="K60" s="215" t="str">
        <f t="shared" si="16"/>
        <v>001FE</v>
      </c>
      <c r="L60" s="215" t="str">
        <f t="shared" si="17"/>
        <v>PBI BCM front end (near instrument)</v>
      </c>
    </row>
    <row r="61" spans="3:12" x14ac:dyDescent="0.25">
      <c r="C61" s="511" t="s">
        <v>1336</v>
      </c>
      <c r="D61" s="215" t="s">
        <v>1458</v>
      </c>
      <c r="E61" s="515">
        <v>20161107</v>
      </c>
      <c r="G61" s="215" t="str">
        <f t="shared" si="12"/>
        <v>MEBT</v>
      </c>
      <c r="H61" s="215" t="str">
        <f t="shared" si="13"/>
        <v>010</v>
      </c>
      <c r="I61" s="215" t="str">
        <f t="shared" si="14"/>
        <v>PBI</v>
      </c>
      <c r="J61" s="215" t="str">
        <f t="shared" si="15"/>
        <v>BCM</v>
      </c>
      <c r="K61" s="215" t="str">
        <f t="shared" si="16"/>
        <v>002FE</v>
      </c>
      <c r="L61" s="215" t="str">
        <f t="shared" si="17"/>
        <v>PBI BCM front end (near instrument)</v>
      </c>
    </row>
    <row r="62" spans="3:12" x14ac:dyDescent="0.25">
      <c r="C62" s="511" t="s">
        <v>1337</v>
      </c>
      <c r="D62" s="215" t="s">
        <v>1458</v>
      </c>
      <c r="E62" s="515">
        <v>20161107</v>
      </c>
      <c r="G62" s="215" t="str">
        <f t="shared" si="12"/>
        <v>DTL</v>
      </c>
      <c r="H62" s="215" t="str">
        <f t="shared" si="13"/>
        <v>010</v>
      </c>
      <c r="I62" s="215" t="str">
        <f t="shared" si="14"/>
        <v>PBI</v>
      </c>
      <c r="J62" s="215" t="str">
        <f t="shared" si="15"/>
        <v>BCM</v>
      </c>
      <c r="K62" s="215" t="str">
        <f t="shared" si="16"/>
        <v>001FE</v>
      </c>
      <c r="L62" s="215" t="str">
        <f t="shared" si="17"/>
        <v>PBI BCM front end (near instrument)</v>
      </c>
    </row>
    <row r="63" spans="3:12" x14ac:dyDescent="0.25">
      <c r="C63" s="511" t="s">
        <v>1338</v>
      </c>
      <c r="D63" s="215" t="s">
        <v>1458</v>
      </c>
      <c r="E63" s="515">
        <v>20161107</v>
      </c>
      <c r="G63" s="215" t="str">
        <f t="shared" si="12"/>
        <v>DTL</v>
      </c>
      <c r="H63" s="215" t="str">
        <f t="shared" si="13"/>
        <v>020</v>
      </c>
      <c r="I63" s="215" t="str">
        <f t="shared" si="14"/>
        <v>PBI</v>
      </c>
      <c r="J63" s="215" t="str">
        <f t="shared" si="15"/>
        <v>BCM</v>
      </c>
      <c r="K63" s="215" t="str">
        <f t="shared" si="16"/>
        <v>001FE</v>
      </c>
      <c r="L63" s="215" t="str">
        <f t="shared" si="17"/>
        <v>PBI BCM front end (near instrument)</v>
      </c>
    </row>
    <row r="64" spans="3:12" x14ac:dyDescent="0.25">
      <c r="C64" s="511" t="s">
        <v>1339</v>
      </c>
      <c r="D64" s="215" t="s">
        <v>1458</v>
      </c>
      <c r="E64" s="515">
        <v>20161107</v>
      </c>
      <c r="G64" s="215" t="str">
        <f t="shared" si="12"/>
        <v>DTL</v>
      </c>
      <c r="H64" s="215" t="str">
        <f t="shared" si="13"/>
        <v>030</v>
      </c>
      <c r="I64" s="215" t="str">
        <f t="shared" si="14"/>
        <v>PBI</v>
      </c>
      <c r="J64" s="215" t="str">
        <f t="shared" si="15"/>
        <v>BCM</v>
      </c>
      <c r="K64" s="215" t="str">
        <f t="shared" si="16"/>
        <v>001FE</v>
      </c>
      <c r="L64" s="215" t="str">
        <f t="shared" si="17"/>
        <v>PBI BCM front end (near instrument)</v>
      </c>
    </row>
    <row r="65" spans="2:12" x14ac:dyDescent="0.25">
      <c r="C65" s="511" t="s">
        <v>1340</v>
      </c>
      <c r="D65" s="215" t="s">
        <v>1458</v>
      </c>
      <c r="E65" s="515">
        <v>20161107</v>
      </c>
      <c r="G65" s="215" t="str">
        <f t="shared" si="12"/>
        <v>DTL</v>
      </c>
      <c r="H65" s="215" t="str">
        <f t="shared" si="13"/>
        <v>040</v>
      </c>
      <c r="I65" s="215" t="str">
        <f t="shared" si="14"/>
        <v>PBI</v>
      </c>
      <c r="J65" s="215" t="str">
        <f t="shared" si="15"/>
        <v>BCM</v>
      </c>
      <c r="K65" s="215" t="str">
        <f t="shared" si="16"/>
        <v>001FE</v>
      </c>
      <c r="L65" s="215" t="str">
        <f t="shared" si="17"/>
        <v>PBI BCM front end (near instrument)</v>
      </c>
    </row>
    <row r="66" spans="2:12" x14ac:dyDescent="0.25">
      <c r="C66" s="511" t="s">
        <v>1341</v>
      </c>
      <c r="D66" s="215" t="s">
        <v>1458</v>
      </c>
      <c r="E66" s="515">
        <v>20161107</v>
      </c>
      <c r="G66" s="215" t="str">
        <f t="shared" si="12"/>
        <v>DTL</v>
      </c>
      <c r="H66" s="215" t="str">
        <f t="shared" si="13"/>
        <v>050</v>
      </c>
      <c r="I66" s="215" t="str">
        <f t="shared" si="14"/>
        <v>PBI</v>
      </c>
      <c r="J66" s="215" t="str">
        <f t="shared" si="15"/>
        <v>BCM</v>
      </c>
      <c r="K66" s="215" t="str">
        <f t="shared" si="16"/>
        <v>001FE</v>
      </c>
      <c r="L66" s="215" t="str">
        <f t="shared" si="17"/>
        <v>PBI BCM front end (near instrument)</v>
      </c>
    </row>
    <row r="67" spans="2:12" x14ac:dyDescent="0.25">
      <c r="B67" s="116"/>
      <c r="C67" s="511" t="s">
        <v>1342</v>
      </c>
      <c r="D67" s="215" t="s">
        <v>1458</v>
      </c>
      <c r="E67" s="515">
        <v>20161107</v>
      </c>
      <c r="G67" s="215" t="str">
        <f t="shared" ref="G67:G75" si="18">LEFT(C67,FIND("-",C67)-1)</f>
        <v>MBL</v>
      </c>
      <c r="H67" s="215" t="str">
        <f t="shared" ref="H67:H75" si="19">MID(C67,FIND(G67,C67)+LEN(G67)+1,FIND(":",C67)-FIND(G67,C67)-LEN(G67)-1)</f>
        <v>010LWU</v>
      </c>
      <c r="I67" s="215" t="str">
        <f t="shared" ref="I67:I75" si="20">MID(C67,FIND(H67,C67)+LEN(H67)+1,FIND("-",C67,FIND(H67,C67))-FIND(H67,C67)-LEN(H67)-1)</f>
        <v>PBI</v>
      </c>
      <c r="J67" s="215" t="str">
        <f t="shared" ref="J67:J75" si="21">MID(C67,FIND(I67,C67)+LEN(I67)+1,FIND("-",C67,FIND(I67,C67)+LEN(I67)+1)-FIND(I67,C67)-LEN(I67)-1)</f>
        <v>BCM</v>
      </c>
      <c r="K67" s="215" t="str">
        <f t="shared" ref="K67:K75" si="22">RIGHT(C67,LEN(C67)-FIND(J67,C67)-LEN(J67))</f>
        <v>001FE</v>
      </c>
      <c r="L67" s="215" t="str">
        <f t="shared" ref="L67:L75" si="23">CONCATENATE("PBI ",D67)</f>
        <v>PBI BCM front end (near instrument)</v>
      </c>
    </row>
    <row r="68" spans="2:12" x14ac:dyDescent="0.25">
      <c r="B68" s="116"/>
      <c r="C68" s="511" t="s">
        <v>1343</v>
      </c>
      <c r="D68" s="215" t="s">
        <v>1458</v>
      </c>
      <c r="E68" s="515">
        <v>20161107</v>
      </c>
      <c r="G68" s="215" t="str">
        <f t="shared" si="18"/>
        <v>HBL</v>
      </c>
      <c r="H68" s="215" t="str">
        <f t="shared" si="19"/>
        <v>010LWU</v>
      </c>
      <c r="I68" s="215" t="str">
        <f t="shared" si="20"/>
        <v>PBI</v>
      </c>
      <c r="J68" s="215" t="str">
        <f t="shared" si="21"/>
        <v>BCM</v>
      </c>
      <c r="K68" s="215" t="str">
        <f t="shared" si="22"/>
        <v>001FE</v>
      </c>
      <c r="L68" s="215" t="str">
        <f t="shared" si="23"/>
        <v>PBI BCM front end (near instrument)</v>
      </c>
    </row>
    <row r="69" spans="2:12" x14ac:dyDescent="0.25">
      <c r="B69" s="116"/>
      <c r="C69" s="511" t="s">
        <v>1344</v>
      </c>
      <c r="D69" s="215" t="s">
        <v>1458</v>
      </c>
      <c r="E69" s="515">
        <v>20161107</v>
      </c>
      <c r="G69" s="215" t="str">
        <f t="shared" si="18"/>
        <v>HEBT</v>
      </c>
      <c r="H69" s="215" t="str">
        <f t="shared" si="19"/>
        <v>010LWU</v>
      </c>
      <c r="I69" s="215" t="str">
        <f t="shared" si="20"/>
        <v>PBI</v>
      </c>
      <c r="J69" s="215" t="str">
        <f t="shared" si="21"/>
        <v>BCM</v>
      </c>
      <c r="K69" s="215" t="str">
        <f t="shared" si="22"/>
        <v>001FE</v>
      </c>
      <c r="L69" s="215" t="str">
        <f t="shared" si="23"/>
        <v>PBI BCM front end (near instrument)</v>
      </c>
    </row>
    <row r="70" spans="2:12" x14ac:dyDescent="0.25">
      <c r="B70" s="116"/>
      <c r="C70" s="511" t="s">
        <v>1345</v>
      </c>
      <c r="D70" s="215" t="s">
        <v>1458</v>
      </c>
      <c r="E70" s="515">
        <v>20161107</v>
      </c>
      <c r="G70" s="215" t="str">
        <f t="shared" si="18"/>
        <v>HEBT</v>
      </c>
      <c r="H70" s="215" t="str">
        <f t="shared" si="19"/>
        <v>150LWU</v>
      </c>
      <c r="I70" s="215" t="str">
        <f t="shared" si="20"/>
        <v>PBI</v>
      </c>
      <c r="J70" s="215" t="str">
        <f t="shared" si="21"/>
        <v>BCM</v>
      </c>
      <c r="K70" s="215" t="str">
        <f t="shared" si="22"/>
        <v>001FE</v>
      </c>
      <c r="L70" s="215" t="str">
        <f t="shared" si="23"/>
        <v>PBI BCM front end (near instrument)</v>
      </c>
    </row>
    <row r="71" spans="2:12" x14ac:dyDescent="0.25">
      <c r="B71" s="116"/>
      <c r="C71" s="511" t="s">
        <v>1346</v>
      </c>
      <c r="D71" s="215" t="s">
        <v>1458</v>
      </c>
      <c r="E71" s="515">
        <v>20161107</v>
      </c>
      <c r="G71" s="215" t="str">
        <f t="shared" si="18"/>
        <v>A2T</v>
      </c>
      <c r="H71" s="215" t="str">
        <f t="shared" si="19"/>
        <v>010LWU</v>
      </c>
      <c r="I71" s="215" t="str">
        <f t="shared" si="20"/>
        <v>PBI</v>
      </c>
      <c r="J71" s="215" t="str">
        <f t="shared" si="21"/>
        <v>BCM</v>
      </c>
      <c r="K71" s="215" t="str">
        <f t="shared" si="22"/>
        <v>001FE</v>
      </c>
      <c r="L71" s="215" t="str">
        <f t="shared" si="23"/>
        <v>PBI BCM front end (near instrument)</v>
      </c>
    </row>
    <row r="72" spans="2:12" x14ac:dyDescent="0.25">
      <c r="B72" s="116"/>
      <c r="C72" s="511" t="s">
        <v>1637</v>
      </c>
      <c r="D72" s="215" t="s">
        <v>1458</v>
      </c>
      <c r="E72" s="515">
        <v>20161107</v>
      </c>
      <c r="G72" s="215" t="str">
        <f t="shared" si="18"/>
        <v>A2T</v>
      </c>
      <c r="H72" s="215" t="str">
        <f t="shared" si="19"/>
        <v>090DRF</v>
      </c>
      <c r="I72" s="215" t="str">
        <f t="shared" si="20"/>
        <v>PBI</v>
      </c>
      <c r="J72" s="215" t="str">
        <f t="shared" si="21"/>
        <v>BCM</v>
      </c>
      <c r="K72" s="215" t="str">
        <f t="shared" si="22"/>
        <v>001FE</v>
      </c>
      <c r="L72" s="215" t="str">
        <f t="shared" si="23"/>
        <v>PBI BCM front end (near instrument)</v>
      </c>
    </row>
    <row r="73" spans="2:12" x14ac:dyDescent="0.25">
      <c r="B73" s="116"/>
      <c r="C73" s="511" t="s">
        <v>1638</v>
      </c>
      <c r="D73" s="215" t="s">
        <v>1458</v>
      </c>
      <c r="E73" s="515">
        <v>20161107</v>
      </c>
      <c r="G73" s="215" t="str">
        <f t="shared" si="18"/>
        <v>A2T</v>
      </c>
      <c r="H73" s="215" t="str">
        <f t="shared" si="19"/>
        <v>130DRF</v>
      </c>
      <c r="I73" s="215" t="str">
        <f t="shared" si="20"/>
        <v>PBI</v>
      </c>
      <c r="J73" s="215" t="str">
        <f t="shared" si="21"/>
        <v>BCM</v>
      </c>
      <c r="K73" s="215" t="str">
        <f t="shared" si="22"/>
        <v>001FE</v>
      </c>
      <c r="L73" s="215" t="str">
        <f t="shared" si="23"/>
        <v>PBI BCM front end (near instrument)</v>
      </c>
    </row>
    <row r="74" spans="2:12" x14ac:dyDescent="0.25">
      <c r="B74" s="158"/>
      <c r="C74" s="511" t="s">
        <v>1347</v>
      </c>
      <c r="D74" s="215" t="s">
        <v>1458</v>
      </c>
      <c r="E74" s="515">
        <v>20161107</v>
      </c>
      <c r="G74" s="215" t="str">
        <f t="shared" si="18"/>
        <v>DMPL</v>
      </c>
      <c r="H74" s="215" t="str">
        <f t="shared" si="19"/>
        <v>010DRF</v>
      </c>
      <c r="I74" s="215" t="str">
        <f t="shared" si="20"/>
        <v>PBI</v>
      </c>
      <c r="J74" s="215" t="str">
        <f t="shared" si="21"/>
        <v>BCM</v>
      </c>
      <c r="K74" s="215" t="str">
        <f t="shared" si="22"/>
        <v>001FE</v>
      </c>
      <c r="L74" s="215" t="str">
        <f t="shared" si="23"/>
        <v>PBI BCM front end (near instrument)</v>
      </c>
    </row>
    <row r="75" spans="2:12" x14ac:dyDescent="0.25">
      <c r="B75" s="158"/>
      <c r="C75" s="511" t="s">
        <v>1348</v>
      </c>
      <c r="D75" s="215" t="s">
        <v>1458</v>
      </c>
      <c r="E75" s="515">
        <v>20161107</v>
      </c>
      <c r="G75" s="215" t="str">
        <f t="shared" si="18"/>
        <v>DMPL</v>
      </c>
      <c r="H75" s="215" t="str">
        <f t="shared" si="19"/>
        <v>040DRF</v>
      </c>
      <c r="I75" s="215" t="str">
        <f t="shared" si="20"/>
        <v>PBI</v>
      </c>
      <c r="J75" s="215" t="str">
        <f t="shared" si="21"/>
        <v>BCM</v>
      </c>
      <c r="K75" s="215" t="str">
        <f t="shared" si="22"/>
        <v>001FE</v>
      </c>
      <c r="L75" s="215" t="str">
        <f t="shared" si="23"/>
        <v>PBI BCM front end (near instrument)</v>
      </c>
    </row>
  </sheetData>
  <pageMargins left="0.7" right="0.7" top="0.75" bottom="0.75" header="0.3" footer="0.3"/>
  <pageSetup paperSize="9" scale="86"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workbookViewId="0">
      <selection activeCell="A5" sqref="A5"/>
    </sheetView>
  </sheetViews>
  <sheetFormatPr defaultRowHeight="15" x14ac:dyDescent="0.25"/>
  <cols>
    <col min="1" max="1" width="17.140625" customWidth="1"/>
    <col min="2" max="2" width="29.28515625" style="82" customWidth="1"/>
    <col min="3" max="3" width="39.85546875" style="215" customWidth="1"/>
    <col min="4" max="4" width="28.7109375" style="515" customWidth="1"/>
    <col min="5" max="5" width="26.42578125" customWidth="1"/>
    <col min="6" max="6" width="9.140625" style="82"/>
    <col min="7" max="7" width="11.140625" customWidth="1"/>
    <col min="8" max="8" width="15.85546875" style="119" customWidth="1"/>
    <col min="9" max="9" width="12.85546875" style="119" customWidth="1"/>
    <col min="10" max="10" width="17.28515625" customWidth="1"/>
    <col min="11" max="11" width="16.140625" customWidth="1"/>
    <col min="12" max="12" width="26.85546875" customWidth="1"/>
    <col min="14" max="14" width="18.42578125" customWidth="1"/>
    <col min="15" max="15" width="25.28515625" customWidth="1"/>
    <col min="18" max="18" width="9.140625" customWidth="1"/>
  </cols>
  <sheetData>
    <row r="1" spans="1:12" s="503" customFormat="1" ht="18.75" x14ac:dyDescent="0.3">
      <c r="A1" s="285" t="s">
        <v>1610</v>
      </c>
      <c r="G1" s="285" t="s">
        <v>1179</v>
      </c>
    </row>
    <row r="2" spans="1:12" s="215" customFormat="1" x14ac:dyDescent="0.25">
      <c r="A2" s="215" t="s">
        <v>1899</v>
      </c>
      <c r="E2" s="119"/>
      <c r="L2" s="515"/>
    </row>
    <row r="3" spans="1:12" x14ac:dyDescent="0.25">
      <c r="C3" s="140" t="s">
        <v>707</v>
      </c>
      <c r="D3" s="32" t="s">
        <v>743</v>
      </c>
      <c r="H3" s="140" t="s">
        <v>704</v>
      </c>
      <c r="I3" s="518" t="s">
        <v>705</v>
      </c>
      <c r="J3" s="518" t="s">
        <v>657</v>
      </c>
      <c r="K3" s="519" t="s">
        <v>706</v>
      </c>
      <c r="L3" s="140" t="s">
        <v>707</v>
      </c>
    </row>
    <row r="4" spans="1:12" x14ac:dyDescent="0.25">
      <c r="C4" s="517" t="s">
        <v>1233</v>
      </c>
      <c r="D4" s="515" t="str">
        <f t="shared" ref="D4:D35" si="0">CONCATENATE(H4,"-",I4,":",J4,"-",K4,"-",L4)</f>
        <v>MEBT-010PRL:RFS-PRLTAP-001</v>
      </c>
      <c r="H4" s="517" t="s">
        <v>1229</v>
      </c>
      <c r="I4" s="517" t="s">
        <v>1230</v>
      </c>
      <c r="J4" s="85" t="s">
        <v>1231</v>
      </c>
      <c r="K4" s="85" t="s">
        <v>1232</v>
      </c>
      <c r="L4" s="517" t="s">
        <v>1233</v>
      </c>
    </row>
    <row r="5" spans="1:12" x14ac:dyDescent="0.25">
      <c r="C5" s="517" t="s">
        <v>1234</v>
      </c>
      <c r="D5" s="515" t="str">
        <f t="shared" si="0"/>
        <v>MEBT-010PRL:RFS-PRLTAP-002</v>
      </c>
      <c r="H5" s="517" t="s">
        <v>1229</v>
      </c>
      <c r="I5" s="517" t="s">
        <v>1230</v>
      </c>
      <c r="J5" s="85" t="s">
        <v>1231</v>
      </c>
      <c r="K5" s="85" t="s">
        <v>1232</v>
      </c>
      <c r="L5" s="517" t="s">
        <v>1234</v>
      </c>
    </row>
    <row r="6" spans="1:12" x14ac:dyDescent="0.25">
      <c r="C6" s="517" t="s">
        <v>1235</v>
      </c>
      <c r="D6" s="515" t="str">
        <f t="shared" si="0"/>
        <v>DTL-010PRL:RFS-PRLTAP-003</v>
      </c>
      <c r="H6" s="517" t="s">
        <v>738</v>
      </c>
      <c r="I6" s="517" t="s">
        <v>1230</v>
      </c>
      <c r="J6" s="85" t="s">
        <v>1231</v>
      </c>
      <c r="K6" s="85" t="s">
        <v>1232</v>
      </c>
      <c r="L6" s="517" t="s">
        <v>1235</v>
      </c>
    </row>
    <row r="7" spans="1:12" x14ac:dyDescent="0.25">
      <c r="C7" s="517" t="s">
        <v>1237</v>
      </c>
      <c r="D7" s="515" t="str">
        <f t="shared" si="0"/>
        <v>DTL-020PRL:RFS-PRLTAP-004</v>
      </c>
      <c r="H7" s="517" t="s">
        <v>738</v>
      </c>
      <c r="I7" s="517" t="s">
        <v>1236</v>
      </c>
      <c r="J7" s="85" t="s">
        <v>1231</v>
      </c>
      <c r="K7" s="85" t="s">
        <v>1232</v>
      </c>
      <c r="L7" s="517" t="s">
        <v>1237</v>
      </c>
    </row>
    <row r="8" spans="1:12" x14ac:dyDescent="0.25">
      <c r="C8" s="517" t="s">
        <v>1239</v>
      </c>
      <c r="D8" s="515" t="str">
        <f t="shared" si="0"/>
        <v>DTL-040PRL:RFS-PRLTAP-005</v>
      </c>
      <c r="H8" s="517" t="s">
        <v>738</v>
      </c>
      <c r="I8" s="517" t="s">
        <v>1238</v>
      </c>
      <c r="J8" s="85" t="s">
        <v>1231</v>
      </c>
      <c r="K8" s="85" t="s">
        <v>1232</v>
      </c>
      <c r="L8" s="517" t="s">
        <v>1239</v>
      </c>
    </row>
    <row r="9" spans="1:12" x14ac:dyDescent="0.25">
      <c r="C9" s="517" t="s">
        <v>1240</v>
      </c>
      <c r="D9" s="515" t="str">
        <f t="shared" si="0"/>
        <v>SPK-010PRL:RFS-PRLTAP-006</v>
      </c>
      <c r="H9" s="517" t="s">
        <v>739</v>
      </c>
      <c r="I9" s="517" t="s">
        <v>1230</v>
      </c>
      <c r="J9" s="85" t="s">
        <v>1231</v>
      </c>
      <c r="K9" s="85" t="s">
        <v>1232</v>
      </c>
      <c r="L9" s="517" t="s">
        <v>1240</v>
      </c>
    </row>
    <row r="10" spans="1:12" x14ac:dyDescent="0.25">
      <c r="C10" s="517" t="s">
        <v>1241</v>
      </c>
      <c r="D10" s="515" t="str">
        <f t="shared" si="0"/>
        <v>SPK-020PRL:RFS-PRLTAP-007</v>
      </c>
      <c r="H10" s="517" t="s">
        <v>739</v>
      </c>
      <c r="I10" s="517" t="s">
        <v>1236</v>
      </c>
      <c r="J10" s="85" t="s">
        <v>1231</v>
      </c>
      <c r="K10" s="85" t="s">
        <v>1232</v>
      </c>
      <c r="L10" s="517" t="s">
        <v>1241</v>
      </c>
    </row>
    <row r="11" spans="1:12" x14ac:dyDescent="0.25">
      <c r="C11" s="517" t="s">
        <v>1242</v>
      </c>
      <c r="D11" s="515" t="str">
        <f t="shared" si="0"/>
        <v>SPK-040PRL:RFS-PRLTAP-008</v>
      </c>
      <c r="H11" s="517" t="s">
        <v>739</v>
      </c>
      <c r="I11" s="517" t="s">
        <v>1238</v>
      </c>
      <c r="J11" s="85" t="s">
        <v>1231</v>
      </c>
      <c r="K11" s="85" t="s">
        <v>1232</v>
      </c>
      <c r="L11" s="517" t="s">
        <v>1242</v>
      </c>
    </row>
    <row r="12" spans="1:12" x14ac:dyDescent="0.25">
      <c r="C12" s="517" t="s">
        <v>1244</v>
      </c>
      <c r="D12" s="515" t="str">
        <f t="shared" si="0"/>
        <v>SPK-060PRL:RFS-PRLTAP-009</v>
      </c>
      <c r="H12" s="517" t="s">
        <v>739</v>
      </c>
      <c r="I12" s="517" t="s">
        <v>1243</v>
      </c>
      <c r="J12" s="85" t="s">
        <v>1231</v>
      </c>
      <c r="K12" s="85" t="s">
        <v>1232</v>
      </c>
      <c r="L12" s="517" t="s">
        <v>1244</v>
      </c>
    </row>
    <row r="13" spans="1:12" x14ac:dyDescent="0.25">
      <c r="C13" s="517" t="s">
        <v>1246</v>
      </c>
      <c r="D13" s="515" t="str">
        <f t="shared" si="0"/>
        <v>SPK-080PRL:RFS-PRLTAP-010</v>
      </c>
      <c r="H13" s="517" t="s">
        <v>739</v>
      </c>
      <c r="I13" s="517" t="s">
        <v>1245</v>
      </c>
      <c r="J13" s="85" t="s">
        <v>1231</v>
      </c>
      <c r="K13" s="85" t="s">
        <v>1232</v>
      </c>
      <c r="L13" s="517" t="s">
        <v>1246</v>
      </c>
    </row>
    <row r="14" spans="1:12" x14ac:dyDescent="0.25">
      <c r="C14" s="517" t="s">
        <v>1248</v>
      </c>
      <c r="D14" s="515" t="str">
        <f t="shared" si="0"/>
        <v>SPK-100PRL:RFS-PRLTAP-011</v>
      </c>
      <c r="H14" s="517" t="s">
        <v>739</v>
      </c>
      <c r="I14" s="517" t="s">
        <v>1247</v>
      </c>
      <c r="J14" s="85" t="s">
        <v>1231</v>
      </c>
      <c r="K14" s="85" t="s">
        <v>1232</v>
      </c>
      <c r="L14" s="517" t="s">
        <v>1248</v>
      </c>
    </row>
    <row r="15" spans="1:12" x14ac:dyDescent="0.25">
      <c r="C15" s="517" t="s">
        <v>1250</v>
      </c>
      <c r="D15" s="515" t="str">
        <f t="shared" si="0"/>
        <v>SPK-120PRL:RFS-PRLTAP-012</v>
      </c>
      <c r="H15" s="517" t="s">
        <v>739</v>
      </c>
      <c r="I15" s="517" t="s">
        <v>1249</v>
      </c>
      <c r="J15" s="85" t="s">
        <v>1231</v>
      </c>
      <c r="K15" s="85" t="s">
        <v>1232</v>
      </c>
      <c r="L15" s="517" t="s">
        <v>1250</v>
      </c>
    </row>
    <row r="16" spans="1:12" x14ac:dyDescent="0.25">
      <c r="C16" s="517" t="s">
        <v>1252</v>
      </c>
      <c r="D16" s="515" t="str">
        <f t="shared" si="0"/>
        <v>SPK-130PRL:RFS-PRLTAP-013</v>
      </c>
      <c r="H16" s="517" t="s">
        <v>739</v>
      </c>
      <c r="I16" s="517" t="s">
        <v>1251</v>
      </c>
      <c r="J16" s="85" t="s">
        <v>1231</v>
      </c>
      <c r="K16" s="85" t="s">
        <v>1232</v>
      </c>
      <c r="L16" s="517" t="s">
        <v>1252</v>
      </c>
    </row>
    <row r="17" spans="3:12" x14ac:dyDescent="0.25">
      <c r="C17" s="517" t="s">
        <v>1253</v>
      </c>
      <c r="D17" s="515" t="str">
        <f t="shared" si="0"/>
        <v>MBL-010PRL:RFS-PRLTAP-014</v>
      </c>
      <c r="H17" s="517" t="s">
        <v>740</v>
      </c>
      <c r="I17" s="517" t="s">
        <v>1230</v>
      </c>
      <c r="J17" s="85" t="s">
        <v>1231</v>
      </c>
      <c r="K17" s="85" t="s">
        <v>1232</v>
      </c>
      <c r="L17" s="517" t="s">
        <v>1253</v>
      </c>
    </row>
    <row r="18" spans="3:12" x14ac:dyDescent="0.25">
      <c r="C18" s="517" t="s">
        <v>1254</v>
      </c>
      <c r="D18" s="515" t="str">
        <f t="shared" si="0"/>
        <v>MBL-020PRL:RFS-PRLTAP-015</v>
      </c>
      <c r="H18" s="517" t="s">
        <v>740</v>
      </c>
      <c r="I18" s="517" t="s">
        <v>1236</v>
      </c>
      <c r="J18" s="85" t="s">
        <v>1231</v>
      </c>
      <c r="K18" s="85" t="s">
        <v>1232</v>
      </c>
      <c r="L18" s="517" t="s">
        <v>1254</v>
      </c>
    </row>
    <row r="19" spans="3:12" x14ac:dyDescent="0.25">
      <c r="C19" s="517" t="s">
        <v>1256</v>
      </c>
      <c r="D19" s="515" t="str">
        <f t="shared" si="0"/>
        <v>MBL-030PRL:RFS-PRLTAP-016</v>
      </c>
      <c r="H19" s="517" t="s">
        <v>740</v>
      </c>
      <c r="I19" s="517" t="s">
        <v>1255</v>
      </c>
      <c r="J19" s="85" t="s">
        <v>1231</v>
      </c>
      <c r="K19" s="85" t="s">
        <v>1232</v>
      </c>
      <c r="L19" s="517" t="s">
        <v>1256</v>
      </c>
    </row>
    <row r="20" spans="3:12" x14ac:dyDescent="0.25">
      <c r="C20" s="517" t="s">
        <v>1257</v>
      </c>
      <c r="D20" s="515" t="str">
        <f t="shared" si="0"/>
        <v>MBL-040PRL:RFS-PRLTAP-017</v>
      </c>
      <c r="H20" s="517" t="s">
        <v>740</v>
      </c>
      <c r="I20" s="517" t="s">
        <v>1238</v>
      </c>
      <c r="J20" s="85" t="s">
        <v>1231</v>
      </c>
      <c r="K20" s="85" t="s">
        <v>1232</v>
      </c>
      <c r="L20" s="517" t="s">
        <v>1257</v>
      </c>
    </row>
    <row r="21" spans="3:12" x14ac:dyDescent="0.25">
      <c r="C21" s="517" t="s">
        <v>1259</v>
      </c>
      <c r="D21" s="515" t="str">
        <f t="shared" si="0"/>
        <v>MBL-050PRL:RFS-PRLTAP-018</v>
      </c>
      <c r="H21" s="517" t="s">
        <v>740</v>
      </c>
      <c r="I21" s="517" t="s">
        <v>1258</v>
      </c>
      <c r="J21" s="85" t="s">
        <v>1231</v>
      </c>
      <c r="K21" s="85" t="s">
        <v>1232</v>
      </c>
      <c r="L21" s="517" t="s">
        <v>1259</v>
      </c>
    </row>
    <row r="22" spans="3:12" x14ac:dyDescent="0.25">
      <c r="C22" s="517" t="s">
        <v>1260</v>
      </c>
      <c r="D22" s="515" t="str">
        <f t="shared" si="0"/>
        <v>MBL-060PRL:RFS-PRLTAP-019</v>
      </c>
      <c r="H22" s="517" t="s">
        <v>740</v>
      </c>
      <c r="I22" s="517" t="s">
        <v>1243</v>
      </c>
      <c r="J22" s="85" t="s">
        <v>1231</v>
      </c>
      <c r="K22" s="85" t="s">
        <v>1232</v>
      </c>
      <c r="L22" s="517" t="s">
        <v>1260</v>
      </c>
    </row>
    <row r="23" spans="3:12" x14ac:dyDescent="0.25">
      <c r="C23" s="517" t="s">
        <v>1262</v>
      </c>
      <c r="D23" s="515" t="str">
        <f t="shared" si="0"/>
        <v>MBL-070PRL:RFS-PRLTAP-020</v>
      </c>
      <c r="H23" s="517" t="s">
        <v>740</v>
      </c>
      <c r="I23" s="517" t="s">
        <v>1261</v>
      </c>
      <c r="J23" s="85" t="s">
        <v>1231</v>
      </c>
      <c r="K23" s="85" t="s">
        <v>1232</v>
      </c>
      <c r="L23" s="517" t="s">
        <v>1262</v>
      </c>
    </row>
    <row r="24" spans="3:12" x14ac:dyDescent="0.25">
      <c r="C24" s="517" t="s">
        <v>1263</v>
      </c>
      <c r="D24" s="515" t="str">
        <f t="shared" si="0"/>
        <v>MBL-080PRL:RFS-PRLTAP-021</v>
      </c>
      <c r="H24" s="517" t="s">
        <v>740</v>
      </c>
      <c r="I24" s="517" t="s">
        <v>1245</v>
      </c>
      <c r="J24" s="85" t="s">
        <v>1231</v>
      </c>
      <c r="K24" s="85" t="s">
        <v>1232</v>
      </c>
      <c r="L24" s="517" t="s">
        <v>1263</v>
      </c>
    </row>
    <row r="25" spans="3:12" x14ac:dyDescent="0.25">
      <c r="C25" s="517" t="s">
        <v>1265</v>
      </c>
      <c r="D25" s="515" t="str">
        <f t="shared" si="0"/>
        <v>MBL-090PRL:RFS-PRLTAP-022</v>
      </c>
      <c r="H25" s="517" t="s">
        <v>740</v>
      </c>
      <c r="I25" s="517" t="s">
        <v>1264</v>
      </c>
      <c r="J25" s="85" t="s">
        <v>1231</v>
      </c>
      <c r="K25" s="85" t="s">
        <v>1232</v>
      </c>
      <c r="L25" s="517" t="s">
        <v>1265</v>
      </c>
    </row>
    <row r="26" spans="3:12" x14ac:dyDescent="0.25">
      <c r="C26" s="517" t="s">
        <v>1266</v>
      </c>
      <c r="D26" s="515" t="str">
        <f t="shared" si="0"/>
        <v>HBL-010PRL:RFS-PRLTAP-023</v>
      </c>
      <c r="H26" s="517" t="s">
        <v>741</v>
      </c>
      <c r="I26" s="517" t="s">
        <v>1230</v>
      </c>
      <c r="J26" s="85" t="s">
        <v>1231</v>
      </c>
      <c r="K26" s="85" t="s">
        <v>1232</v>
      </c>
      <c r="L26" s="517" t="s">
        <v>1266</v>
      </c>
    </row>
    <row r="27" spans="3:12" x14ac:dyDescent="0.25">
      <c r="C27" s="517" t="s">
        <v>1267</v>
      </c>
      <c r="D27" s="515" t="str">
        <f t="shared" si="0"/>
        <v>HBL-020PRL:RFS-PRLTAP-024</v>
      </c>
      <c r="H27" s="517" t="s">
        <v>741</v>
      </c>
      <c r="I27" s="517" t="s">
        <v>1236</v>
      </c>
      <c r="J27" s="85" t="s">
        <v>1231</v>
      </c>
      <c r="K27" s="85" t="s">
        <v>1232</v>
      </c>
      <c r="L27" s="517" t="s">
        <v>1267</v>
      </c>
    </row>
    <row r="28" spans="3:12" x14ac:dyDescent="0.25">
      <c r="C28" s="517" t="s">
        <v>1268</v>
      </c>
      <c r="D28" s="515" t="str">
        <f t="shared" si="0"/>
        <v>HBL-030PRL:RFS-PRLTAP-025</v>
      </c>
      <c r="H28" s="517" t="s">
        <v>741</v>
      </c>
      <c r="I28" s="517" t="s">
        <v>1255</v>
      </c>
      <c r="J28" s="85" t="s">
        <v>1231</v>
      </c>
      <c r="K28" s="85" t="s">
        <v>1232</v>
      </c>
      <c r="L28" s="517" t="s">
        <v>1268</v>
      </c>
    </row>
    <row r="29" spans="3:12" x14ac:dyDescent="0.25">
      <c r="C29" s="517" t="s">
        <v>1269</v>
      </c>
      <c r="D29" s="515" t="str">
        <f t="shared" si="0"/>
        <v>HBL-040PRL:RFS-PRLTAP-026</v>
      </c>
      <c r="H29" s="517" t="s">
        <v>741</v>
      </c>
      <c r="I29" s="517" t="s">
        <v>1238</v>
      </c>
      <c r="J29" s="85" t="s">
        <v>1231</v>
      </c>
      <c r="K29" s="85" t="s">
        <v>1232</v>
      </c>
      <c r="L29" s="517" t="s">
        <v>1269</v>
      </c>
    </row>
    <row r="30" spans="3:12" x14ac:dyDescent="0.25">
      <c r="C30" s="517" t="s">
        <v>1270</v>
      </c>
      <c r="D30" s="515" t="str">
        <f t="shared" si="0"/>
        <v>HBL-050PRL:RFS-PRLTAP-027</v>
      </c>
      <c r="H30" s="517" t="s">
        <v>741</v>
      </c>
      <c r="I30" s="517" t="s">
        <v>1258</v>
      </c>
      <c r="J30" s="85" t="s">
        <v>1231</v>
      </c>
      <c r="K30" s="85" t="s">
        <v>1232</v>
      </c>
      <c r="L30" s="517" t="s">
        <v>1270</v>
      </c>
    </row>
    <row r="31" spans="3:12" x14ac:dyDescent="0.25">
      <c r="C31" s="517" t="s">
        <v>1271</v>
      </c>
      <c r="D31" s="515" t="str">
        <f t="shared" si="0"/>
        <v>HBL-060PRL:RFS-PRLTAP-028</v>
      </c>
      <c r="H31" s="517" t="s">
        <v>741</v>
      </c>
      <c r="I31" s="517" t="s">
        <v>1243</v>
      </c>
      <c r="J31" s="85" t="s">
        <v>1231</v>
      </c>
      <c r="K31" s="85" t="s">
        <v>1232</v>
      </c>
      <c r="L31" s="517" t="s">
        <v>1271</v>
      </c>
    </row>
    <row r="32" spans="3:12" x14ac:dyDescent="0.25">
      <c r="C32" s="517" t="s">
        <v>1272</v>
      </c>
      <c r="D32" s="515" t="str">
        <f t="shared" si="0"/>
        <v>HBL-070PRL:RFS-PRLTAP-029</v>
      </c>
      <c r="H32" s="517" t="s">
        <v>741</v>
      </c>
      <c r="I32" s="517" t="s">
        <v>1261</v>
      </c>
      <c r="J32" s="85" t="s">
        <v>1231</v>
      </c>
      <c r="K32" s="85" t="s">
        <v>1232</v>
      </c>
      <c r="L32" s="517" t="s">
        <v>1272</v>
      </c>
    </row>
    <row r="33" spans="3:12" x14ac:dyDescent="0.25">
      <c r="C33" s="517" t="s">
        <v>1273</v>
      </c>
      <c r="D33" s="515" t="str">
        <f t="shared" si="0"/>
        <v>HBL-080PRL:RFS-PRLTAP-030</v>
      </c>
      <c r="H33" s="517" t="s">
        <v>741</v>
      </c>
      <c r="I33" s="517" t="s">
        <v>1245</v>
      </c>
      <c r="J33" s="85" t="s">
        <v>1231</v>
      </c>
      <c r="K33" s="85" t="s">
        <v>1232</v>
      </c>
      <c r="L33" s="517" t="s">
        <v>1273</v>
      </c>
    </row>
    <row r="34" spans="3:12" x14ac:dyDescent="0.25">
      <c r="C34" s="517" t="s">
        <v>1274</v>
      </c>
      <c r="D34" s="515" t="str">
        <f t="shared" si="0"/>
        <v>HBL-090PRL:RFS-PRLTAP-031</v>
      </c>
      <c r="H34" s="517" t="s">
        <v>741</v>
      </c>
      <c r="I34" s="517" t="s">
        <v>1264</v>
      </c>
      <c r="J34" s="85" t="s">
        <v>1231</v>
      </c>
      <c r="K34" s="85" t="s">
        <v>1232</v>
      </c>
      <c r="L34" s="517" t="s">
        <v>1274</v>
      </c>
    </row>
    <row r="35" spans="3:12" x14ac:dyDescent="0.25">
      <c r="C35" s="517" t="s">
        <v>1275</v>
      </c>
      <c r="D35" s="515" t="str">
        <f t="shared" si="0"/>
        <v>HBL-100PRL:RFS-PRLTAP-032</v>
      </c>
      <c r="H35" s="517" t="s">
        <v>741</v>
      </c>
      <c r="I35" s="517" t="s">
        <v>1247</v>
      </c>
      <c r="J35" s="85" t="s">
        <v>1231</v>
      </c>
      <c r="K35" s="85" t="s">
        <v>1232</v>
      </c>
      <c r="L35" s="517" t="s">
        <v>1275</v>
      </c>
    </row>
    <row r="36" spans="3:12" x14ac:dyDescent="0.25">
      <c r="C36" s="517" t="s">
        <v>1277</v>
      </c>
      <c r="D36" s="515" t="str">
        <f t="shared" ref="D36:D61" si="1">CONCATENATE(H36,"-",I36,":",J36,"-",K36,"-",L36)</f>
        <v>HBL-110PRL:RFS-PRLTAP-033</v>
      </c>
      <c r="H36" s="517" t="s">
        <v>741</v>
      </c>
      <c r="I36" s="517" t="s">
        <v>1276</v>
      </c>
      <c r="J36" s="85" t="s">
        <v>1231</v>
      </c>
      <c r="K36" s="85" t="s">
        <v>1232</v>
      </c>
      <c r="L36" s="517" t="s">
        <v>1277</v>
      </c>
    </row>
    <row r="37" spans="3:12" x14ac:dyDescent="0.25">
      <c r="C37" s="517" t="s">
        <v>1278</v>
      </c>
      <c r="D37" s="515" t="str">
        <f t="shared" si="1"/>
        <v>HBL-120PRL:RFS-PRLTAP-034</v>
      </c>
      <c r="H37" s="517" t="s">
        <v>741</v>
      </c>
      <c r="I37" s="517" t="s">
        <v>1249</v>
      </c>
      <c r="J37" s="85" t="s">
        <v>1231</v>
      </c>
      <c r="K37" s="85" t="s">
        <v>1232</v>
      </c>
      <c r="L37" s="517" t="s">
        <v>1278</v>
      </c>
    </row>
    <row r="38" spans="3:12" x14ac:dyDescent="0.25">
      <c r="C38" s="517" t="s">
        <v>1279</v>
      </c>
      <c r="D38" s="515" t="str">
        <f t="shared" si="1"/>
        <v>HBL-130PRL:RFS-PRLTAP-035</v>
      </c>
      <c r="H38" s="517" t="s">
        <v>741</v>
      </c>
      <c r="I38" s="517" t="s">
        <v>1251</v>
      </c>
      <c r="J38" s="85" t="s">
        <v>1231</v>
      </c>
      <c r="K38" s="85" t="s">
        <v>1232</v>
      </c>
      <c r="L38" s="517" t="s">
        <v>1279</v>
      </c>
    </row>
    <row r="39" spans="3:12" x14ac:dyDescent="0.25">
      <c r="C39" s="517" t="s">
        <v>1281</v>
      </c>
      <c r="D39" s="515" t="str">
        <f t="shared" si="1"/>
        <v>HBL-140PRL:RFS-PRLTAP-036</v>
      </c>
      <c r="H39" s="517" t="s">
        <v>741</v>
      </c>
      <c r="I39" s="517" t="s">
        <v>1280</v>
      </c>
      <c r="J39" s="85" t="s">
        <v>1231</v>
      </c>
      <c r="K39" s="85" t="s">
        <v>1232</v>
      </c>
      <c r="L39" s="517" t="s">
        <v>1281</v>
      </c>
    </row>
    <row r="40" spans="3:12" x14ac:dyDescent="0.25">
      <c r="C40" s="517" t="s">
        <v>1283</v>
      </c>
      <c r="D40" s="515" t="str">
        <f t="shared" si="1"/>
        <v>HBL-150PRL:RFS-PRLTAP-037</v>
      </c>
      <c r="H40" s="517" t="s">
        <v>741</v>
      </c>
      <c r="I40" s="517" t="s">
        <v>1282</v>
      </c>
      <c r="J40" s="85" t="s">
        <v>1231</v>
      </c>
      <c r="K40" s="85" t="s">
        <v>1232</v>
      </c>
      <c r="L40" s="517" t="s">
        <v>1283</v>
      </c>
    </row>
    <row r="41" spans="3:12" x14ac:dyDescent="0.25">
      <c r="C41" s="517" t="s">
        <v>1285</v>
      </c>
      <c r="D41" s="515" t="str">
        <f t="shared" si="1"/>
        <v>HBL-160PRL:RFS-PRLTAP-038</v>
      </c>
      <c r="H41" s="517" t="s">
        <v>741</v>
      </c>
      <c r="I41" s="517" t="s">
        <v>1284</v>
      </c>
      <c r="J41" s="85" t="s">
        <v>1231</v>
      </c>
      <c r="K41" s="85" t="s">
        <v>1232</v>
      </c>
      <c r="L41" s="517" t="s">
        <v>1285</v>
      </c>
    </row>
    <row r="42" spans="3:12" x14ac:dyDescent="0.25">
      <c r="C42" s="517" t="s">
        <v>1287</v>
      </c>
      <c r="D42" s="515" t="str">
        <f t="shared" si="1"/>
        <v>HBL-170PRL:RFS-PRLTAP-039</v>
      </c>
      <c r="H42" s="517" t="s">
        <v>741</v>
      </c>
      <c r="I42" s="517" t="s">
        <v>1286</v>
      </c>
      <c r="J42" s="85" t="s">
        <v>1231</v>
      </c>
      <c r="K42" s="85" t="s">
        <v>1232</v>
      </c>
      <c r="L42" s="517" t="s">
        <v>1287</v>
      </c>
    </row>
    <row r="43" spans="3:12" x14ac:dyDescent="0.25">
      <c r="C43" s="517" t="s">
        <v>1289</v>
      </c>
      <c r="D43" s="515" t="str">
        <f t="shared" si="1"/>
        <v>HBL-180PRL:RFS-PRLTAP-040</v>
      </c>
      <c r="H43" s="517" t="s">
        <v>741</v>
      </c>
      <c r="I43" s="517" t="s">
        <v>1288</v>
      </c>
      <c r="J43" s="85" t="s">
        <v>1231</v>
      </c>
      <c r="K43" s="85" t="s">
        <v>1232</v>
      </c>
      <c r="L43" s="517" t="s">
        <v>1289</v>
      </c>
    </row>
    <row r="44" spans="3:12" x14ac:dyDescent="0.25">
      <c r="C44" s="517" t="s">
        <v>1291</v>
      </c>
      <c r="D44" s="515" t="str">
        <f t="shared" si="1"/>
        <v>HBL-190PRL:RFS-PRLTAP-041</v>
      </c>
      <c r="H44" s="517" t="s">
        <v>741</v>
      </c>
      <c r="I44" s="517" t="s">
        <v>1290</v>
      </c>
      <c r="J44" s="85" t="s">
        <v>1231</v>
      </c>
      <c r="K44" s="85" t="s">
        <v>1232</v>
      </c>
      <c r="L44" s="517" t="s">
        <v>1291</v>
      </c>
    </row>
    <row r="45" spans="3:12" x14ac:dyDescent="0.25">
      <c r="C45" s="517" t="s">
        <v>1293</v>
      </c>
      <c r="D45" s="515" t="str">
        <f t="shared" si="1"/>
        <v>HBL-200PRL:RFS-PRLTAP-042</v>
      </c>
      <c r="H45" s="517" t="s">
        <v>741</v>
      </c>
      <c r="I45" s="517" t="s">
        <v>1292</v>
      </c>
      <c r="J45" s="85" t="s">
        <v>1231</v>
      </c>
      <c r="K45" s="85" t="s">
        <v>1232</v>
      </c>
      <c r="L45" s="517" t="s">
        <v>1293</v>
      </c>
    </row>
    <row r="46" spans="3:12" x14ac:dyDescent="0.25">
      <c r="C46" s="517" t="s">
        <v>1295</v>
      </c>
      <c r="D46" s="515" t="str">
        <f t="shared" si="1"/>
        <v>HBL-210PRL:RFS-PRLTAP-043</v>
      </c>
      <c r="H46" s="517" t="s">
        <v>741</v>
      </c>
      <c r="I46" s="517" t="s">
        <v>1294</v>
      </c>
      <c r="J46" s="85" t="s">
        <v>1231</v>
      </c>
      <c r="K46" s="85" t="s">
        <v>1232</v>
      </c>
      <c r="L46" s="517" t="s">
        <v>1295</v>
      </c>
    </row>
    <row r="47" spans="3:12" x14ac:dyDescent="0.25">
      <c r="C47" s="517" t="s">
        <v>1296</v>
      </c>
      <c r="D47" s="515" t="str">
        <f t="shared" si="1"/>
        <v>HEBT-010PRL:RFS-PRLTAP-044</v>
      </c>
      <c r="H47" s="517" t="s">
        <v>742</v>
      </c>
      <c r="I47" s="517" t="s">
        <v>1230</v>
      </c>
      <c r="J47" s="85" t="s">
        <v>1231</v>
      </c>
      <c r="K47" s="85" t="s">
        <v>1232</v>
      </c>
      <c r="L47" s="517" t="s">
        <v>1296</v>
      </c>
    </row>
    <row r="48" spans="3:12" x14ac:dyDescent="0.25">
      <c r="C48" s="517" t="s">
        <v>1297</v>
      </c>
      <c r="D48" s="515" t="str">
        <f t="shared" si="1"/>
        <v>HEBT-030PRL:RFS-PRLTAP-045</v>
      </c>
      <c r="H48" s="517" t="s">
        <v>742</v>
      </c>
      <c r="I48" s="517" t="s">
        <v>1255</v>
      </c>
      <c r="J48" s="85" t="s">
        <v>1231</v>
      </c>
      <c r="K48" s="85" t="s">
        <v>1232</v>
      </c>
      <c r="L48" s="517" t="s">
        <v>1297</v>
      </c>
    </row>
    <row r="49" spans="3:12" x14ac:dyDescent="0.25">
      <c r="C49" s="517" t="s">
        <v>1298</v>
      </c>
      <c r="D49" s="515" t="str">
        <f t="shared" si="1"/>
        <v>HEBT-050PRL:RFS-PRLTAP-046</v>
      </c>
      <c r="H49" s="517" t="s">
        <v>742</v>
      </c>
      <c r="I49" s="517" t="s">
        <v>1258</v>
      </c>
      <c r="J49" s="85" t="s">
        <v>1231</v>
      </c>
      <c r="K49" s="85" t="s">
        <v>1232</v>
      </c>
      <c r="L49" s="517" t="s">
        <v>1298</v>
      </c>
    </row>
    <row r="50" spans="3:12" x14ac:dyDescent="0.25">
      <c r="C50" s="517" t="s">
        <v>1299</v>
      </c>
      <c r="D50" s="515" t="str">
        <f t="shared" si="1"/>
        <v>HEBT-070PRL:RFS-PRLTAP-047</v>
      </c>
      <c r="H50" s="517" t="s">
        <v>742</v>
      </c>
      <c r="I50" s="517" t="s">
        <v>1261</v>
      </c>
      <c r="J50" s="85" t="s">
        <v>1231</v>
      </c>
      <c r="K50" s="85" t="s">
        <v>1232</v>
      </c>
      <c r="L50" s="517" t="s">
        <v>1299</v>
      </c>
    </row>
    <row r="51" spans="3:12" x14ac:dyDescent="0.25">
      <c r="C51" s="517" t="s">
        <v>1300</v>
      </c>
      <c r="D51" s="515" t="str">
        <f t="shared" si="1"/>
        <v>HEBT-090PRL:RFS-PRLTAP-048</v>
      </c>
      <c r="H51" s="517" t="s">
        <v>742</v>
      </c>
      <c r="I51" s="517" t="s">
        <v>1264</v>
      </c>
      <c r="J51" s="85" t="s">
        <v>1231</v>
      </c>
      <c r="K51" s="85" t="s">
        <v>1232</v>
      </c>
      <c r="L51" s="517" t="s">
        <v>1300</v>
      </c>
    </row>
    <row r="52" spans="3:12" x14ac:dyDescent="0.25">
      <c r="C52" s="517" t="s">
        <v>1301</v>
      </c>
      <c r="D52" s="515" t="str">
        <f t="shared" si="1"/>
        <v>HEBT-110PRL:RFS-PRLTAP-049</v>
      </c>
      <c r="H52" s="517" t="s">
        <v>742</v>
      </c>
      <c r="I52" s="517" t="s">
        <v>1276</v>
      </c>
      <c r="J52" s="85" t="s">
        <v>1231</v>
      </c>
      <c r="K52" s="85" t="s">
        <v>1232</v>
      </c>
      <c r="L52" s="517" t="s">
        <v>1301</v>
      </c>
    </row>
    <row r="53" spans="3:12" x14ac:dyDescent="0.25">
      <c r="C53" s="517" t="s">
        <v>1302</v>
      </c>
      <c r="D53" s="515" t="str">
        <f t="shared" si="1"/>
        <v>HEBT-130PRL:RFS-PRLTAP-050</v>
      </c>
      <c r="H53" s="517" t="s">
        <v>742</v>
      </c>
      <c r="I53" s="517" t="s">
        <v>1251</v>
      </c>
      <c r="J53" s="85" t="s">
        <v>1231</v>
      </c>
      <c r="K53" s="85" t="s">
        <v>1232</v>
      </c>
      <c r="L53" s="517" t="s">
        <v>1302</v>
      </c>
    </row>
    <row r="54" spans="3:12" x14ac:dyDescent="0.25">
      <c r="C54" s="517" t="s">
        <v>1303</v>
      </c>
      <c r="D54" s="515" t="str">
        <f t="shared" si="1"/>
        <v>HEBT-150PRL:RFS-PRLTAP-051</v>
      </c>
      <c r="H54" s="517" t="s">
        <v>742</v>
      </c>
      <c r="I54" s="517" t="s">
        <v>1282</v>
      </c>
      <c r="J54" s="85" t="s">
        <v>1231</v>
      </c>
      <c r="K54" s="85" t="s">
        <v>1232</v>
      </c>
      <c r="L54" s="517" t="s">
        <v>1303</v>
      </c>
    </row>
    <row r="55" spans="3:12" x14ac:dyDescent="0.25">
      <c r="C55" s="517" t="s">
        <v>1304</v>
      </c>
      <c r="D55" s="515" t="str">
        <f t="shared" si="1"/>
        <v>A2T-010PRL:RFS-PRLTAP-052</v>
      </c>
      <c r="H55" s="517" t="s">
        <v>174</v>
      </c>
      <c r="I55" s="517" t="s">
        <v>1230</v>
      </c>
      <c r="J55" s="85" t="s">
        <v>1231</v>
      </c>
      <c r="K55" s="85" t="s">
        <v>1232</v>
      </c>
      <c r="L55" s="517" t="s">
        <v>1304</v>
      </c>
    </row>
    <row r="56" spans="3:12" x14ac:dyDescent="0.25">
      <c r="C56" s="517" t="s">
        <v>1305</v>
      </c>
      <c r="D56" s="515" t="str">
        <f t="shared" si="1"/>
        <v>A2T-030PRL:RFS-PRLTAP-053</v>
      </c>
      <c r="H56" s="517" t="s">
        <v>174</v>
      </c>
      <c r="I56" s="517" t="s">
        <v>1255</v>
      </c>
      <c r="J56" s="85" t="s">
        <v>1231</v>
      </c>
      <c r="K56" s="85" t="s">
        <v>1232</v>
      </c>
      <c r="L56" s="517" t="s">
        <v>1305</v>
      </c>
    </row>
    <row r="57" spans="3:12" x14ac:dyDescent="0.25">
      <c r="C57" s="517" t="s">
        <v>1306</v>
      </c>
      <c r="D57" s="515" t="str">
        <f t="shared" si="1"/>
        <v>A2T-050PRL:RFS-PRLTAP-054</v>
      </c>
      <c r="H57" s="517" t="s">
        <v>174</v>
      </c>
      <c r="I57" s="517" t="s">
        <v>1258</v>
      </c>
      <c r="J57" s="85" t="s">
        <v>1231</v>
      </c>
      <c r="K57" s="85" t="s">
        <v>1232</v>
      </c>
      <c r="L57" s="517" t="s">
        <v>1306</v>
      </c>
    </row>
    <row r="58" spans="3:12" x14ac:dyDescent="0.25">
      <c r="C58" s="517" t="s">
        <v>1307</v>
      </c>
      <c r="D58" s="515" t="str">
        <f t="shared" si="1"/>
        <v>A2T-070PRL:RFS-PRLTAP-055</v>
      </c>
      <c r="H58" s="517" t="s">
        <v>174</v>
      </c>
      <c r="I58" s="517" t="s">
        <v>1261</v>
      </c>
      <c r="J58" s="85" t="s">
        <v>1231</v>
      </c>
      <c r="K58" s="85" t="s">
        <v>1232</v>
      </c>
      <c r="L58" s="517" t="s">
        <v>1307</v>
      </c>
    </row>
    <row r="59" spans="3:12" x14ac:dyDescent="0.25">
      <c r="C59" s="517" t="s">
        <v>1308</v>
      </c>
      <c r="D59" s="515" t="str">
        <f t="shared" si="1"/>
        <v>A2T-070PRL:RFS-PRLTAP-056</v>
      </c>
      <c r="H59" s="517" t="s">
        <v>174</v>
      </c>
      <c r="I59" s="517" t="s">
        <v>1261</v>
      </c>
      <c r="J59" s="85" t="s">
        <v>1231</v>
      </c>
      <c r="K59" s="85" t="s">
        <v>1232</v>
      </c>
      <c r="L59" s="517" t="s">
        <v>1308</v>
      </c>
    </row>
    <row r="60" spans="3:12" x14ac:dyDescent="0.25">
      <c r="C60" s="517" t="s">
        <v>1309</v>
      </c>
      <c r="D60" s="515" t="str">
        <f t="shared" si="1"/>
        <v>A2T-070PRL:RFS-PRLTAP-057</v>
      </c>
      <c r="H60" s="517" t="s">
        <v>174</v>
      </c>
      <c r="I60" s="517" t="s">
        <v>1261</v>
      </c>
      <c r="J60" s="85" t="s">
        <v>1231</v>
      </c>
      <c r="K60" s="85" t="s">
        <v>1232</v>
      </c>
      <c r="L60" s="517" t="s">
        <v>1309</v>
      </c>
    </row>
    <row r="61" spans="3:12" x14ac:dyDescent="0.25">
      <c r="C61" s="517" t="s">
        <v>1310</v>
      </c>
      <c r="D61" s="515" t="str">
        <f t="shared" si="1"/>
        <v>A2T-070PRL:RFS-PRLTAP-058</v>
      </c>
      <c r="H61" s="517" t="s">
        <v>174</v>
      </c>
      <c r="I61" s="517" t="s">
        <v>1261</v>
      </c>
      <c r="J61" s="85" t="s">
        <v>1231</v>
      </c>
      <c r="K61" s="85" t="s">
        <v>1232</v>
      </c>
      <c r="L61" s="517" t="s">
        <v>1310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Content</vt:lpstr>
      <vt:lpstr>PBI Rack overview</vt:lpstr>
      <vt:lpstr>Instrument and rack positions</vt:lpstr>
      <vt:lpstr>Ethercat allocation</vt:lpstr>
      <vt:lpstr>Electronics naming convention</vt:lpstr>
      <vt:lpstr>Routing summary</vt:lpstr>
      <vt:lpstr>Rack count summary</vt:lpstr>
      <vt:lpstr>List - Device crates</vt:lpstr>
      <vt:lpstr>List - Ethercat components</vt:lpstr>
      <vt:lpstr>List - FE equipment</vt:lpstr>
      <vt:lpstr>List - PRL names</vt:lpstr>
      <vt:lpstr>'Ethercat allocation'!Extract</vt:lpstr>
      <vt:lpstr>'Instrument and rack positions'!Extract</vt:lpstr>
      <vt:lpstr>'List - Device crates'!Print_Area</vt:lpstr>
      <vt:lpstr>'List - Ethercat components'!Print_Area</vt:lpstr>
      <vt:lpstr>'List - FE equipment'!Print_Area</vt:lpstr>
      <vt:lpstr>'PBI Rack overview'!Print_Area</vt:lpstr>
      <vt:lpstr>'Rack count summary'!Print_Area</vt:lpstr>
      <vt:lpstr>'Routing summary'!Print_Area</vt:lpstr>
    </vt:vector>
  </TitlesOfParts>
  <Company>ESS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 Norin</dc:creator>
  <cp:lastModifiedBy>Johan Norin</cp:lastModifiedBy>
  <cp:lastPrinted>2016-11-09T07:26:51Z</cp:lastPrinted>
  <dcterms:created xsi:type="dcterms:W3CDTF">2015-11-03T07:53:24Z</dcterms:created>
  <dcterms:modified xsi:type="dcterms:W3CDTF">2016-12-21T12:48:53Z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XPhase">
    <vt:lpwstr/>
  </property>
  <property fmtid="{D5CDD505-2E9C-101B-9397-08002B2CF9AE}" pid="3" name="MXType of Information">
    <vt:lpwstr/>
  </property>
  <property fmtid="{D5CDD505-2E9C-101B-9397-08002B2CF9AE}" pid="4">
    <vt:lpwstr>Inherited</vt:lpwstr>
  </property>
  <property fmtid="{D5CDD505-2E9C-101B-9397-08002B2CF9AE}" pid="5">
    <vt:lpwstr>2</vt:lpwstr>
  </property>
  <property fmtid="{D5CDD505-2E9C-101B-9397-08002B2CF9AE}" pid="6">
    <vt:lpwstr>N/A</vt:lpwstr>
  </property>
  <property fmtid="{D5CDD505-2E9C-101B-9397-08002B2CF9AE}" pid="7">
    <vt:lpwstr>Jul 7, 2016</vt:lpwstr>
  </property>
  <property fmtid="{D5CDD505-2E9C-101B-9397-08002B2CF9AE}" pid="8">
    <vt:lpwstr>N/A</vt:lpwstr>
  </property>
  <property fmtid="{D5CDD505-2E9C-101B-9397-08002B2CF9AE}" pid="9">
    <vt:lpwstr/>
  </property>
  <property fmtid="{D5CDD505-2E9C-101B-9397-08002B2CF9AE}" pid="10">
    <vt:lpwstr>Norin, Johan</vt:lpwstr>
  </property>
  <property fmtid="{D5CDD505-2E9C-101B-9397-08002B2CF9AE}" pid="11">
    <vt:lpwstr/>
  </property>
  <property fmtid="{D5CDD505-2E9C-101B-9397-08002B2CF9AE}" pid="12">
    <vt:lpwstr>False</vt:lpwstr>
  </property>
  <property fmtid="{D5CDD505-2E9C-101B-9397-08002B2CF9AE}" pid="13">
    <vt:lpwstr>Internal</vt:lpwstr>
  </property>
  <property fmtid="{D5CDD505-2E9C-101B-9397-08002B2CF9AE}" pid="14">
    <vt:lpwstr>Preliminary</vt:lpwstr>
  </property>
  <property fmtid="{D5CDD505-2E9C-101B-9397-08002B2CF9AE}" pid="15">
    <vt:lpwstr>Preliminary</vt:lpwstr>
  </property>
  <property fmtid="{D5CDD505-2E9C-101B-9397-08002B2CF9AE}" pid="16">
    <vt:lpwstr>Preliminary allocation of PBI electronics in racks.</vt:lpwstr>
  </property>
  <property fmtid="{D5CDD505-2E9C-101B-9397-08002B2CF9AE}" pid="17">
    <vt:lpwstr>Unassigned</vt:lpwstr>
  </property>
  <property fmtid="{D5CDD505-2E9C-101B-9397-08002B2CF9AE}" pid="18">
    <vt:lpwstr/>
  </property>
  <property fmtid="{D5CDD505-2E9C-101B-9397-08002B2CF9AE}" pid="19">
    <vt:lpwstr>en</vt:lpwstr>
  </property>
  <property fmtid="{D5CDD505-2E9C-101B-9397-08002B2CF9AE}" pid="20">
    <vt:lpwstr>Sep 26, 2016</vt:lpwstr>
  </property>
  <property fmtid="{D5CDD505-2E9C-101B-9397-08002B2CF9AE}" pid="21">
    <vt:lpwstr>Johan.Norin@esss.se</vt:lpwstr>
  </property>
  <property fmtid="{D5CDD505-2E9C-101B-9397-08002B2CF9AE}" pid="22">
    <vt:lpwstr/>
  </property>
  <property fmtid="{D5CDD505-2E9C-101B-9397-08002B2CF9AE}" pid="23">
    <vt:lpwstr>Johan</vt:lpwstr>
  </property>
  <property fmtid="{D5CDD505-2E9C-101B-9397-08002B2CF9AE}" pid="24">
    <vt:lpwstr>False</vt:lpwstr>
  </property>
  <property fmtid="{D5CDD505-2E9C-101B-9397-08002B2CF9AE}" pid="25">
    <vt:lpwstr>English</vt:lpwstr>
  </property>
  <property fmtid="{D5CDD505-2E9C-101B-9397-08002B2CF9AE}" pid="26">
    <vt:lpwstr>Norin</vt:lpwstr>
  </property>
  <property fmtid="{D5CDD505-2E9C-101B-9397-08002B2CF9AE}" pid="27">
    <vt:lpwstr>2</vt:lpwstr>
  </property>
  <property fmtid="{D5CDD505-2E9C-101B-9397-08002B2CF9AE}" pid="28">
    <vt:lpwstr/>
  </property>
  <property fmtid="{D5CDD505-2E9C-101B-9397-08002B2CF9AE}" pid="29">
    <vt:lpwstr/>
  </property>
  <property fmtid="{D5CDD505-2E9C-101B-9397-08002B2CF9AE}" pid="30">
    <vt:lpwstr>Unknown</vt:lpwstr>
  </property>
  <property fmtid="{D5CDD505-2E9C-101B-9397-08002B2CF9AE}" pid="31">
    <vt:lpwstr>False</vt:lpwstr>
  </property>
  <property fmtid="{D5CDD505-2E9C-101B-9397-08002B2CF9AE}" pid="32">
    <vt:lpwstr>ESS-0063364</vt:lpwstr>
  </property>
  <property fmtid="{D5CDD505-2E9C-101B-9397-08002B2CF9AE}" pid="33">
    <vt:lpwstr>johannorin</vt:lpwstr>
  </property>
  <property fmtid="{D5CDD505-2E9C-101B-9397-08002B2CF9AE}" pid="34">
    <vt:lpwstr>Open Document</vt:lpwstr>
  </property>
  <property fmtid="{D5CDD505-2E9C-101B-9397-08002B2CF9AE}" pid="35">
    <vt:lpwstr>Open Document</vt:lpwstr>
  </property>
  <property fmtid="{D5CDD505-2E9C-101B-9397-08002B2CF9AE}" pid="36">
    <vt:lpwstr>Sep 26, 2016</vt:lpwstr>
  </property>
  <property fmtid="{D5CDD505-2E9C-101B-9397-08002B2CF9AE}" pid="37">
    <vt:lpwstr>(2)</vt:lpwstr>
  </property>
  <property fmtid="{D5CDD505-2E9C-101B-9397-08002B2CF9AE}" pid="38">
    <vt:lpwstr/>
  </property>
  <property fmtid="{D5CDD505-2E9C-101B-9397-08002B2CF9AE}" pid="39">
    <vt:lpwstr>1</vt:lpwstr>
  </property>
  <property fmtid="{D5CDD505-2E9C-101B-9397-08002B2CF9AE}" pid="40">
    <vt:lpwstr>1</vt:lpwstr>
  </property>
  <property fmtid="{D5CDD505-2E9C-101B-9397-08002B2CF9AE}" pid="41">
    <vt:lpwstr/>
  </property>
  <property fmtid="{D5CDD505-2E9C-101B-9397-08002B2CF9AE}" pid="42">
    <vt:lpwstr/>
  </property>
  <property fmtid="{D5CDD505-2E9C-101B-9397-08002B2CF9AE}" pid="43">
    <vt:lpwstr/>
  </property>
  <property fmtid="{D5CDD505-2E9C-101B-9397-08002B2CF9AE}" pid="44">
    <vt:lpwstr>Norin, Johan</vt:lpwstr>
  </property>
  <property fmtid="{D5CDD505-2E9C-101B-9397-08002B2CF9AE}" pid="45">
    <vt:lpwstr>False</vt:lpwstr>
  </property>
  <property fmtid="{D5CDD505-2E9C-101B-9397-08002B2CF9AE}" pid="46">
    <vt:lpwstr>PBI rack list</vt:lpwstr>
  </property>
  <property fmtid="{D5CDD505-2E9C-101B-9397-08002B2CF9AE}" pid="47">
    <vt:lpwstr/>
  </property>
  <property fmtid="{D5CDD505-2E9C-101B-9397-08002B2CF9AE}" pid="48">
    <vt:lpwstr/>
  </property>
  <property fmtid="{D5CDD505-2E9C-101B-9397-08002B2CF9AE}" pid="49">
    <vt:lpwstr/>
  </property>
  <property fmtid="{D5CDD505-2E9C-101B-9397-08002B2CF9AE}" pid="50">
    <vt:lpwstr>dmg_SPECIFICATION</vt:lpwstr>
  </property>
  <property fmtid="{D5CDD505-2E9C-101B-9397-08002B2CF9AE}" pid="51">
    <vt:lpwstr>Specification</vt:lpwstr>
  </property>
  <property fmtid="{D5CDD505-2E9C-101B-9397-08002B2CF9AE}" pid="52">
    <vt:lpwstr>johannorin</vt:lpwstr>
  </property>
  <property fmtid="{D5CDD505-2E9C-101B-9397-08002B2CF9AE}" pid="53">
    <vt:lpwstr>2</vt:lpwstr>
  </property>
  <property fmtid="{D5CDD505-2E9C-101B-9397-08002B2CF9AE}" pid="54" name="MXAccess Type">
    <vt:lpwstr>Inherited</vt:lpwstr>
  </property>
  <property fmtid="{D5CDD505-2E9C-101B-9397-08002B2CF9AE}" pid="55" name="MXActiveVersion">
    <vt:lpwstr>1</vt:lpwstr>
  </property>
  <property fmtid="{D5CDD505-2E9C-101B-9397-08002B2CF9AE}" pid="56" name="MXActual_state_Obsolete">
    <vt:lpwstr>N/A</vt:lpwstr>
  </property>
  <property fmtid="{D5CDD505-2E9C-101B-9397-08002B2CF9AE}" pid="57" name="MXActual_state_Preliminary">
    <vt:lpwstr>Dec 21, 2016</vt:lpwstr>
  </property>
  <property fmtid="{D5CDD505-2E9C-101B-9397-08002B2CF9AE}" pid="58" name="MXActual_state_Release">
    <vt:lpwstr>N/A</vt:lpwstr>
  </property>
  <property fmtid="{D5CDD505-2E9C-101B-9397-08002B2CF9AE}" pid="59" name="MXApprover">
    <vt:lpwstr/>
  </property>
  <property fmtid="{D5CDD505-2E9C-101B-9397-08002B2CF9AE}" pid="60" name="MXAuthor">
    <vt:lpwstr>Norin, Johan</vt:lpwstr>
  </property>
  <property fmtid="{D5CDD505-2E9C-101B-9397-08002B2CF9AE}" pid="61" name="MXCheckin Reason">
    <vt:lpwstr/>
  </property>
  <property fmtid="{D5CDD505-2E9C-101B-9397-08002B2CF9AE}" pid="62" name="MXclau">
    <vt:lpwstr>False</vt:lpwstr>
  </property>
  <property fmtid="{D5CDD505-2E9C-101B-9397-08002B2CF9AE}" pid="63" name="MXConfidentiality">
    <vt:lpwstr>Internal</vt:lpwstr>
  </property>
  <property fmtid="{D5CDD505-2E9C-101B-9397-08002B2CF9AE}" pid="64" name="MXCurrent">
    <vt:lpwstr>Preliminary</vt:lpwstr>
  </property>
  <property fmtid="{D5CDD505-2E9C-101B-9397-08002B2CF9AE}" pid="65" name="MXCurrent.Localized">
    <vt:lpwstr>Preliminary</vt:lpwstr>
  </property>
  <property fmtid="{D5CDD505-2E9C-101B-9397-08002B2CF9AE}" pid="66" name="MXDescription">
    <vt:lpwstr>Allocation of PBI electronics in racks. Naming of PBI electronics.</vt:lpwstr>
  </property>
  <property fmtid="{D5CDD505-2E9C-101B-9397-08002B2CF9AE}" pid="67" name="MXDesignated User">
    <vt:lpwstr>Unassigned</vt:lpwstr>
  </property>
  <property fmtid="{D5CDD505-2E9C-101B-9397-08002B2CF9AE}" pid="68" name="MXdmg_GeneratedFrom">
    <vt:lpwstr/>
  </property>
  <property fmtid="{D5CDD505-2E9C-101B-9397-08002B2CF9AE}" pid="69" name="MXdmg_Language">
    <vt:lpwstr>en</vt:lpwstr>
  </property>
  <property fmtid="{D5CDD505-2E9C-101B-9397-08002B2CF9AE}" pid="70" name="MXdmg_LastSourceFileCheckin">
    <vt:lpwstr>Dec 21, 2016</vt:lpwstr>
  </property>
  <property fmtid="{D5CDD505-2E9C-101B-9397-08002B2CF9AE}" pid="71" name="MXEmail">
    <vt:lpwstr>Rafael.Baron@esss.se</vt:lpwstr>
  </property>
  <property fmtid="{D5CDD505-2E9C-101B-9397-08002B2CF9AE}" pid="72" name="MXess_LevelOfMaturity">
    <vt:lpwstr/>
  </property>
  <property fmtid="{D5CDD505-2E9C-101B-9397-08002B2CF9AE}" pid="73" name="MXFile Created Date">
    <vt:lpwstr/>
  </property>
  <property fmtid="{D5CDD505-2E9C-101B-9397-08002B2CF9AE}" pid="74" name="MXFile Dimension">
    <vt:lpwstr/>
  </property>
  <property fmtid="{D5CDD505-2E9C-101B-9397-08002B2CF9AE}" pid="75" name="MXFile Duration">
    <vt:lpwstr>0.0</vt:lpwstr>
  </property>
  <property fmtid="{D5CDD505-2E9C-101B-9397-08002B2CF9AE}" pid="76" name="MXFile Modified Date">
    <vt:lpwstr/>
  </property>
  <property fmtid="{D5CDD505-2E9C-101B-9397-08002B2CF9AE}" pid="77" name="MXFile Size">
    <vt:lpwstr>0</vt:lpwstr>
  </property>
  <property fmtid="{D5CDD505-2E9C-101B-9397-08002B2CF9AE}" pid="78" name="MXFile Type">
    <vt:lpwstr/>
  </property>
  <property fmtid="{D5CDD505-2E9C-101B-9397-08002B2CF9AE}" pid="79" name="MXFirstName">
    <vt:lpwstr>Rafael</vt:lpwstr>
  </property>
  <property fmtid="{D5CDD505-2E9C-101B-9397-08002B2CF9AE}" pid="80" name="MXIs Version Object">
    <vt:lpwstr>False</vt:lpwstr>
  </property>
  <property fmtid="{D5CDD505-2E9C-101B-9397-08002B2CF9AE}" pid="81" name="MXLanguage">
    <vt:lpwstr>English</vt:lpwstr>
  </property>
  <property fmtid="{D5CDD505-2E9C-101B-9397-08002B2CF9AE}" pid="82" name="MXLastName">
    <vt:lpwstr>Baron</vt:lpwstr>
  </property>
  <property fmtid="{D5CDD505-2E9C-101B-9397-08002B2CF9AE}" pid="83" name="MXLatestVersion">
    <vt:lpwstr>1</vt:lpwstr>
  </property>
  <property fmtid="{D5CDD505-2E9C-101B-9397-08002B2CF9AE}" pid="84" name="MXLegacy Id">
    <vt:lpwstr/>
  </property>
  <property fmtid="{D5CDD505-2E9C-101B-9397-08002B2CF9AE}" pid="85" name="MXLink">
    <vt:lpwstr/>
  </property>
  <property fmtid="{D5CDD505-2E9C-101B-9397-08002B2CF9AE}" pid="86" name="MXMiddleName">
    <vt:lpwstr>Unknown</vt:lpwstr>
  </property>
  <property fmtid="{D5CDD505-2E9C-101B-9397-08002B2CF9AE}" pid="87" name="MXMove Files To Version">
    <vt:lpwstr>False</vt:lpwstr>
  </property>
  <property fmtid="{D5CDD505-2E9C-101B-9397-08002B2CF9AE}" pid="88" name="MXName">
    <vt:lpwstr>ESS-0063364</vt:lpwstr>
  </property>
  <property fmtid="{D5CDD505-2E9C-101B-9397-08002B2CF9AE}" pid="89" name="MXOriginator">
    <vt:lpwstr>johannorin</vt:lpwstr>
  </property>
  <property fmtid="{D5CDD505-2E9C-101B-9397-08002B2CF9AE}" pid="90" name="MXPolicy">
    <vt:lpwstr>Open Document</vt:lpwstr>
  </property>
  <property fmtid="{D5CDD505-2E9C-101B-9397-08002B2CF9AE}" pid="91" name="MXPolicy.Localized">
    <vt:lpwstr>Open Document</vt:lpwstr>
  </property>
  <property fmtid="{D5CDD505-2E9C-101B-9397-08002B2CF9AE}" pid="92" name="MXPrinted Date">
    <vt:lpwstr>Dec 21, 2016</vt:lpwstr>
  </property>
  <property fmtid="{D5CDD505-2E9C-101B-9397-08002B2CF9AE}" pid="93" name="MXPrinted Version">
    <vt:lpwstr>(1)</vt:lpwstr>
  </property>
  <property fmtid="{D5CDD505-2E9C-101B-9397-08002B2CF9AE}" pid="94" name="MXReference">
    <vt:lpwstr/>
  </property>
  <property fmtid="{D5CDD505-2E9C-101B-9397-08002B2CF9AE}" pid="95" name="MXRev">
    <vt:lpwstr>2</vt:lpwstr>
  </property>
  <property fmtid="{D5CDD505-2E9C-101B-9397-08002B2CF9AE}" pid="96" name="MXRevision">
    <vt:lpwstr>2</vt:lpwstr>
  </property>
  <property fmtid="{D5CDD505-2E9C-101B-9397-08002B2CF9AE}" pid="97" name="MXSignatures_state_Obsolete">
    <vt:lpwstr/>
  </property>
  <property fmtid="{D5CDD505-2E9C-101B-9397-08002B2CF9AE}" pid="98" name="MXSignatures_state_Preliminary">
    <vt:lpwstr/>
  </property>
  <property fmtid="{D5CDD505-2E9C-101B-9397-08002B2CF9AE}" pid="99" name="MXSignatures_state_Release">
    <vt:lpwstr/>
  </property>
  <property fmtid="{D5CDD505-2E9C-101B-9397-08002B2CF9AE}" pid="100" name="MXSubmitter">
    <vt:lpwstr>Norin, Johan</vt:lpwstr>
  </property>
  <property fmtid="{D5CDD505-2E9C-101B-9397-08002B2CF9AE}" pid="101" name="MXSuspend Versioning">
    <vt:lpwstr>False</vt:lpwstr>
  </property>
  <property fmtid="{D5CDD505-2E9C-101B-9397-08002B2CF9AE}" pid="102" name="MXTitle">
    <vt:lpwstr>PBI rack list</vt:lpwstr>
  </property>
  <property fmtid="{D5CDD505-2E9C-101B-9397-08002B2CF9AE}" pid="103" name="MXTVADummy1">
    <vt:lpwstr/>
  </property>
  <property fmtid="{D5CDD505-2E9C-101B-9397-08002B2CF9AE}" pid="104" name="MXTVADummy2">
    <vt:lpwstr/>
  </property>
  <property fmtid="{D5CDD505-2E9C-101B-9397-08002B2CF9AE}" pid="105" name="MXTVADummy3">
    <vt:lpwstr/>
  </property>
  <property fmtid="{D5CDD505-2E9C-101B-9397-08002B2CF9AE}" pid="106" name="MXType">
    <vt:lpwstr>dmg_SPECIFICATION</vt:lpwstr>
  </property>
  <property fmtid="{D5CDD505-2E9C-101B-9397-08002B2CF9AE}" pid="107" name="MXType.Localized">
    <vt:lpwstr>Specification</vt:lpwstr>
  </property>
  <property fmtid="{D5CDD505-2E9C-101B-9397-08002B2CF9AE}" pid="108" name="MXUser">
    <vt:lpwstr>rafaelbaron</vt:lpwstr>
  </property>
  <property fmtid="{D5CDD505-2E9C-101B-9397-08002B2CF9AE}" pid="109" name="MXVersion">
    <vt:lpwstr>1</vt:lpwstr>
  </property>
</Properties>
</file>