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905"/>
  <workbookPr autoCompressPictures="0"/>
  <bookViews>
    <workbookView xWindow="0" yWindow="0" windowWidth="28680" windowHeight="20680" tabRatio="649"/>
  </bookViews>
  <sheets>
    <sheet name="Current RR" sheetId="14" r:id="rId1"/>
    <sheet name="Closed risk" sheetId="16" r:id="rId2"/>
    <sheet name="Counting" sheetId="15" r:id="rId3"/>
    <sheet name="Rating Information" sheetId="5" r:id="rId4"/>
  </sheets>
  <definedNames>
    <definedName name="_xlnm._FilterDatabase" localSheetId="1" hidden="1">'Closed risk'!$A$13:$BA$15</definedName>
    <definedName name="_xlnm._FilterDatabase" localSheetId="0" hidden="1">'Current RR'!$A$10:$BA$12</definedName>
    <definedName name="_xlnm.Print_Area" localSheetId="1">'Closed risk'!$B$1:$AC$22</definedName>
    <definedName name="_xlnm.Print_Area" localSheetId="0">'Current RR'!$A$1:$AD$12</definedName>
    <definedName name="_xlnm.Print_Area" localSheetId="3">'Rating Information'!$A$1:$H$45</definedName>
    <definedName name="WP1_Rnumb" localSheetId="1">'Closed risk'!$X$19</definedName>
    <definedName name="WP1_Rnumb">'Current RR'!$X$16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N23" i="14" l="1"/>
  <c r="AO23" i="14"/>
  <c r="AP23" i="14"/>
  <c r="AQ23" i="14"/>
  <c r="AH23" i="14"/>
  <c r="AI23" i="14"/>
  <c r="AJ23" i="14"/>
  <c r="AK23" i="14"/>
  <c r="AB23" i="14"/>
  <c r="AC23" i="14"/>
  <c r="N23" i="14"/>
  <c r="O23" i="14"/>
  <c r="AN24" i="14"/>
  <c r="AO24" i="14"/>
  <c r="AP24" i="14"/>
  <c r="AQ24" i="14"/>
  <c r="AH24" i="14"/>
  <c r="AI24" i="14"/>
  <c r="AJ24" i="14"/>
  <c r="AK24" i="14"/>
  <c r="AB24" i="14"/>
  <c r="AC24" i="14"/>
  <c r="N24" i="14"/>
  <c r="O24" i="14"/>
  <c r="AB38" i="14"/>
  <c r="AC38" i="14"/>
  <c r="N38" i="14"/>
  <c r="O38" i="14"/>
  <c r="AB35" i="14"/>
  <c r="AC35" i="14"/>
  <c r="N35" i="14"/>
  <c r="O35" i="14"/>
  <c r="AN30" i="14"/>
  <c r="AO30" i="14"/>
  <c r="AP30" i="14"/>
  <c r="AQ30" i="14"/>
  <c r="AH30" i="14"/>
  <c r="AI30" i="14"/>
  <c r="AJ30" i="14"/>
  <c r="AK30" i="14"/>
  <c r="AB30" i="14"/>
  <c r="AC30" i="14"/>
  <c r="N30" i="14"/>
  <c r="O30" i="14"/>
  <c r="AN29" i="14"/>
  <c r="AO29" i="14"/>
  <c r="AP29" i="14"/>
  <c r="AQ29" i="14"/>
  <c r="AH29" i="14"/>
  <c r="AI29" i="14"/>
  <c r="AJ29" i="14"/>
  <c r="AK29" i="14"/>
  <c r="AB29" i="14"/>
  <c r="AC29" i="14"/>
  <c r="N29" i="14"/>
  <c r="O29" i="14"/>
  <c r="AN28" i="14"/>
  <c r="AO28" i="14"/>
  <c r="AP28" i="14"/>
  <c r="AQ28" i="14"/>
  <c r="AH28" i="14"/>
  <c r="AI28" i="14"/>
  <c r="AJ28" i="14"/>
  <c r="AK28" i="14"/>
  <c r="AB28" i="14"/>
  <c r="AC28" i="14"/>
  <c r="N28" i="14"/>
  <c r="O28" i="14"/>
  <c r="AN27" i="14"/>
  <c r="AO27" i="14"/>
  <c r="AP27" i="14"/>
  <c r="AQ27" i="14"/>
  <c r="AH27" i="14"/>
  <c r="AI27" i="14"/>
  <c r="AJ27" i="14"/>
  <c r="AK27" i="14"/>
  <c r="AB27" i="14"/>
  <c r="AC27" i="14"/>
  <c r="N27" i="14"/>
  <c r="O27" i="14"/>
  <c r="AN20" i="14"/>
  <c r="AO20" i="14"/>
  <c r="AP20" i="14"/>
  <c r="AQ20" i="14"/>
  <c r="AH20" i="14"/>
  <c r="AI20" i="14"/>
  <c r="AJ20" i="14"/>
  <c r="AK20" i="14"/>
  <c r="AB20" i="14"/>
  <c r="AC20" i="14"/>
  <c r="N20" i="14"/>
  <c r="O20" i="14"/>
  <c r="AN19" i="14"/>
  <c r="AO19" i="14"/>
  <c r="AP19" i="14"/>
  <c r="AQ19" i="14"/>
  <c r="AH19" i="14"/>
  <c r="AI19" i="14"/>
  <c r="AJ19" i="14"/>
  <c r="AK19" i="14"/>
  <c r="AB19" i="14"/>
  <c r="AC19" i="14"/>
  <c r="N19" i="14"/>
  <c r="O19" i="14"/>
  <c r="AN18" i="14"/>
  <c r="AO18" i="14"/>
  <c r="AP18" i="14"/>
  <c r="AQ18" i="14"/>
  <c r="AH18" i="14"/>
  <c r="AI18" i="14"/>
  <c r="AJ18" i="14"/>
  <c r="AK18" i="14"/>
  <c r="AB18" i="14"/>
  <c r="AC18" i="14"/>
  <c r="N18" i="14"/>
  <c r="O18" i="14"/>
  <c r="AN17" i="14"/>
  <c r="AO17" i="14"/>
  <c r="AP17" i="14"/>
  <c r="AQ17" i="14"/>
  <c r="AH17" i="14"/>
  <c r="AI17" i="14"/>
  <c r="AJ17" i="14"/>
  <c r="AK17" i="14"/>
  <c r="AB17" i="14"/>
  <c r="AC17" i="14"/>
  <c r="N17" i="14"/>
  <c r="O17" i="14"/>
  <c r="AN16" i="14"/>
  <c r="AO16" i="14"/>
  <c r="AP16" i="14"/>
  <c r="AQ16" i="14"/>
  <c r="AH16" i="14"/>
  <c r="AI16" i="14"/>
  <c r="AJ16" i="14"/>
  <c r="AK16" i="14"/>
  <c r="AB16" i="14"/>
  <c r="AC16" i="14"/>
  <c r="N16" i="14"/>
  <c r="O16" i="14"/>
  <c r="AN15" i="14"/>
  <c r="AO15" i="14"/>
  <c r="AP15" i="14"/>
  <c r="AQ15" i="14"/>
  <c r="AH15" i="14"/>
  <c r="AI15" i="14"/>
  <c r="AJ15" i="14"/>
  <c r="AK15" i="14"/>
  <c r="AB15" i="14"/>
  <c r="AC15" i="14"/>
  <c r="N15" i="14"/>
  <c r="O15" i="14"/>
  <c r="AN14" i="14"/>
  <c r="AO14" i="14"/>
  <c r="AP14" i="14"/>
  <c r="AQ14" i="14"/>
  <c r="AH14" i="14"/>
  <c r="AI14" i="14"/>
  <c r="AJ14" i="14"/>
  <c r="AK14" i="14"/>
  <c r="AB14" i="14"/>
  <c r="AC14" i="14"/>
  <c r="N14" i="14"/>
  <c r="O14" i="14"/>
  <c r="AN13" i="14"/>
  <c r="AO13" i="14"/>
  <c r="AP13" i="14"/>
  <c r="AQ13" i="14"/>
  <c r="AH13" i="14"/>
  <c r="AI13" i="14"/>
  <c r="AJ13" i="14"/>
  <c r="AK13" i="14"/>
  <c r="AB13" i="14"/>
  <c r="AC13" i="14"/>
  <c r="N13" i="14"/>
  <c r="O13" i="14"/>
  <c r="AN12" i="14"/>
  <c r="AO12" i="14"/>
  <c r="AP12" i="14"/>
  <c r="AQ12" i="14"/>
  <c r="AH12" i="14"/>
  <c r="AI12" i="14"/>
  <c r="AJ12" i="14"/>
  <c r="AK12" i="14"/>
  <c r="AB12" i="14"/>
  <c r="AC12" i="14"/>
  <c r="N12" i="14"/>
  <c r="O12" i="14"/>
  <c r="N31" i="14"/>
  <c r="O31" i="14"/>
  <c r="AB31" i="14"/>
  <c r="AC31" i="14"/>
  <c r="AH31" i="14"/>
  <c r="AI31" i="14"/>
  <c r="AJ31" i="14"/>
  <c r="AK31" i="14"/>
  <c r="AN31" i="14"/>
  <c r="AO31" i="14"/>
  <c r="AP31" i="14"/>
  <c r="AQ31" i="14"/>
  <c r="AN32" i="14"/>
  <c r="AO32" i="14"/>
  <c r="AP32" i="14"/>
  <c r="AQ32" i="14"/>
  <c r="AH32" i="14"/>
  <c r="AI32" i="14"/>
  <c r="AJ32" i="14"/>
  <c r="AK32" i="14"/>
  <c r="AB34" i="14"/>
  <c r="AC34" i="14"/>
  <c r="N34" i="14"/>
  <c r="O34" i="14"/>
  <c r="Y19" i="16"/>
  <c r="X19" i="16"/>
  <c r="AA19" i="16"/>
  <c r="Z19" i="16"/>
  <c r="D5" i="15"/>
  <c r="D29" i="15"/>
  <c r="D6" i="15"/>
  <c r="D7" i="15"/>
  <c r="F7" i="15"/>
  <c r="D8" i="15"/>
  <c r="F8" i="15"/>
  <c r="D9" i="15"/>
  <c r="D10" i="15"/>
  <c r="D11" i="15"/>
  <c r="D12" i="15"/>
  <c r="D13" i="15"/>
  <c r="D14" i="15"/>
  <c r="D15" i="15"/>
  <c r="F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F5" i="15"/>
  <c r="F9" i="15"/>
  <c r="F11" i="15"/>
  <c r="F25" i="15"/>
  <c r="F29" i="15"/>
  <c r="F13" i="15"/>
  <c r="F23" i="15"/>
  <c r="F22" i="15"/>
  <c r="F28" i="15"/>
  <c r="F20" i="15"/>
  <c r="F27" i="15"/>
  <c r="F18" i="15"/>
  <c r="F12" i="15"/>
  <c r="F16" i="15"/>
  <c r="F17" i="15"/>
  <c r="F10" i="15"/>
  <c r="F6" i="15"/>
  <c r="F19" i="15"/>
  <c r="F24" i="15"/>
  <c r="F26" i="15"/>
  <c r="F14" i="15"/>
  <c r="F21" i="15"/>
  <c r="F30" i="15"/>
  <c r="G29" i="15"/>
  <c r="G28" i="15"/>
  <c r="G23" i="15"/>
  <c r="G14" i="15"/>
  <c r="G25" i="15"/>
  <c r="G9" i="15"/>
  <c r="G6" i="15"/>
  <c r="G15" i="15"/>
  <c r="G24" i="15"/>
  <c r="G26" i="15"/>
  <c r="G10" i="15"/>
  <c r="G21" i="15"/>
  <c r="G19" i="15"/>
  <c r="G8" i="15"/>
  <c r="G5" i="15"/>
  <c r="G20" i="15"/>
  <c r="G22" i="15"/>
  <c r="G17" i="15"/>
  <c r="G16" i="15"/>
  <c r="G7" i="15"/>
  <c r="G27" i="15"/>
  <c r="G18" i="15"/>
  <c r="G13" i="15"/>
  <c r="G12" i="15"/>
  <c r="G11" i="15"/>
  <c r="G30" i="15"/>
</calcChain>
</file>

<file path=xl/sharedStrings.xml><?xml version="1.0" encoding="utf-8"?>
<sst xmlns="http://schemas.openxmlformats.org/spreadsheetml/2006/main" count="715" uniqueCount="228">
  <si>
    <t>Doc. #</t>
  </si>
  <si>
    <t>Level</t>
  </si>
  <si>
    <t>LOW</t>
  </si>
  <si>
    <t>MEDIUM</t>
  </si>
  <si>
    <t>HIGH</t>
  </si>
  <si>
    <t>VERY HIGH</t>
  </si>
  <si>
    <t>Value</t>
  </si>
  <si>
    <t>Description</t>
  </si>
  <si>
    <t>Unlikely</t>
  </si>
  <si>
    <t>Likely</t>
  </si>
  <si>
    <t>LIKELIHOOD of risk occurrence</t>
  </si>
  <si>
    <t>COST</t>
  </si>
  <si>
    <t>RISK</t>
  </si>
  <si>
    <t>Impact</t>
  </si>
  <si>
    <t>TECH</t>
  </si>
  <si>
    <t>SCHED</t>
  </si>
  <si>
    <t>Minor reduction in technical performance or supportability, can be tolerated with little or no impact on program</t>
  </si>
  <si>
    <t>Moderate reduction in technical performance or supportability with limited impact on program objectives</t>
  </si>
  <si>
    <t>Significant degradation in technical performance or major shortfall in supportability; may jeopardize program success</t>
  </si>
  <si>
    <t>(1)</t>
  </si>
  <si>
    <t>(4)</t>
  </si>
  <si>
    <t>(8)</t>
  </si>
  <si>
    <t>(2)</t>
  </si>
  <si>
    <t>Negligible</t>
  </si>
  <si>
    <t>(16)</t>
  </si>
  <si>
    <t>Minimal or no consequence to technical performance</t>
  </si>
  <si>
    <t>Severe degradation in technical performance; Cannot meet baseline or key technical/ supportability threshold; will jeopardize program success</t>
  </si>
  <si>
    <t>Not Credible</t>
  </si>
  <si>
    <t>Not likely</t>
  </si>
  <si>
    <t>probability of occurrence &lt; 1%.</t>
  </si>
  <si>
    <t>probability of occurrence &gt; 1% but &lt;10%</t>
  </si>
  <si>
    <t>Very Likely</t>
  </si>
  <si>
    <t>probability of occurrence &gt; 10% but &lt;40%</t>
  </si>
  <si>
    <t>probability of occurrence &gt; 40% but &lt;80%</t>
  </si>
  <si>
    <t>probability of occurrence &gt; 80%</t>
  </si>
  <si>
    <t>Risk ID</t>
  </si>
  <si>
    <t>Risk Label</t>
  </si>
  <si>
    <t>Date</t>
  </si>
  <si>
    <t>Risk Owner</t>
  </si>
  <si>
    <t>("As a result of...")</t>
  </si>
  <si>
    <t>("There is a risk that...")</t>
  </si>
  <si>
    <t>("Resulting in...")</t>
  </si>
  <si>
    <t>Likelihood</t>
  </si>
  <si>
    <t>Identification</t>
  </si>
  <si>
    <t>Rating Pre-Mitigation</t>
  </si>
  <si>
    <t>Disposition</t>
  </si>
  <si>
    <t>Rating Post-Mitigation</t>
  </si>
  <si>
    <t>Initiation Date</t>
  </si>
  <si>
    <t>Completion Date</t>
  </si>
  <si>
    <t>Treatment</t>
  </si>
  <si>
    <t>RISK RATING</t>
  </si>
  <si>
    <t>TECHNICAL / OTHER IMPACT</t>
  </si>
  <si>
    <t>the probability of the risk is very low</t>
  </si>
  <si>
    <t>the probability of the risk is low or if its occurrence is late in relation to the lifetime of the project.</t>
  </si>
  <si>
    <t>the risk is identified. There exists a high probability that it will occur</t>
  </si>
  <si>
    <t>the probability of the risk identified is almost certain</t>
  </si>
  <si>
    <t>Budget Change by</t>
  </si>
  <si>
    <t>COST IMPACT</t>
  </si>
  <si>
    <t>DELAY on Milestone     (at project level Integrated Project Schedule Milestones)</t>
  </si>
  <si>
    <t>NON Critical Path Milestone</t>
  </si>
  <si>
    <t>Critical Path Milestone</t>
  </si>
  <si>
    <t>No delays on milestones (&lt; 1 month)</t>
  </si>
  <si>
    <t>No delays on milestones (&lt;1 week)</t>
  </si>
  <si>
    <t>1 month ≤ DELAY &lt; 3 months</t>
  </si>
  <si>
    <t>DELAY &lt; 1 month</t>
  </si>
  <si>
    <t>3 month ≤ DELAY &lt; 6 months</t>
  </si>
  <si>
    <t>6 month ≤ DELAY &lt; 1 year</t>
  </si>
  <si>
    <t>DELAY ≥ 1 year</t>
  </si>
  <si>
    <t>DELAY ≥ 6 moths</t>
  </si>
  <si>
    <t>Technical Performance</t>
  </si>
  <si>
    <t>Human health, safety and well being</t>
  </si>
  <si>
    <t>Environment</t>
  </si>
  <si>
    <t>Reputation and Image</t>
  </si>
  <si>
    <t>Political</t>
  </si>
  <si>
    <t xml:space="preserve">No injuries </t>
  </si>
  <si>
    <t xml:space="preserve">No environmental impact </t>
  </si>
  <si>
    <t xml:space="preserve">No damage to reputation/image </t>
  </si>
  <si>
    <t xml:space="preserve">No political/ organizational impact </t>
  </si>
  <si>
    <t xml:space="preserve">Minor injuries; no public health risk; short term well being impact </t>
  </si>
  <si>
    <t xml:space="preserve">Minor,/recoverable short-term isolated/ localized environmental impact </t>
  </si>
  <si>
    <t xml:space="preserve">Recoverable / short term local damage to reputation/image </t>
  </si>
  <si>
    <t xml:space="preserve">Local political / organizational impact </t>
  </si>
  <si>
    <t xml:space="preserve">Limited public health risk &amp;/or injuries requiring medical &amp; mental health treatment </t>
  </si>
  <si>
    <t xml:space="preserve">Moderate, medium term, medium spread environmental impact </t>
  </si>
  <si>
    <t xml:space="preserve">Medium term / regional damage to reputation/image </t>
  </si>
  <si>
    <t xml:space="preserve">Regional political / organizational impact </t>
  </si>
  <si>
    <t xml:space="preserve">Major public health risk &amp;/or major injuries/well being impact </t>
  </si>
  <si>
    <t xml:space="preserve">Serious, long term, widespread environmental impact </t>
  </si>
  <si>
    <t xml:space="preserve">Long term/ state damage to agency reputation/image </t>
  </si>
  <si>
    <t xml:space="preserve">State political / organizational impact </t>
  </si>
  <si>
    <t xml:space="preserve">Significant public health risk &amp;/or human deaths/ long lasting well being issues </t>
  </si>
  <si>
    <t xml:space="preserve">Irreversible environmental impact </t>
  </si>
  <si>
    <t>Long term / (inter) national damage to reputation / image irreversibly impacted</t>
  </si>
  <si>
    <t xml:space="preserve">National political / organizational impact </t>
  </si>
  <si>
    <t>Impact on</t>
  </si>
  <si>
    <t>SCHEDULE IMPACT</t>
  </si>
  <si>
    <t>Score</t>
  </si>
  <si>
    <t>Low</t>
  </si>
  <si>
    <t>Medium</t>
  </si>
  <si>
    <t>High</t>
  </si>
  <si>
    <t>Very High</t>
  </si>
  <si>
    <t>-</t>
  </si>
  <si>
    <t>Comment</t>
  </si>
  <si>
    <t>Additional manpower (H.an)</t>
  </si>
  <si>
    <t>Cost for Action Plan (k€)</t>
  </si>
  <si>
    <t>Type</t>
  </si>
  <si>
    <t>CHANGE ≥ Budget * 0.3</t>
  </si>
  <si>
    <t>&gt; 4,5 M€</t>
  </si>
  <si>
    <t>Budget * 0.1 ≤ CHANGE &lt; Budget * 0.3</t>
  </si>
  <si>
    <t>Budget * 0.05 ≤ CHANGE &lt; Budget * 0. 1</t>
  </si>
  <si>
    <t>Budget * 0.02 ≤ CHANGE &lt; Budget * 0.05</t>
  </si>
  <si>
    <t>CHANGE &lt; Budget * 0.02</t>
  </si>
  <si>
    <t>0,6&lt;x&lt;1,3</t>
  </si>
  <si>
    <t>0,3&lt;x&lt;0,6</t>
  </si>
  <si>
    <t>x&lt;0,3</t>
  </si>
  <si>
    <t>1,3&lt;x&lt;4,5</t>
  </si>
  <si>
    <t xml:space="preserve">seuil en M€ </t>
  </si>
  <si>
    <t>Back-up</t>
  </si>
  <si>
    <t>xx</t>
  </si>
  <si>
    <t xml:space="preserve"> Docs #</t>
  </si>
  <si>
    <t xml:space="preserve"> DMS #</t>
  </si>
  <si>
    <t>Strategy</t>
  </si>
  <si>
    <t>S1</t>
  </si>
  <si>
    <t>S2</t>
  </si>
  <si>
    <t>S3</t>
  </si>
  <si>
    <t>S4</t>
  </si>
  <si>
    <r>
      <rPr>
        <b/>
        <sz val="8"/>
        <color rgb="FF0070C0"/>
        <rFont val="Arial"/>
        <family val="2"/>
      </rPr>
      <t>Low = Blue</t>
    </r>
    <r>
      <rPr>
        <sz val="8"/>
        <rFont val="Arial"/>
        <family val="2"/>
      </rPr>
      <t xml:space="preserve"> &gt; Actions are evaluated in order to reduce the risk. Possible risk owner and WP leader monitoring</t>
    </r>
  </si>
  <si>
    <r>
      <rPr>
        <b/>
        <sz val="8"/>
        <color rgb="FF008000"/>
        <rFont val="Arial"/>
        <family val="2"/>
      </rPr>
      <t xml:space="preserve">Minor = Green </t>
    </r>
    <r>
      <rPr>
        <sz val="8"/>
        <rFont val="Arial"/>
        <family val="2"/>
      </rPr>
      <t>&gt; Same as previous + mandatory risk owner is appointed to monitor the risk evolution and report to WP leader. Actions are scheduled and evaluated in order to reduce the risk.</t>
    </r>
  </si>
  <si>
    <r>
      <rPr>
        <b/>
        <sz val="8"/>
        <color rgb="FFFFC000"/>
        <rFont val="Arial"/>
        <family val="2"/>
      </rPr>
      <t xml:space="preserve">Major = Yellow </t>
    </r>
    <r>
      <rPr>
        <sz val="8"/>
        <rFont val="Arial"/>
        <family val="2"/>
      </rPr>
      <t xml:space="preserve"> &gt; Same as previous + Mitigation actions are defined by WP leader and assesed by Porject leader  who identifies also possible trigger events to start them. The owner monitors the risks and these trigger events.</t>
    </r>
  </si>
  <si>
    <r>
      <rPr>
        <b/>
        <sz val="8"/>
        <color rgb="FFFF0000"/>
        <rFont val="Arial"/>
        <family val="2"/>
      </rPr>
      <t xml:space="preserve">Severe = Red </t>
    </r>
    <r>
      <rPr>
        <sz val="8"/>
        <rFont val="Arial"/>
        <family val="2"/>
      </rPr>
      <t xml:space="preserve"> &gt; Same as previous + Planned mitigation actions are started as soon as scheduled. The Project leader closely monitors the effectiveness of the mitigation actions at each project progress report</t>
    </r>
  </si>
  <si>
    <t>Avoidance</t>
  </si>
  <si>
    <t>Transfert</t>
  </si>
  <si>
    <t>Retention</t>
  </si>
  <si>
    <t>Actions to be placed</t>
  </si>
  <si>
    <t>Mitigation</t>
  </si>
  <si>
    <t>Mitigation Strategy / main actions</t>
  </si>
  <si>
    <t>not credible</t>
  </si>
  <si>
    <t>low</t>
  </si>
  <si>
    <t>not likely</t>
  </si>
  <si>
    <t>high</t>
  </si>
  <si>
    <t>likely</t>
  </si>
  <si>
    <t>very high</t>
  </si>
  <si>
    <t>Very likely</t>
  </si>
  <si>
    <t>Assumptions / limit conditions</t>
  </si>
  <si>
    <t>Risk occuring 1st date</t>
  </si>
  <si>
    <t>WP RR status</t>
  </si>
  <si>
    <t>Total risks #</t>
  </si>
  <si>
    <t>Top level risks #</t>
  </si>
  <si>
    <t>Avreage criticity before</t>
  </si>
  <si>
    <t>Avreage criticity after</t>
  </si>
  <si>
    <t>Count before</t>
  </si>
  <si>
    <t>Count
after</t>
  </si>
  <si>
    <t>MINOR</t>
  </si>
  <si>
    <t>MAJOR</t>
  </si>
  <si>
    <t>SEVERE</t>
  </si>
  <si>
    <t xml:space="preserve">Impact </t>
  </si>
  <si>
    <t>Max impact</t>
  </si>
  <si>
    <t>VALUES</t>
  </si>
  <si>
    <t>Max impact value</t>
  </si>
  <si>
    <t>Reference table</t>
  </si>
  <si>
    <t>Current satus of WP RR</t>
  </si>
  <si>
    <t>Very high</t>
  </si>
  <si>
    <t>Reduced performance</t>
  </si>
  <si>
    <t>IMG resolution or FOV is perturbed</t>
  </si>
  <si>
    <t>Reduced or no performance</t>
  </si>
  <si>
    <t>ELECTRONICS</t>
  </si>
  <si>
    <t>Hardware standard for FPGA and other electronics not ready in time</t>
  </si>
  <si>
    <t>IMG electronics not ready in time</t>
  </si>
  <si>
    <t>IMG will not run on ESS ICS for commissioning</t>
  </si>
  <si>
    <t>Keep dialogue/pressure on ESS ICS</t>
  </si>
  <si>
    <t>PHOTON SOURCE</t>
  </si>
  <si>
    <t>Attempt to develop a new coating (eventually based on new chemistry)</t>
  </si>
  <si>
    <t>Extensive testing of coating process before installation</t>
  </si>
  <si>
    <t>Competing light sources (e.g from residual gas)</t>
  </si>
  <si>
    <t>Coating not correctly applied (not uniform, wrong parameters)</t>
  </si>
  <si>
    <t xml:space="preserve">Establish and document industrial standard, reproducible coating process </t>
  </si>
  <si>
    <t>Tolerances for initial alignment cannot be met</t>
  </si>
  <si>
    <t>Loss of light</t>
  </si>
  <si>
    <t>Test alignment strategy in prototype</t>
  </si>
  <si>
    <t>Alignment tolerances for PBIP installation not met</t>
  </si>
  <si>
    <t>Shift in field of view, region of interest not fully visible.</t>
  </si>
  <si>
    <t>Fully understand expected errors form installation. Worst case, increase field of view of system.</t>
  </si>
  <si>
    <t>Mirrors move during PBIP installation</t>
  </si>
  <si>
    <t>Loss og light during operation</t>
  </si>
  <si>
    <t>Full test of mirror mount prior to installation</t>
  </si>
  <si>
    <t>Alignment tolerances for M1, M2 and M3 cannot be met during operation</t>
  </si>
  <si>
    <t>Shift of field of view, loss of light</t>
  </si>
  <si>
    <t>Full thermomechanical simulation of PBIP used as imput to optical performance simulations. Adjust system design if tolerances cannot be met in simulation.</t>
  </si>
  <si>
    <t>Alignment tolerances for M4, M5, M6 and M7 cannot be met</t>
  </si>
  <si>
    <t>Study motorized mirror mounts above the PBIP, automatic alignment.</t>
  </si>
  <si>
    <t>System cannot collect sufficient light</t>
  </si>
  <si>
    <t>Sensitivity of imaging system is reduced</t>
  </si>
  <si>
    <t>Reduced or no performance, reduced lifetime of the system</t>
  </si>
  <si>
    <t>Mirror deformations to M1 due to thermal expansions</t>
  </si>
  <si>
    <t>Reduced resolution, loss of light</t>
  </si>
  <si>
    <t xml:space="preserve">Heat tests of the mirror. Fiducial tracking. </t>
  </si>
  <si>
    <t>Mirror coatings for M2-M5 corroded in target atmosphere.</t>
  </si>
  <si>
    <t>Loss of light, loss of image quality</t>
  </si>
  <si>
    <t>Mirror coatings will be testes with expected corrosive agents. Most suitable coating will be selected</t>
  </si>
  <si>
    <t>Mirror coatings for M1 cannot withstand combination of radiation, heating and corrosive atmosphere</t>
  </si>
  <si>
    <t>Mirror coating will be tested with thermal fluctuations, irradiation and corrosive agents. Most suitable coating will be selected.</t>
  </si>
  <si>
    <t>Inadqeuate photon yield after high integrated dose</t>
  </si>
  <si>
    <t>Highly reduced light yield</t>
  </si>
  <si>
    <t>Inadequate light yield for comissioning pulses</t>
  </si>
  <si>
    <t>reduced sensitivity in the comissioning phase</t>
  </si>
  <si>
    <t xml:space="preserve">Loss of contrast </t>
  </si>
  <si>
    <t>Attempt to separate light by wavelength</t>
  </si>
  <si>
    <t>Stray light, light from reflections</t>
  </si>
  <si>
    <t>Image artefacts, loss of contrast</t>
  </si>
  <si>
    <t>Sufficient optical coating of PBIP components</t>
  </si>
  <si>
    <t>Final algorithms too slow on specified FPGA to ensure beam synchronicity.</t>
  </si>
  <si>
    <t>Advanced IMG analysis cannot be done in real tim</t>
  </si>
  <si>
    <t>Prototype, benchmark and adjust algorithms to "fit"</t>
  </si>
  <si>
    <t>Backup option: camera in connection cell.</t>
  </si>
  <si>
    <t>Schedule</t>
  </si>
  <si>
    <t>Actual schedule surpasses the contractual schedule</t>
  </si>
  <si>
    <t>Beam synchronous signal will not function properly</t>
  </si>
  <si>
    <t>Lack of continuity in expertise before the system is finished</t>
  </si>
  <si>
    <t>Delays in system installation</t>
  </si>
  <si>
    <t>Discuss and update milestones as needed, consider updated contracts</t>
  </si>
  <si>
    <t>TARGET OPTICAL SYSTEM</t>
  </si>
  <si>
    <t>TUNING BEAM DUMP OPTICAL SYSTEM</t>
  </si>
  <si>
    <t>Cameras fail in radiation environment</t>
  </si>
  <si>
    <t>Too frequent resets, or dead cameras</t>
  </si>
  <si>
    <t>Refine radiation calculations.  Have radiation hard cameras as backup solution.</t>
  </si>
  <si>
    <t>Double mover system inserts both H and V screen at the same time</t>
  </si>
  <si>
    <t>Damaged or destroyed screens</t>
  </si>
  <si>
    <t>Implement interlock for H and V movers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</si>
</sst>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rgb="FF0000CC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sz val="9"/>
      <color rgb="FF0000CC"/>
      <name val="Arial"/>
      <family val="2"/>
    </font>
    <font>
      <sz val="8"/>
      <color rgb="FF0000CC"/>
      <name val="Arial"/>
      <family val="2"/>
    </font>
    <font>
      <b/>
      <sz val="8"/>
      <color rgb="FF0070C0"/>
      <name val="Arial"/>
      <family val="2"/>
    </font>
    <font>
      <b/>
      <sz val="8"/>
      <color rgb="FF008000"/>
      <name val="Arial"/>
      <family val="2"/>
    </font>
    <font>
      <b/>
      <sz val="8"/>
      <color rgb="FFFFC00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color rgb="FF0000CC"/>
      <name val="Arial"/>
      <family val="2"/>
    </font>
    <font>
      <b/>
      <sz val="9"/>
      <color rgb="FF0000CC"/>
      <name val="Arial"/>
      <family val="2"/>
    </font>
    <font>
      <b/>
      <sz val="10"/>
      <color theme="3"/>
      <name val="Arial"/>
      <family val="2"/>
    </font>
    <font>
      <b/>
      <sz val="11"/>
      <color theme="3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</fonts>
  <fills count="1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25">
    <xf numFmtId="0" fontId="0" fillId="0" borderId="0"/>
    <xf numFmtId="0" fontId="2" fillId="0" borderId="0"/>
    <xf numFmtId="0" fontId="1" fillId="0" borderId="0"/>
    <xf numFmtId="0" fontId="1" fillId="0" borderId="0"/>
    <xf numFmtId="164" fontId="15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</cellStyleXfs>
  <cellXfs count="237">
    <xf numFmtId="0" fontId="0" fillId="0" borderId="0" xfId="0"/>
    <xf numFmtId="0" fontId="4" fillId="0" borderId="1" xfId="0" applyFont="1" applyBorder="1"/>
    <xf numFmtId="0" fontId="4" fillId="0" borderId="2" xfId="0" applyFont="1" applyBorder="1" applyAlignment="1">
      <alignment horizontal="left" vertical="center" wrapText="1"/>
    </xf>
    <xf numFmtId="0" fontId="4" fillId="0" borderId="0" xfId="0" applyFont="1"/>
    <xf numFmtId="0" fontId="5" fillId="2" borderId="3" xfId="0" applyFont="1" applyFill="1" applyBorder="1" applyAlignment="1">
      <alignment horizontal="left" vertical="center"/>
    </xf>
    <xf numFmtId="0" fontId="4" fillId="0" borderId="4" xfId="0" applyFont="1" applyBorder="1"/>
    <xf numFmtId="0" fontId="4" fillId="0" borderId="0" xfId="0" applyFont="1" applyBorder="1"/>
    <xf numFmtId="0" fontId="5" fillId="3" borderId="3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16" fontId="4" fillId="0" borderId="0" xfId="0" applyNumberFormat="1" applyFont="1"/>
    <xf numFmtId="0" fontId="4" fillId="0" borderId="5" xfId="0" quotePrefix="1" applyFont="1" applyBorder="1" applyAlignment="1">
      <alignment horizontal="left" vertical="center" wrapText="1"/>
    </xf>
    <xf numFmtId="0" fontId="3" fillId="0" borderId="7" xfId="0" applyFont="1" applyBorder="1" applyAlignment="1"/>
    <xf numFmtId="0" fontId="7" fillId="0" borderId="0" xfId="0" applyFont="1" applyBorder="1"/>
    <xf numFmtId="0" fontId="7" fillId="6" borderId="2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6" borderId="3" xfId="0" applyFont="1" applyFill="1" applyBorder="1" applyAlignment="1">
      <alignment horizontal="left" wrapText="1"/>
    </xf>
    <xf numFmtId="0" fontId="3" fillId="0" borderId="9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 applyAlignment="1"/>
    <xf numFmtId="0" fontId="3" fillId="0" borderId="10" xfId="0" applyFont="1" applyFill="1" applyBorder="1" applyAlignment="1">
      <alignment vertical="center"/>
    </xf>
    <xf numFmtId="0" fontId="3" fillId="0" borderId="0" xfId="0" applyFont="1" applyBorder="1"/>
    <xf numFmtId="0" fontId="3" fillId="0" borderId="1" xfId="0" applyFont="1" applyBorder="1"/>
    <xf numFmtId="0" fontId="3" fillId="0" borderId="4" xfId="0" applyFont="1" applyBorder="1"/>
    <xf numFmtId="0" fontId="3" fillId="0" borderId="0" xfId="0" applyFont="1" applyBorder="1" applyAlignment="1">
      <alignment horizontal="center"/>
    </xf>
    <xf numFmtId="0" fontId="3" fillId="0" borderId="11" xfId="0" applyFont="1" applyBorder="1"/>
    <xf numFmtId="0" fontId="3" fillId="0" borderId="0" xfId="0" applyFont="1" applyAlignment="1">
      <alignment horizontal="center" vertical="center"/>
    </xf>
    <xf numFmtId="0" fontId="10" fillId="0" borderId="1" xfId="0" applyFont="1" applyBorder="1"/>
    <xf numFmtId="0" fontId="10" fillId="0" borderId="0" xfId="0" applyFont="1" applyBorder="1"/>
    <xf numFmtId="0" fontId="10" fillId="0" borderId="4" xfId="0" applyFont="1" applyBorder="1"/>
    <xf numFmtId="0" fontId="10" fillId="0" borderId="0" xfId="0" applyFont="1"/>
    <xf numFmtId="0" fontId="3" fillId="0" borderId="0" xfId="0" applyFont="1" applyBorder="1" applyAlignment="1">
      <alignment wrapText="1"/>
    </xf>
    <xf numFmtId="9" fontId="8" fillId="6" borderId="3" xfId="0" applyNumberFormat="1" applyFont="1" applyFill="1" applyBorder="1" applyAlignment="1">
      <alignment horizontal="left" wrapText="1"/>
    </xf>
    <xf numFmtId="49" fontId="7" fillId="6" borderId="2" xfId="0" applyNumberFormat="1" applyFont="1" applyFill="1" applyBorder="1" applyAlignment="1">
      <alignment horizontal="left"/>
    </xf>
    <xf numFmtId="49" fontId="7" fillId="6" borderId="8" xfId="0" applyNumberFormat="1" applyFont="1" applyFill="1" applyBorder="1" applyAlignment="1">
      <alignment horizontal="left"/>
    </xf>
    <xf numFmtId="49" fontId="9" fillId="0" borderId="2" xfId="0" applyNumberFormat="1" applyFont="1" applyBorder="1" applyAlignment="1">
      <alignment horizontal="left" vertical="center" wrapText="1"/>
    </xf>
    <xf numFmtId="49" fontId="9" fillId="0" borderId="5" xfId="0" quotePrefix="1" applyNumberFormat="1" applyFont="1" applyBorder="1" applyAlignment="1">
      <alignment horizontal="left" vertical="center" wrapText="1"/>
    </xf>
    <xf numFmtId="0" fontId="9" fillId="0" borderId="3" xfId="0" applyFont="1" applyBorder="1" applyAlignment="1">
      <alignment wrapText="1"/>
    </xf>
    <xf numFmtId="0" fontId="7" fillId="6" borderId="5" xfId="0" applyFont="1" applyFill="1" applyBorder="1" applyAlignment="1">
      <alignment horizontal="left"/>
    </xf>
    <xf numFmtId="0" fontId="11" fillId="0" borderId="0" xfId="0" applyFont="1" applyBorder="1" applyAlignment="1">
      <alignment wrapText="1"/>
    </xf>
    <xf numFmtId="0" fontId="12" fillId="6" borderId="3" xfId="0" applyFont="1" applyFill="1" applyBorder="1" applyAlignment="1">
      <alignment horizontal="center" wrapText="1"/>
    </xf>
    <xf numFmtId="0" fontId="11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7" fillId="0" borderId="11" xfId="0" applyFont="1" applyBorder="1"/>
    <xf numFmtId="0" fontId="14" fillId="0" borderId="7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5" xfId="0" applyFont="1" applyFill="1" applyBorder="1" applyAlignment="1">
      <alignment horizontal="left" vertical="center"/>
    </xf>
    <xf numFmtId="14" fontId="7" fillId="0" borderId="7" xfId="0" applyNumberFormat="1" applyFont="1" applyBorder="1" applyAlignment="1">
      <alignment horizontal="left" vertical="center"/>
    </xf>
    <xf numFmtId="14" fontId="7" fillId="0" borderId="0" xfId="0" applyNumberFormat="1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4" fontId="9" fillId="0" borderId="3" xfId="0" applyNumberFormat="1" applyFont="1" applyBorder="1" applyAlignment="1">
      <alignment vertical="center" wrapText="1"/>
    </xf>
    <xf numFmtId="1" fontId="9" fillId="2" borderId="3" xfId="0" applyNumberFormat="1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3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" fontId="8" fillId="2" borderId="2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6" borderId="3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164" fontId="9" fillId="0" borderId="8" xfId="4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Border="1"/>
    <xf numFmtId="0" fontId="18" fillId="0" borderId="0" xfId="0" applyFont="1" applyBorder="1" applyAlignment="1">
      <alignment horizontal="left" vertical="center"/>
    </xf>
    <xf numFmtId="0" fontId="18" fillId="0" borderId="0" xfId="0" applyFont="1" applyBorder="1"/>
    <xf numFmtId="0" fontId="0" fillId="0" borderId="0" xfId="0" applyBorder="1" applyAlignment="1">
      <alignment horizontal="right"/>
    </xf>
    <xf numFmtId="0" fontId="4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 vertical="center"/>
    </xf>
    <xf numFmtId="1" fontId="7" fillId="0" borderId="0" xfId="0" applyNumberFormat="1" applyFont="1" applyBorder="1"/>
    <xf numFmtId="1" fontId="0" fillId="0" borderId="0" xfId="0" applyNumberFormat="1" applyBorder="1"/>
    <xf numFmtId="0" fontId="0" fillId="0" borderId="0" xfId="0"/>
    <xf numFmtId="0" fontId="19" fillId="0" borderId="7" xfId="0" applyFont="1" applyBorder="1" applyAlignment="1"/>
    <xf numFmtId="0" fontId="19" fillId="0" borderId="0" xfId="0" applyFont="1" applyBorder="1" applyAlignment="1"/>
    <xf numFmtId="0" fontId="19" fillId="0" borderId="0" xfId="0" applyFont="1"/>
    <xf numFmtId="0" fontId="19" fillId="0" borderId="0" xfId="0" applyFont="1" applyBorder="1"/>
    <xf numFmtId="14" fontId="9" fillId="0" borderId="8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21" fillId="0" borderId="0" xfId="0" applyFont="1" applyBorder="1"/>
    <xf numFmtId="0" fontId="3" fillId="0" borderId="6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2" fillId="0" borderId="7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4" fillId="0" borderId="2" xfId="0" applyFont="1" applyFill="1" applyBorder="1" applyAlignment="1">
      <alignment horizontal="left" vertical="center"/>
    </xf>
    <xf numFmtId="0" fontId="9" fillId="0" borderId="3" xfId="0" applyNumberFormat="1" applyFont="1" applyFill="1" applyBorder="1" applyAlignment="1">
      <alignment horizontal="left" vertical="center" wrapText="1"/>
    </xf>
    <xf numFmtId="14" fontId="25" fillId="0" borderId="8" xfId="0" applyNumberFormat="1" applyFont="1" applyBorder="1" applyAlignment="1">
      <alignment horizontal="center" vertical="center" wrapText="1"/>
    </xf>
    <xf numFmtId="0" fontId="26" fillId="6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20" fillId="0" borderId="8" xfId="0" applyNumberFormat="1" applyFont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0" fontId="4" fillId="0" borderId="5" xfId="0" applyFont="1" applyBorder="1" applyAlignment="1">
      <alignment wrapText="1"/>
    </xf>
    <xf numFmtId="0" fontId="4" fillId="0" borderId="5" xfId="0" applyFont="1" applyBorder="1" applyAlignment="1"/>
    <xf numFmtId="0" fontId="3" fillId="0" borderId="0" xfId="0" applyFont="1" applyFill="1" applyBorder="1"/>
    <xf numFmtId="0" fontId="30" fillId="0" borderId="0" xfId="0" applyFont="1"/>
    <xf numFmtId="0" fontId="14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7" fillId="0" borderId="5" xfId="0" applyFont="1" applyFill="1" applyBorder="1" applyAlignment="1">
      <alignment vertical="center"/>
    </xf>
    <xf numFmtId="0" fontId="17" fillId="0" borderId="5" xfId="0" quotePrefix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vertical="center" wrapText="1"/>
    </xf>
    <xf numFmtId="0" fontId="14" fillId="0" borderId="4" xfId="0" applyFont="1" applyBorder="1"/>
    <xf numFmtId="0" fontId="14" fillId="0" borderId="0" xfId="0" applyFont="1"/>
    <xf numFmtId="9" fontId="8" fillId="6" borderId="3" xfId="0" applyNumberFormat="1" applyFont="1" applyFill="1" applyBorder="1" applyAlignment="1">
      <alignment horizontal="center" wrapText="1"/>
    </xf>
    <xf numFmtId="0" fontId="32" fillId="0" borderId="3" xfId="0" applyFont="1" applyBorder="1" applyAlignment="1">
      <alignment horizontal="center"/>
    </xf>
    <xf numFmtId="0" fontId="7" fillId="7" borderId="3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9" fillId="0" borderId="8" xfId="0" applyFont="1" applyBorder="1" applyAlignment="1">
      <alignment vertical="center" wrapText="1"/>
    </xf>
    <xf numFmtId="14" fontId="8" fillId="0" borderId="8" xfId="0" applyNumberFormat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32" fillId="0" borderId="0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31" fillId="0" borderId="3" xfId="0" applyFont="1" applyBorder="1" applyAlignment="1" applyProtection="1">
      <alignment horizontal="center"/>
    </xf>
    <xf numFmtId="0" fontId="31" fillId="0" borderId="3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 vertical="center"/>
    </xf>
    <xf numFmtId="0" fontId="9" fillId="0" borderId="0" xfId="0" applyFont="1" applyAlignment="1">
      <alignment horizontal="center"/>
    </xf>
    <xf numFmtId="0" fontId="9" fillId="6" borderId="3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/>
    </xf>
    <xf numFmtId="0" fontId="9" fillId="0" borderId="0" xfId="0" applyFont="1"/>
    <xf numFmtId="0" fontId="8" fillId="10" borderId="0" xfId="0" applyFont="1" applyFill="1"/>
    <xf numFmtId="0" fontId="9" fillId="0" borderId="0" xfId="0" applyFont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4" fillId="0" borderId="0" xfId="0" applyFont="1" applyBorder="1"/>
    <xf numFmtId="0" fontId="4" fillId="0" borderId="0" xfId="0" applyFont="1" applyBorder="1" applyAlignment="1">
      <alignment horizontal="left" vertical="center"/>
    </xf>
    <xf numFmtId="0" fontId="0" fillId="0" borderId="3" xfId="0" applyBorder="1"/>
    <xf numFmtId="0" fontId="4" fillId="6" borderId="12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165" fontId="9" fillId="0" borderId="0" xfId="4" applyNumberFormat="1" applyFont="1" applyAlignment="1">
      <alignment horizontal="center"/>
    </xf>
    <xf numFmtId="165" fontId="8" fillId="10" borderId="0" xfId="4" applyNumberFormat="1" applyFont="1" applyFill="1" applyAlignment="1">
      <alignment horizontal="center"/>
    </xf>
    <xf numFmtId="0" fontId="7" fillId="0" borderId="0" xfId="5" applyFont="1"/>
    <xf numFmtId="0" fontId="3" fillId="0" borderId="0" xfId="5" applyAlignment="1">
      <alignment horizontal="center" vertical="center"/>
    </xf>
    <xf numFmtId="0" fontId="3" fillId="0" borderId="0" xfId="5"/>
    <xf numFmtId="0" fontId="34" fillId="0" borderId="0" xfId="5" applyFont="1"/>
    <xf numFmtId="0" fontId="7" fillId="0" borderId="3" xfId="5" applyFont="1" applyBorder="1" applyAlignment="1">
      <alignment horizontal="center" vertical="center" wrapText="1"/>
    </xf>
    <xf numFmtId="0" fontId="7" fillId="0" borderId="0" xfId="5" applyFont="1" applyAlignment="1">
      <alignment horizontal="center" vertical="center" wrapText="1"/>
    </xf>
    <xf numFmtId="0" fontId="34" fillId="0" borderId="3" xfId="5" applyFont="1" applyBorder="1" applyAlignment="1">
      <alignment horizontal="center" vertical="center" wrapText="1"/>
    </xf>
    <xf numFmtId="0" fontId="3" fillId="0" borderId="3" xfId="5" applyBorder="1" applyAlignment="1">
      <alignment horizontal="center"/>
    </xf>
    <xf numFmtId="0" fontId="3" fillId="0" borderId="3" xfId="5" applyBorder="1" applyAlignment="1">
      <alignment horizontal="center" vertical="center"/>
    </xf>
    <xf numFmtId="0" fontId="3" fillId="0" borderId="0" xfId="5" applyAlignment="1">
      <alignment horizontal="center"/>
    </xf>
    <xf numFmtId="165" fontId="35" fillId="0" borderId="3" xfId="6" applyNumberFormat="1" applyFont="1" applyBorder="1" applyAlignment="1">
      <alignment horizontal="center"/>
    </xf>
    <xf numFmtId="0" fontId="3" fillId="11" borderId="3" xfId="5" applyFill="1" applyBorder="1" applyAlignment="1">
      <alignment horizontal="center"/>
    </xf>
    <xf numFmtId="0" fontId="7" fillId="11" borderId="3" xfId="5" applyFont="1" applyFill="1" applyBorder="1" applyAlignment="1">
      <alignment horizontal="center" vertical="center"/>
    </xf>
    <xf numFmtId="0" fontId="9" fillId="11" borderId="3" xfId="5" applyFont="1" applyFill="1" applyBorder="1" applyAlignment="1">
      <alignment horizontal="center" vertical="center"/>
    </xf>
    <xf numFmtId="0" fontId="9" fillId="0" borderId="0" xfId="5" applyFont="1"/>
    <xf numFmtId="0" fontId="3" fillId="12" borderId="3" xfId="5" applyFill="1" applyBorder="1" applyAlignment="1">
      <alignment horizontal="center"/>
    </xf>
    <xf numFmtId="0" fontId="7" fillId="12" borderId="3" xfId="5" applyFont="1" applyFill="1" applyBorder="1" applyAlignment="1">
      <alignment horizontal="center" vertical="center"/>
    </xf>
    <xf numFmtId="0" fontId="9" fillId="12" borderId="3" xfId="5" applyFont="1" applyFill="1" applyBorder="1" applyAlignment="1">
      <alignment horizontal="center" vertical="center"/>
    </xf>
    <xf numFmtId="0" fontId="9" fillId="0" borderId="0" xfId="5" applyFont="1" applyFill="1"/>
    <xf numFmtId="165" fontId="35" fillId="0" borderId="3" xfId="6" applyNumberFormat="1" applyFont="1" applyFill="1" applyBorder="1" applyAlignment="1">
      <alignment horizontal="center"/>
    </xf>
    <xf numFmtId="0" fontId="3" fillId="13" borderId="3" xfId="5" applyFill="1" applyBorder="1" applyAlignment="1">
      <alignment horizontal="center"/>
    </xf>
    <xf numFmtId="0" fontId="7" fillId="13" borderId="3" xfId="5" applyFont="1" applyFill="1" applyBorder="1" applyAlignment="1">
      <alignment horizontal="center" vertical="center"/>
    </xf>
    <xf numFmtId="0" fontId="9" fillId="13" borderId="3" xfId="5" applyFont="1" applyFill="1" applyBorder="1" applyAlignment="1">
      <alignment horizontal="center" vertical="center"/>
    </xf>
    <xf numFmtId="0" fontId="3" fillId="14" borderId="3" xfId="5" applyFill="1" applyBorder="1" applyAlignment="1">
      <alignment horizontal="center"/>
    </xf>
    <xf numFmtId="0" fontId="7" fillId="14" borderId="3" xfId="5" applyFont="1" applyFill="1" applyBorder="1" applyAlignment="1">
      <alignment horizontal="center" vertical="center"/>
    </xf>
    <xf numFmtId="0" fontId="9" fillId="14" borderId="3" xfId="5" applyFont="1" applyFill="1" applyBorder="1" applyAlignment="1">
      <alignment horizontal="center" vertical="center"/>
    </xf>
    <xf numFmtId="165" fontId="34" fillId="0" borderId="0" xfId="5" applyNumberFormat="1" applyFont="1"/>
    <xf numFmtId="14" fontId="9" fillId="0" borderId="8" xfId="0" applyNumberFormat="1" applyFont="1" applyFill="1" applyBorder="1" applyAlignment="1">
      <alignment horizontal="left" vertical="center" wrapText="1"/>
    </xf>
    <xf numFmtId="14" fontId="25" fillId="0" borderId="8" xfId="0" applyNumberFormat="1" applyFont="1" applyBorder="1" applyAlignment="1">
      <alignment horizontal="left" vertical="center" wrapText="1"/>
    </xf>
    <xf numFmtId="14" fontId="9" fillId="0" borderId="8" xfId="0" applyNumberFormat="1" applyFont="1" applyBorder="1" applyAlignment="1">
      <alignment horizontal="left" vertical="center" wrapText="1"/>
    </xf>
    <xf numFmtId="164" fontId="9" fillId="0" borderId="8" xfId="6" applyFont="1" applyBorder="1" applyAlignment="1">
      <alignment horizontal="center" vertical="center" wrapText="1"/>
    </xf>
    <xf numFmtId="165" fontId="9" fillId="0" borderId="0" xfId="6" applyNumberFormat="1" applyFont="1" applyAlignment="1">
      <alignment horizontal="center"/>
    </xf>
    <xf numFmtId="165" fontId="8" fillId="10" borderId="0" xfId="6" applyNumberFormat="1" applyFont="1" applyFill="1" applyAlignment="1">
      <alignment horizontal="center"/>
    </xf>
    <xf numFmtId="1" fontId="8" fillId="13" borderId="2" xfId="0" applyNumberFormat="1" applyFont="1" applyFill="1" applyBorder="1" applyAlignment="1">
      <alignment horizontal="center" vertical="center"/>
    </xf>
    <xf numFmtId="1" fontId="9" fillId="13" borderId="3" xfId="0" applyNumberFormat="1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left" wrapText="1"/>
    </xf>
    <xf numFmtId="0" fontId="7" fillId="7" borderId="3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vertical="center"/>
    </xf>
    <xf numFmtId="0" fontId="7" fillId="8" borderId="3" xfId="0" applyFont="1" applyFill="1" applyBorder="1" applyAlignment="1">
      <alignment horizontal="center" vertical="center"/>
    </xf>
    <xf numFmtId="0" fontId="16" fillId="6" borderId="21" xfId="0" applyFont="1" applyFill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6" fillId="6" borderId="13" xfId="0" applyFont="1" applyFill="1" applyBorder="1" applyAlignment="1">
      <alignment horizontal="center" vertical="center" wrapText="1"/>
    </xf>
    <xf numFmtId="0" fontId="16" fillId="6" borderId="14" xfId="0" applyFont="1" applyFill="1" applyBorder="1" applyAlignment="1">
      <alignment horizontal="center" vertical="center" wrapText="1"/>
    </xf>
    <xf numFmtId="0" fontId="16" fillId="6" borderId="15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/>
    </xf>
    <xf numFmtId="0" fontId="16" fillId="8" borderId="3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right" vertical="center"/>
    </xf>
    <xf numFmtId="0" fontId="4" fillId="6" borderId="21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21" fillId="0" borderId="16" xfId="0" applyFont="1" applyFill="1" applyBorder="1" applyAlignment="1">
      <alignment horizontal="right" vertical="center"/>
    </xf>
    <xf numFmtId="0" fontId="21" fillId="0" borderId="20" xfId="0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21" fillId="0" borderId="2" xfId="0" applyFont="1" applyFill="1" applyBorder="1" applyAlignment="1">
      <alignment horizontal="right" vertical="center"/>
    </xf>
    <xf numFmtId="0" fontId="21" fillId="0" borderId="8" xfId="0" applyFont="1" applyFill="1" applyBorder="1" applyAlignment="1">
      <alignment horizontal="right" vertical="center"/>
    </xf>
    <xf numFmtId="0" fontId="3" fillId="6" borderId="2" xfId="0" applyFont="1" applyFill="1" applyBorder="1" applyAlignment="1">
      <alignment horizontal="left"/>
    </xf>
    <xf numFmtId="0" fontId="3" fillId="6" borderId="5" xfId="0" applyFont="1" applyFill="1" applyBorder="1" applyAlignment="1">
      <alignment horizontal="left"/>
    </xf>
    <xf numFmtId="49" fontId="7" fillId="6" borderId="3" xfId="0" applyNumberFormat="1" applyFont="1" applyFill="1" applyBorder="1" applyAlignment="1">
      <alignment horizontal="center"/>
    </xf>
    <xf numFmtId="0" fontId="25" fillId="0" borderId="3" xfId="0" applyFont="1" applyBorder="1" applyAlignment="1">
      <alignment horizontal="left" wrapText="1"/>
    </xf>
    <xf numFmtId="49" fontId="33" fillId="0" borderId="3" xfId="0" applyNumberFormat="1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wrapText="1"/>
    </xf>
    <xf numFmtId="0" fontId="8" fillId="0" borderId="3" xfId="0" applyFont="1" applyBorder="1" applyAlignment="1">
      <alignment horizontal="center" wrapText="1"/>
    </xf>
    <xf numFmtId="0" fontId="12" fillId="6" borderId="3" xfId="0" applyFont="1" applyFill="1" applyBorder="1" applyAlignment="1">
      <alignment horizontal="center"/>
    </xf>
    <xf numFmtId="0" fontId="7" fillId="0" borderId="11" xfId="0" applyFont="1" applyBorder="1" applyAlignment="1">
      <alignment horizontal="left" wrapText="1"/>
    </xf>
    <xf numFmtId="0" fontId="7" fillId="6" borderId="13" xfId="0" applyFont="1" applyFill="1" applyBorder="1" applyAlignment="1">
      <alignment horizontal="left"/>
    </xf>
    <xf numFmtId="0" fontId="7" fillId="6" borderId="17" xfId="0" applyFont="1" applyFill="1" applyBorder="1" applyAlignment="1">
      <alignment horizontal="left"/>
    </xf>
    <xf numFmtId="0" fontId="7" fillId="6" borderId="15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33" fillId="0" borderId="3" xfId="0" applyFont="1" applyBorder="1" applyAlignment="1">
      <alignment horizontal="center" wrapText="1"/>
    </xf>
    <xf numFmtId="0" fontId="8" fillId="6" borderId="3" xfId="0" applyFont="1" applyFill="1" applyBorder="1" applyAlignment="1">
      <alignment horizontal="center" wrapText="1"/>
    </xf>
    <xf numFmtId="0" fontId="7" fillId="6" borderId="14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</cellXfs>
  <cellStyles count="125">
    <cellStyle name="Comma" xfId="4" builtinId="3"/>
    <cellStyle name="Comma 2" xfId="6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Normal" xfId="0" builtinId="0"/>
    <cellStyle name="Normal 2" xfId="1"/>
    <cellStyle name="Normal 2 2" xfId="3"/>
    <cellStyle name="Normal 2 3" xfId="2"/>
    <cellStyle name="Normal 3" xfId="5"/>
  </cellStyles>
  <dxfs count="228"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</dxfs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0</xdr:rowOff>
    </xdr:from>
    <xdr:to>
      <xdr:col>3</xdr:col>
      <xdr:colOff>209550</xdr:colOff>
      <xdr:row>0</xdr:row>
      <xdr:rowOff>0</xdr:rowOff>
    </xdr:to>
    <xdr:pic>
      <xdr:nvPicPr>
        <xdr:cNvPr id="61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0"/>
          <a:ext cx="1247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1228725</xdr:colOff>
      <xdr:row>37</xdr:row>
      <xdr:rowOff>114300</xdr:rowOff>
    </xdr:from>
    <xdr:to>
      <xdr:col>6</xdr:col>
      <xdr:colOff>581024</xdr:colOff>
      <xdr:row>48</xdr:row>
      <xdr:rowOff>295275</xdr:rowOff>
    </xdr:to>
    <xdr:grpSp>
      <xdr:nvGrpSpPr>
        <xdr:cNvPr id="20" name="Group 19"/>
        <xdr:cNvGrpSpPr/>
      </xdr:nvGrpSpPr>
      <xdr:grpSpPr>
        <a:xfrm>
          <a:off x="2473325" y="6997700"/>
          <a:ext cx="5968999" cy="4524375"/>
          <a:chOff x="933451" y="10458450"/>
          <a:chExt cx="5143499" cy="4581525"/>
        </a:xfrm>
      </xdr:grpSpPr>
      <xdr:pic>
        <xdr:nvPicPr>
          <xdr:cNvPr id="21" name="Picture 20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57375" y="10458450"/>
            <a:ext cx="4219575" cy="39243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2" name="Right Arrow 21"/>
          <xdr:cNvSpPr/>
        </xdr:nvSpPr>
        <xdr:spPr>
          <a:xfrm rot="16200000">
            <a:off x="-500062" y="11949112"/>
            <a:ext cx="3286125" cy="419100"/>
          </a:xfrm>
          <a:prstGeom prst="rightArrow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LIKELIHOOD</a:t>
            </a:r>
          </a:p>
        </xdr:txBody>
      </xdr:sp>
      <xdr:sp macro="" textlink="">
        <xdr:nvSpPr>
          <xdr:cNvPr id="23" name="Right Arrow 22"/>
          <xdr:cNvSpPr/>
        </xdr:nvSpPr>
        <xdr:spPr>
          <a:xfrm>
            <a:off x="2647950" y="14620875"/>
            <a:ext cx="3419475" cy="419100"/>
          </a:xfrm>
          <a:prstGeom prst="rightArrow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IMPACT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00CC"/>
    <pageSetUpPr fitToPage="1"/>
  </sheetPr>
  <dimension ref="A1:AQ61"/>
  <sheetViews>
    <sheetView tabSelected="1" zoomScaleSheetLayoutView="90" workbookViewId="0">
      <selection activeCell="J17" sqref="J17"/>
    </sheetView>
  </sheetViews>
  <sheetFormatPr baseColWidth="10" defaultColWidth="11.5" defaultRowHeight="21" customHeight="1" outlineLevelRow="1" outlineLevelCol="1" x14ac:dyDescent="0"/>
  <cols>
    <col min="1" max="1" width="2.33203125" style="88" customWidth="1"/>
    <col min="2" max="2" width="8.6640625" style="78" customWidth="1"/>
    <col min="3" max="3" width="10.83203125" style="78" hidden="1" customWidth="1"/>
    <col min="4" max="4" width="10.6640625" style="78" customWidth="1"/>
    <col min="5" max="5" width="11.6640625" style="78" customWidth="1"/>
    <col min="6" max="6" width="55" style="78" customWidth="1"/>
    <col min="7" max="7" width="37.5" style="81" customWidth="1"/>
    <col min="8" max="8" width="36.6640625" style="78" customWidth="1"/>
    <col min="9" max="9" width="10.1640625" style="78" customWidth="1" outlineLevel="1"/>
    <col min="10" max="10" width="10.83203125" style="78" customWidth="1" outlineLevel="1"/>
    <col min="11" max="13" width="9" style="78" customWidth="1" outlineLevel="1"/>
    <col min="14" max="14" width="9.6640625" style="78" customWidth="1"/>
    <col min="15" max="15" width="10.6640625" style="78" bestFit="1" customWidth="1"/>
    <col min="16" max="16" width="13" style="78" customWidth="1"/>
    <col min="17" max="17" width="50.6640625" style="95" customWidth="1"/>
    <col min="18" max="18" width="32.5" style="19" hidden="1" customWidth="1" outlineLevel="1"/>
    <col min="19" max="19" width="15.33203125" style="78" hidden="1" customWidth="1" outlineLevel="1"/>
    <col min="20" max="20" width="19.1640625" style="78" hidden="1" customWidth="1" outlineLevel="1"/>
    <col min="21" max="22" width="11.5" style="78" hidden="1" customWidth="1" outlineLevel="1"/>
    <col min="23" max="23" width="17.5" style="78" hidden="1" customWidth="1" outlineLevel="1"/>
    <col min="24" max="24" width="11.5" style="84" collapsed="1"/>
    <col min="25" max="27" width="11.5" style="84"/>
    <col min="28" max="29" width="11.5" style="78"/>
    <col min="30" max="30" width="1.83203125" style="78" customWidth="1"/>
    <col min="31" max="31" width="14.5" style="78" customWidth="1"/>
    <col min="32" max="32" width="11.83203125" style="127" customWidth="1"/>
    <col min="33" max="33" width="14.6640625" style="127" customWidth="1"/>
    <col min="34" max="34" width="13.5" style="127" customWidth="1"/>
    <col min="35" max="35" width="12.6640625" style="127" customWidth="1"/>
    <col min="36" max="37" width="11.5" style="127"/>
    <col min="38" max="16384" width="11.5" style="78"/>
  </cols>
  <sheetData>
    <row r="1" spans="1:43" ht="17.25" customHeight="1" outlineLevel="1">
      <c r="A1" s="87"/>
      <c r="B1" s="15" t="s">
        <v>12</v>
      </c>
      <c r="C1" s="15"/>
      <c r="D1" s="69"/>
      <c r="E1" s="22"/>
      <c r="F1" s="22"/>
      <c r="G1" s="8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85"/>
      <c r="Y1" s="85"/>
      <c r="Z1" s="85"/>
      <c r="AA1" s="85"/>
      <c r="AB1" s="22"/>
      <c r="AC1" s="22"/>
      <c r="AD1" s="24"/>
      <c r="AE1" s="58" t="s">
        <v>42</v>
      </c>
      <c r="AF1" s="58" t="s">
        <v>13</v>
      </c>
      <c r="AG1" s="58" t="s">
        <v>96</v>
      </c>
      <c r="AH1" s="68"/>
      <c r="AL1" s="19"/>
      <c r="AM1" s="100" t="s">
        <v>133</v>
      </c>
    </row>
    <row r="2" spans="1:43" ht="17.25" customHeight="1" outlineLevel="1">
      <c r="A2" s="87"/>
      <c r="B2" s="16" t="s">
        <v>1</v>
      </c>
      <c r="C2" s="192" t="s">
        <v>121</v>
      </c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24"/>
      <c r="AE2" s="59" t="s">
        <v>27</v>
      </c>
      <c r="AF2" s="59" t="s">
        <v>23</v>
      </c>
      <c r="AG2" s="59">
        <v>1</v>
      </c>
      <c r="AH2" s="68"/>
      <c r="AL2" s="19"/>
      <c r="AM2" s="100" t="s">
        <v>130</v>
      </c>
    </row>
    <row r="3" spans="1:43" ht="12.75" customHeight="1" outlineLevel="1">
      <c r="A3" s="60"/>
      <c r="B3" s="4" t="s">
        <v>2</v>
      </c>
      <c r="C3" s="98" t="s">
        <v>122</v>
      </c>
      <c r="D3" s="99" t="s">
        <v>126</v>
      </c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5"/>
      <c r="AE3" s="59" t="s">
        <v>8</v>
      </c>
      <c r="AF3" s="59" t="s">
        <v>97</v>
      </c>
      <c r="AG3" s="59">
        <v>2</v>
      </c>
      <c r="AH3" s="130"/>
      <c r="AL3" s="3"/>
      <c r="AM3" s="78" t="s">
        <v>134</v>
      </c>
    </row>
    <row r="4" spans="1:43" ht="12.75" customHeight="1" outlineLevel="1">
      <c r="A4" s="60"/>
      <c r="B4" s="7" t="s">
        <v>152</v>
      </c>
      <c r="C4" s="98" t="s">
        <v>123</v>
      </c>
      <c r="D4" s="99" t="s">
        <v>127</v>
      </c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5"/>
      <c r="AE4" s="59" t="s">
        <v>28</v>
      </c>
      <c r="AF4" s="59" t="s">
        <v>98</v>
      </c>
      <c r="AG4" s="59">
        <v>4</v>
      </c>
      <c r="AH4" s="130"/>
      <c r="AL4" s="3"/>
      <c r="AM4" s="78" t="s">
        <v>131</v>
      </c>
    </row>
    <row r="5" spans="1:43" ht="12.75" customHeight="1" outlineLevel="1">
      <c r="A5" s="60"/>
      <c r="B5" s="8" t="s">
        <v>153</v>
      </c>
      <c r="C5" s="98" t="s">
        <v>124</v>
      </c>
      <c r="D5" s="99" t="s">
        <v>128</v>
      </c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5"/>
      <c r="AE5" s="59" t="s">
        <v>9</v>
      </c>
      <c r="AF5" s="59" t="s">
        <v>99</v>
      </c>
      <c r="AG5" s="59">
        <v>8</v>
      </c>
      <c r="AH5" s="130"/>
      <c r="AL5" s="3"/>
      <c r="AM5" s="78" t="s">
        <v>132</v>
      </c>
    </row>
    <row r="6" spans="1:43" ht="12.75" customHeight="1" outlineLevel="1">
      <c r="A6" s="60"/>
      <c r="B6" s="9" t="s">
        <v>154</v>
      </c>
      <c r="C6" s="98" t="s">
        <v>125</v>
      </c>
      <c r="D6" s="99" t="s">
        <v>129</v>
      </c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5"/>
      <c r="AE6" s="59" t="s">
        <v>31</v>
      </c>
      <c r="AF6" s="59" t="s">
        <v>100</v>
      </c>
      <c r="AG6" s="59">
        <v>16</v>
      </c>
      <c r="AH6" s="130"/>
      <c r="AL6" s="3"/>
    </row>
    <row r="7" spans="1:43" ht="9" customHeight="1" outlineLevel="1">
      <c r="A7" s="87"/>
      <c r="B7" s="22"/>
      <c r="C7" s="22"/>
      <c r="D7" s="25"/>
      <c r="E7" s="22"/>
      <c r="F7" s="22"/>
      <c r="G7" s="8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85"/>
      <c r="Y7" s="85"/>
      <c r="Z7" s="85"/>
      <c r="AA7" s="85"/>
      <c r="AB7" s="22"/>
      <c r="AC7" s="22"/>
      <c r="AD7" s="24"/>
      <c r="AE7" s="22"/>
      <c r="AF7" s="25"/>
      <c r="AG7" s="68"/>
      <c r="AH7" s="68"/>
      <c r="AI7" s="130"/>
      <c r="AJ7" s="130"/>
      <c r="AK7" s="68"/>
      <c r="AL7" s="19"/>
    </row>
    <row r="8" spans="1:43" ht="21" customHeight="1">
      <c r="A8" s="87"/>
      <c r="B8" s="193" t="s">
        <v>43</v>
      </c>
      <c r="C8" s="193"/>
      <c r="D8" s="193"/>
      <c r="E8" s="193"/>
      <c r="F8" s="193"/>
      <c r="G8" s="193"/>
      <c r="H8" s="193"/>
      <c r="I8" s="114"/>
      <c r="J8" s="193" t="s">
        <v>44</v>
      </c>
      <c r="K8" s="193"/>
      <c r="L8" s="193"/>
      <c r="M8" s="193"/>
      <c r="N8" s="193"/>
      <c r="O8" s="193"/>
      <c r="P8" s="194" t="s">
        <v>45</v>
      </c>
      <c r="Q8" s="194"/>
      <c r="R8" s="195"/>
      <c r="S8" s="194"/>
      <c r="T8" s="194"/>
      <c r="U8" s="194"/>
      <c r="V8" s="194"/>
      <c r="W8" s="194"/>
      <c r="X8" s="196" t="s">
        <v>46</v>
      </c>
      <c r="Y8" s="196"/>
      <c r="Z8" s="196"/>
      <c r="AA8" s="196"/>
      <c r="AB8" s="196"/>
      <c r="AC8" s="196"/>
      <c r="AD8" s="24"/>
      <c r="AE8" s="22"/>
      <c r="AF8" s="25"/>
      <c r="AG8" s="68"/>
      <c r="AH8" s="68"/>
      <c r="AI8" s="130"/>
      <c r="AJ8" s="130"/>
      <c r="AK8" s="68"/>
      <c r="AL8" s="19"/>
    </row>
    <row r="9" spans="1:43" ht="21" customHeight="1">
      <c r="A9" s="87"/>
      <c r="B9" s="191" t="s">
        <v>35</v>
      </c>
      <c r="C9" s="191" t="s">
        <v>37</v>
      </c>
      <c r="D9" s="197" t="s">
        <v>105</v>
      </c>
      <c r="E9" s="199" t="s">
        <v>38</v>
      </c>
      <c r="F9" s="200" t="s">
        <v>36</v>
      </c>
      <c r="G9" s="201"/>
      <c r="H9" s="202"/>
      <c r="I9" s="206" t="s">
        <v>144</v>
      </c>
      <c r="J9" s="191" t="s">
        <v>42</v>
      </c>
      <c r="K9" s="191" t="s">
        <v>13</v>
      </c>
      <c r="L9" s="191"/>
      <c r="M9" s="191"/>
      <c r="N9" s="190" t="s">
        <v>1</v>
      </c>
      <c r="O9" s="190"/>
      <c r="P9" s="191" t="s">
        <v>49</v>
      </c>
      <c r="Q9" s="191" t="s">
        <v>135</v>
      </c>
      <c r="R9" s="197" t="s">
        <v>117</v>
      </c>
      <c r="S9" s="191" t="s">
        <v>47</v>
      </c>
      <c r="T9" s="191" t="s">
        <v>48</v>
      </c>
      <c r="U9" s="191" t="s">
        <v>104</v>
      </c>
      <c r="V9" s="197" t="s">
        <v>103</v>
      </c>
      <c r="W9" s="191" t="s">
        <v>102</v>
      </c>
      <c r="X9" s="191" t="s">
        <v>42</v>
      </c>
      <c r="Y9" s="191" t="s">
        <v>13</v>
      </c>
      <c r="Z9" s="191"/>
      <c r="AA9" s="191"/>
      <c r="AB9" s="204" t="s">
        <v>1</v>
      </c>
      <c r="AC9" s="204"/>
      <c r="AD9" s="24"/>
      <c r="AE9" s="22"/>
      <c r="AI9" s="130"/>
      <c r="AJ9" s="130"/>
      <c r="AK9" s="68"/>
      <c r="AL9" s="19"/>
    </row>
    <row r="10" spans="1:43" ht="21" customHeight="1">
      <c r="A10" s="87"/>
      <c r="B10" s="191"/>
      <c r="C10" s="191"/>
      <c r="D10" s="198"/>
      <c r="E10" s="199"/>
      <c r="F10" s="115" t="s">
        <v>39</v>
      </c>
      <c r="G10" s="94" t="s">
        <v>40</v>
      </c>
      <c r="H10" s="115" t="s">
        <v>41</v>
      </c>
      <c r="I10" s="207"/>
      <c r="J10" s="191"/>
      <c r="K10" s="63" t="s">
        <v>14</v>
      </c>
      <c r="L10" s="64" t="s">
        <v>11</v>
      </c>
      <c r="M10" s="65" t="s">
        <v>15</v>
      </c>
      <c r="N10" s="190"/>
      <c r="O10" s="190"/>
      <c r="P10" s="191"/>
      <c r="Q10" s="191"/>
      <c r="R10" s="198"/>
      <c r="S10" s="191"/>
      <c r="T10" s="191"/>
      <c r="U10" s="191"/>
      <c r="V10" s="198"/>
      <c r="W10" s="191"/>
      <c r="X10" s="191"/>
      <c r="Y10" s="63" t="s">
        <v>14</v>
      </c>
      <c r="Z10" s="64" t="s">
        <v>11</v>
      </c>
      <c r="AA10" s="65" t="s">
        <v>15</v>
      </c>
      <c r="AB10" s="204"/>
      <c r="AC10" s="204"/>
      <c r="AD10" s="24"/>
      <c r="AE10" s="22"/>
      <c r="AI10" s="130"/>
      <c r="AJ10" s="130"/>
      <c r="AK10" s="68"/>
      <c r="AL10" s="19"/>
    </row>
    <row r="11" spans="1:43" s="111" customFormat="1" ht="21" customHeight="1">
      <c r="A11" s="102"/>
      <c r="B11" s="103"/>
      <c r="C11" s="104"/>
      <c r="D11" s="105" t="s">
        <v>101</v>
      </c>
      <c r="E11" s="104"/>
      <c r="F11" s="106" t="s">
        <v>220</v>
      </c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7"/>
      <c r="R11" s="104"/>
      <c r="S11" s="104"/>
      <c r="T11" s="104"/>
      <c r="U11" s="104"/>
      <c r="V11" s="104"/>
      <c r="W11" s="104"/>
      <c r="X11" s="108"/>
      <c r="Y11" s="108"/>
      <c r="Z11" s="108"/>
      <c r="AA11" s="108"/>
      <c r="AB11" s="108"/>
      <c r="AC11" s="109"/>
      <c r="AD11" s="110"/>
      <c r="AE11" s="146"/>
      <c r="AF11" s="131"/>
      <c r="AG11" s="137" t="s">
        <v>157</v>
      </c>
      <c r="AH11" s="138" t="s">
        <v>14</v>
      </c>
      <c r="AI11" s="139" t="s">
        <v>11</v>
      </c>
      <c r="AJ11" s="140" t="s">
        <v>15</v>
      </c>
      <c r="AK11" s="144" t="s">
        <v>156</v>
      </c>
      <c r="AL11" s="141"/>
      <c r="AM11" s="141"/>
      <c r="AN11" s="138" t="s">
        <v>14</v>
      </c>
      <c r="AO11" s="139" t="s">
        <v>11</v>
      </c>
      <c r="AP11" s="140" t="s">
        <v>15</v>
      </c>
      <c r="AQ11" s="144" t="s">
        <v>156</v>
      </c>
    </row>
    <row r="12" spans="1:43" ht="39.75" customHeight="1" outlineLevel="1">
      <c r="A12" s="60"/>
      <c r="B12" s="92">
        <v>1</v>
      </c>
      <c r="C12" s="56"/>
      <c r="D12" s="118"/>
      <c r="E12" s="53"/>
      <c r="F12" s="182" t="s">
        <v>176</v>
      </c>
      <c r="G12" s="183" t="s">
        <v>177</v>
      </c>
      <c r="H12" s="184" t="s">
        <v>162</v>
      </c>
      <c r="I12" s="53"/>
      <c r="J12" s="55" t="s">
        <v>8</v>
      </c>
      <c r="K12" s="54" t="s">
        <v>3</v>
      </c>
      <c r="L12" s="54" t="s">
        <v>2</v>
      </c>
      <c r="M12" s="54" t="s">
        <v>2</v>
      </c>
      <c r="N12" s="61">
        <f t="shared" ref="N12:N20" si="0">IF(J12&lt;&gt;"", VLOOKUP(J12,$AF$38:$AH$61,3,FALSE)*MAX(,VLOOKUP(K12,$AG$38:$AH$61,2,FALSE),VLOOKUP(L12,$AG$38:$AH$61,2,FALSE),VLOOKUP(M12,$AG$38:$AH$61,2,FALSE)),"")</f>
        <v>8</v>
      </c>
      <c r="O12" s="57" t="str">
        <f t="shared" ref="O12:O20" si="1">IF(N12&lt;3,$B$3,IF(N12&lt;10,$B$4,IF(N12&lt;40.1,$B$5,IF(N12&lt;300,$B$6,""))))</f>
        <v>MINOR</v>
      </c>
      <c r="P12" s="96" t="s">
        <v>134</v>
      </c>
      <c r="Q12" s="184" t="s">
        <v>178</v>
      </c>
      <c r="R12" s="117"/>
      <c r="S12" s="53"/>
      <c r="T12" s="53"/>
      <c r="U12" s="185"/>
      <c r="V12" s="185"/>
      <c r="W12" s="53"/>
      <c r="X12" s="55" t="s">
        <v>8</v>
      </c>
      <c r="Y12" s="54" t="s">
        <v>2</v>
      </c>
      <c r="Z12" s="54" t="s">
        <v>2</v>
      </c>
      <c r="AA12" s="54" t="s">
        <v>2</v>
      </c>
      <c r="AB12" s="61">
        <f t="shared" ref="AB12:AB20" si="2">IF(X12&lt;&gt;"", VLOOKUP(X12,$AF$38:$AH$61,3,FALSE)*MAX(,VLOOKUP(Y12,$AG$38:$AH$61,2,FALSE),VLOOKUP(Z12,$AG$38:$AH$61,2,FALSE),VLOOKUP(AA12,$AG$38:$AH$61,2,FALSE)),"")</f>
        <v>4</v>
      </c>
      <c r="AC12" s="57" t="str">
        <f t="shared" ref="AC12:AC20" si="3">IF(AB12&lt;3,$B$3,IF(AB12&lt;10,$B$4,IF(AB12&lt;40.1,$B$5,IF(AB12&lt;300,$B$6,""))))</f>
        <v>MINOR</v>
      </c>
      <c r="AD12" s="62"/>
      <c r="AE12" s="147"/>
      <c r="AF12" s="132"/>
      <c r="AG12" s="137"/>
      <c r="AH12" s="186">
        <f t="shared" ref="AH12:AJ20" si="4">IF(K12=$AF$2,$AG$2,IF(K12=$AF$3,$AG$3,IF(K12=$AF$4,$AG$4,IF(K12=$AF$5,$AG$5,IF(K12=$AF$6,$AG$6,0)))))</f>
        <v>4</v>
      </c>
      <c r="AI12" s="186">
        <f t="shared" si="4"/>
        <v>2</v>
      </c>
      <c r="AJ12" s="186">
        <f t="shared" si="4"/>
        <v>2</v>
      </c>
      <c r="AK12" s="187">
        <f t="shared" ref="AK12:AK20" si="5">MAX(AH12:AJ12)</f>
        <v>4</v>
      </c>
      <c r="AL12" s="143"/>
      <c r="AM12" s="141"/>
      <c r="AN12" s="186">
        <f t="shared" ref="AN12:AP20" si="6">IF(Y12=$AF$2,$AG$2,IF(Y12=$AF$3,$AG$3,IF(Y12=$AF$4,$AG$4,IF(Y12=$AF$5,$AG$5,IF(Y12=$AF$6,$AG$6,0)))))</f>
        <v>2</v>
      </c>
      <c r="AO12" s="186">
        <f t="shared" si="6"/>
        <v>2</v>
      </c>
      <c r="AP12" s="186">
        <f t="shared" si="6"/>
        <v>2</v>
      </c>
      <c r="AQ12" s="187">
        <f t="shared" ref="AQ12:AQ20" si="7">MAX(AN12:AP12)</f>
        <v>2</v>
      </c>
    </row>
    <row r="13" spans="1:43" ht="39.75" customHeight="1" outlineLevel="1">
      <c r="A13" s="60"/>
      <c r="B13" s="92">
        <v>2</v>
      </c>
      <c r="C13" s="56"/>
      <c r="D13" s="118"/>
      <c r="E13" s="53"/>
      <c r="F13" s="182" t="s">
        <v>179</v>
      </c>
      <c r="G13" s="183" t="s">
        <v>180</v>
      </c>
      <c r="H13" s="184" t="s">
        <v>162</v>
      </c>
      <c r="I13" s="53"/>
      <c r="J13" s="55" t="s">
        <v>8</v>
      </c>
      <c r="K13" s="54" t="s">
        <v>3</v>
      </c>
      <c r="L13" s="54" t="s">
        <v>2</v>
      </c>
      <c r="M13" s="54" t="s">
        <v>2</v>
      </c>
      <c r="N13" s="61">
        <f t="shared" si="0"/>
        <v>8</v>
      </c>
      <c r="O13" s="57" t="str">
        <f t="shared" si="1"/>
        <v>MINOR</v>
      </c>
      <c r="P13" s="96" t="s">
        <v>134</v>
      </c>
      <c r="Q13" s="184" t="s">
        <v>181</v>
      </c>
      <c r="R13" s="117"/>
      <c r="S13" s="53"/>
      <c r="T13" s="53"/>
      <c r="U13" s="185"/>
      <c r="V13" s="185"/>
      <c r="W13" s="53"/>
      <c r="X13" s="55" t="s">
        <v>8</v>
      </c>
      <c r="Y13" s="54" t="s">
        <v>2</v>
      </c>
      <c r="Z13" s="54" t="s">
        <v>2</v>
      </c>
      <c r="AA13" s="54" t="s">
        <v>2</v>
      </c>
      <c r="AB13" s="61">
        <f t="shared" si="2"/>
        <v>4</v>
      </c>
      <c r="AC13" s="57" t="str">
        <f t="shared" si="3"/>
        <v>MINOR</v>
      </c>
      <c r="AD13" s="62"/>
      <c r="AE13" s="147"/>
      <c r="AF13" s="132"/>
      <c r="AG13" s="137"/>
      <c r="AH13" s="186">
        <f t="shared" si="4"/>
        <v>4</v>
      </c>
      <c r="AI13" s="186">
        <f t="shared" si="4"/>
        <v>2</v>
      </c>
      <c r="AJ13" s="186">
        <f t="shared" si="4"/>
        <v>2</v>
      </c>
      <c r="AK13" s="187">
        <f t="shared" si="5"/>
        <v>4</v>
      </c>
      <c r="AL13" s="143"/>
      <c r="AM13" s="141"/>
      <c r="AN13" s="186">
        <f t="shared" si="6"/>
        <v>2</v>
      </c>
      <c r="AO13" s="186">
        <f t="shared" si="6"/>
        <v>2</v>
      </c>
      <c r="AP13" s="186">
        <f t="shared" si="6"/>
        <v>2</v>
      </c>
      <c r="AQ13" s="187">
        <f t="shared" si="7"/>
        <v>2</v>
      </c>
    </row>
    <row r="14" spans="1:43" ht="39.75" customHeight="1" outlineLevel="1">
      <c r="A14" s="60"/>
      <c r="B14" s="92">
        <v>3</v>
      </c>
      <c r="C14" s="56"/>
      <c r="D14" s="118"/>
      <c r="E14" s="53"/>
      <c r="F14" s="182" t="s">
        <v>182</v>
      </c>
      <c r="G14" s="183" t="s">
        <v>183</v>
      </c>
      <c r="H14" s="184" t="s">
        <v>164</v>
      </c>
      <c r="I14" s="53"/>
      <c r="J14" s="55" t="s">
        <v>8</v>
      </c>
      <c r="K14" s="54" t="s">
        <v>3</v>
      </c>
      <c r="L14" s="54" t="s">
        <v>2</v>
      </c>
      <c r="M14" s="54" t="s">
        <v>3</v>
      </c>
      <c r="N14" s="188">
        <f t="shared" si="0"/>
        <v>8</v>
      </c>
      <c r="O14" s="189" t="str">
        <f t="shared" si="1"/>
        <v>MINOR</v>
      </c>
      <c r="P14" s="96" t="s">
        <v>134</v>
      </c>
      <c r="Q14" s="184" t="s">
        <v>184</v>
      </c>
      <c r="R14" s="117"/>
      <c r="S14" s="53"/>
      <c r="T14" s="53"/>
      <c r="U14" s="185"/>
      <c r="V14" s="185"/>
      <c r="W14" s="53"/>
      <c r="X14" s="55" t="s">
        <v>8</v>
      </c>
      <c r="Y14" s="54" t="s">
        <v>2</v>
      </c>
      <c r="Z14" s="54" t="s">
        <v>2</v>
      </c>
      <c r="AA14" s="54" t="s">
        <v>2</v>
      </c>
      <c r="AB14" s="61">
        <f t="shared" si="2"/>
        <v>4</v>
      </c>
      <c r="AC14" s="57" t="str">
        <f t="shared" si="3"/>
        <v>MINOR</v>
      </c>
      <c r="AD14" s="62"/>
      <c r="AE14" s="147"/>
      <c r="AF14" s="132"/>
      <c r="AG14" s="137"/>
      <c r="AH14" s="186">
        <f t="shared" si="4"/>
        <v>4</v>
      </c>
      <c r="AI14" s="186">
        <f t="shared" si="4"/>
        <v>2</v>
      </c>
      <c r="AJ14" s="186">
        <f t="shared" si="4"/>
        <v>4</v>
      </c>
      <c r="AK14" s="187">
        <f t="shared" si="5"/>
        <v>4</v>
      </c>
      <c r="AL14" s="143"/>
      <c r="AM14" s="141"/>
      <c r="AN14" s="186">
        <f t="shared" si="6"/>
        <v>2</v>
      </c>
      <c r="AO14" s="186">
        <f t="shared" si="6"/>
        <v>2</v>
      </c>
      <c r="AP14" s="186">
        <f t="shared" si="6"/>
        <v>2</v>
      </c>
      <c r="AQ14" s="187">
        <f t="shared" si="7"/>
        <v>2</v>
      </c>
    </row>
    <row r="15" spans="1:43" ht="39.75" customHeight="1" outlineLevel="1">
      <c r="A15" s="60"/>
      <c r="B15" s="92">
        <v>4</v>
      </c>
      <c r="C15" s="56"/>
      <c r="D15" s="118"/>
      <c r="E15" s="53"/>
      <c r="F15" s="182" t="s">
        <v>185</v>
      </c>
      <c r="G15" s="183" t="s">
        <v>186</v>
      </c>
      <c r="H15" s="184" t="s">
        <v>164</v>
      </c>
      <c r="I15" s="53"/>
      <c r="J15" s="55" t="s">
        <v>28</v>
      </c>
      <c r="K15" s="54" t="s">
        <v>3</v>
      </c>
      <c r="L15" s="54" t="s">
        <v>2</v>
      </c>
      <c r="M15" s="54" t="s">
        <v>3</v>
      </c>
      <c r="N15" s="61">
        <f t="shared" si="0"/>
        <v>16</v>
      </c>
      <c r="O15" s="57" t="str">
        <f t="shared" si="1"/>
        <v>MAJOR</v>
      </c>
      <c r="P15" s="96" t="s">
        <v>134</v>
      </c>
      <c r="Q15" s="184" t="s">
        <v>187</v>
      </c>
      <c r="R15" s="117"/>
      <c r="S15" s="53"/>
      <c r="T15" s="53"/>
      <c r="U15" s="185"/>
      <c r="V15" s="185"/>
      <c r="W15" s="53"/>
      <c r="X15" s="55" t="s">
        <v>8</v>
      </c>
      <c r="Y15" s="54" t="s">
        <v>3</v>
      </c>
      <c r="Z15" s="54" t="s">
        <v>2</v>
      </c>
      <c r="AA15" s="54" t="s">
        <v>2</v>
      </c>
      <c r="AB15" s="61">
        <f t="shared" si="2"/>
        <v>8</v>
      </c>
      <c r="AC15" s="57" t="str">
        <f t="shared" si="3"/>
        <v>MINOR</v>
      </c>
      <c r="AD15" s="62"/>
      <c r="AE15" s="147"/>
      <c r="AF15" s="132"/>
      <c r="AG15" s="137"/>
      <c r="AH15" s="186">
        <f t="shared" si="4"/>
        <v>4</v>
      </c>
      <c r="AI15" s="186">
        <f t="shared" si="4"/>
        <v>2</v>
      </c>
      <c r="AJ15" s="186">
        <f t="shared" si="4"/>
        <v>4</v>
      </c>
      <c r="AK15" s="187">
        <f t="shared" si="5"/>
        <v>4</v>
      </c>
      <c r="AL15" s="143"/>
      <c r="AM15" s="141"/>
      <c r="AN15" s="186">
        <f t="shared" si="6"/>
        <v>4</v>
      </c>
      <c r="AO15" s="186">
        <f t="shared" si="6"/>
        <v>2</v>
      </c>
      <c r="AP15" s="186">
        <f t="shared" si="6"/>
        <v>2</v>
      </c>
      <c r="AQ15" s="187">
        <f t="shared" si="7"/>
        <v>4</v>
      </c>
    </row>
    <row r="16" spans="1:43" ht="39.75" customHeight="1" outlineLevel="1">
      <c r="A16" s="60"/>
      <c r="B16" s="92">
        <v>5</v>
      </c>
      <c r="C16" s="56"/>
      <c r="D16" s="118"/>
      <c r="E16" s="53"/>
      <c r="F16" s="182" t="s">
        <v>188</v>
      </c>
      <c r="G16" s="183" t="s">
        <v>177</v>
      </c>
      <c r="H16" s="184" t="s">
        <v>162</v>
      </c>
      <c r="I16" s="53"/>
      <c r="J16" s="55" t="s">
        <v>8</v>
      </c>
      <c r="K16" s="54" t="s">
        <v>3</v>
      </c>
      <c r="L16" s="54" t="s">
        <v>3</v>
      </c>
      <c r="M16" s="54" t="s">
        <v>3</v>
      </c>
      <c r="N16" s="61">
        <f t="shared" si="0"/>
        <v>8</v>
      </c>
      <c r="O16" s="57" t="str">
        <f t="shared" si="1"/>
        <v>MINOR</v>
      </c>
      <c r="P16" s="96" t="s">
        <v>134</v>
      </c>
      <c r="Q16" s="184" t="s">
        <v>189</v>
      </c>
      <c r="R16" s="117"/>
      <c r="S16" s="53"/>
      <c r="T16" s="53"/>
      <c r="U16" s="185"/>
      <c r="V16" s="185"/>
      <c r="W16" s="53"/>
      <c r="X16" s="55" t="s">
        <v>8</v>
      </c>
      <c r="Y16" s="54" t="s">
        <v>2</v>
      </c>
      <c r="Z16" s="54" t="s">
        <v>2</v>
      </c>
      <c r="AA16" s="54" t="s">
        <v>3</v>
      </c>
      <c r="AB16" s="61">
        <f t="shared" si="2"/>
        <v>8</v>
      </c>
      <c r="AC16" s="57" t="str">
        <f t="shared" si="3"/>
        <v>MINOR</v>
      </c>
      <c r="AD16" s="62"/>
      <c r="AE16" s="147"/>
      <c r="AF16" s="132"/>
      <c r="AG16" s="137"/>
      <c r="AH16" s="186">
        <f t="shared" si="4"/>
        <v>4</v>
      </c>
      <c r="AI16" s="186">
        <f t="shared" si="4"/>
        <v>4</v>
      </c>
      <c r="AJ16" s="186">
        <f t="shared" si="4"/>
        <v>4</v>
      </c>
      <c r="AK16" s="187">
        <f t="shared" si="5"/>
        <v>4</v>
      </c>
      <c r="AL16" s="143"/>
      <c r="AM16" s="141"/>
      <c r="AN16" s="186">
        <f t="shared" si="6"/>
        <v>2</v>
      </c>
      <c r="AO16" s="186">
        <f t="shared" si="6"/>
        <v>2</v>
      </c>
      <c r="AP16" s="186">
        <f t="shared" si="6"/>
        <v>4</v>
      </c>
      <c r="AQ16" s="187">
        <f t="shared" si="7"/>
        <v>4</v>
      </c>
    </row>
    <row r="17" spans="1:43" ht="39.75" customHeight="1" outlineLevel="1">
      <c r="A17" s="60"/>
      <c r="B17" s="92">
        <v>6</v>
      </c>
      <c r="C17" s="56"/>
      <c r="D17" s="118"/>
      <c r="E17" s="53"/>
      <c r="F17" s="182" t="s">
        <v>190</v>
      </c>
      <c r="G17" s="183" t="s">
        <v>191</v>
      </c>
      <c r="H17" s="184" t="s">
        <v>192</v>
      </c>
      <c r="I17" s="53"/>
      <c r="J17" s="55" t="s">
        <v>8</v>
      </c>
      <c r="K17" s="54" t="s">
        <v>4</v>
      </c>
      <c r="L17" s="54" t="s">
        <v>2</v>
      </c>
      <c r="M17" s="54" t="s">
        <v>3</v>
      </c>
      <c r="N17" s="61">
        <f t="shared" si="0"/>
        <v>16</v>
      </c>
      <c r="O17" s="57" t="str">
        <f t="shared" si="1"/>
        <v>MAJOR</v>
      </c>
      <c r="P17" s="96" t="s">
        <v>134</v>
      </c>
      <c r="Q17" s="184" t="s">
        <v>213</v>
      </c>
      <c r="R17" s="117"/>
      <c r="S17" s="53"/>
      <c r="T17" s="53"/>
      <c r="U17" s="185"/>
      <c r="V17" s="185"/>
      <c r="W17" s="53"/>
      <c r="X17" s="55" t="s">
        <v>8</v>
      </c>
      <c r="Y17" s="54" t="s">
        <v>3</v>
      </c>
      <c r="Z17" s="54" t="s">
        <v>3</v>
      </c>
      <c r="AA17" s="54" t="s">
        <v>3</v>
      </c>
      <c r="AB17" s="61">
        <f t="shared" si="2"/>
        <v>8</v>
      </c>
      <c r="AC17" s="57" t="str">
        <f t="shared" si="3"/>
        <v>MINOR</v>
      </c>
      <c r="AD17" s="62"/>
      <c r="AE17" s="147"/>
      <c r="AF17" s="132"/>
      <c r="AG17" s="137"/>
      <c r="AH17" s="186">
        <f t="shared" si="4"/>
        <v>8</v>
      </c>
      <c r="AI17" s="186">
        <f t="shared" si="4"/>
        <v>2</v>
      </c>
      <c r="AJ17" s="186">
        <f t="shared" si="4"/>
        <v>4</v>
      </c>
      <c r="AK17" s="187">
        <f t="shared" si="5"/>
        <v>8</v>
      </c>
      <c r="AL17" s="143"/>
      <c r="AM17" s="141"/>
      <c r="AN17" s="186">
        <f t="shared" si="6"/>
        <v>4</v>
      </c>
      <c r="AO17" s="186">
        <f t="shared" si="6"/>
        <v>4</v>
      </c>
      <c r="AP17" s="186">
        <f t="shared" si="6"/>
        <v>4</v>
      </c>
      <c r="AQ17" s="187">
        <f t="shared" si="7"/>
        <v>4</v>
      </c>
    </row>
    <row r="18" spans="1:43" ht="39.75" customHeight="1" outlineLevel="1">
      <c r="A18" s="60"/>
      <c r="B18" s="92">
        <v>7</v>
      </c>
      <c r="C18" s="56"/>
      <c r="D18" s="118"/>
      <c r="E18" s="53"/>
      <c r="F18" s="182" t="s">
        <v>193</v>
      </c>
      <c r="G18" s="183" t="s">
        <v>194</v>
      </c>
      <c r="H18" s="184" t="s">
        <v>162</v>
      </c>
      <c r="I18" s="53"/>
      <c r="J18" s="55" t="s">
        <v>28</v>
      </c>
      <c r="K18" s="54" t="s">
        <v>2</v>
      </c>
      <c r="L18" s="54" t="s">
        <v>2</v>
      </c>
      <c r="M18" s="54" t="s">
        <v>2</v>
      </c>
      <c r="N18" s="61">
        <f t="shared" si="0"/>
        <v>8</v>
      </c>
      <c r="O18" s="57" t="str">
        <f t="shared" si="1"/>
        <v>MINOR</v>
      </c>
      <c r="P18" s="96" t="s">
        <v>134</v>
      </c>
      <c r="Q18" s="184" t="s">
        <v>195</v>
      </c>
      <c r="R18" s="117"/>
      <c r="S18" s="53"/>
      <c r="T18" s="53"/>
      <c r="U18" s="185"/>
      <c r="V18" s="185"/>
      <c r="W18" s="53"/>
      <c r="X18" s="55" t="s">
        <v>8</v>
      </c>
      <c r="Y18" s="54" t="s">
        <v>2</v>
      </c>
      <c r="Z18" s="54" t="s">
        <v>3</v>
      </c>
      <c r="AA18" s="54" t="s">
        <v>2</v>
      </c>
      <c r="AB18" s="61">
        <f t="shared" si="2"/>
        <v>8</v>
      </c>
      <c r="AC18" s="57" t="str">
        <f t="shared" si="3"/>
        <v>MINOR</v>
      </c>
      <c r="AD18" s="62"/>
      <c r="AE18" s="147"/>
      <c r="AF18" s="132"/>
      <c r="AG18" s="137"/>
      <c r="AH18" s="186">
        <f t="shared" si="4"/>
        <v>2</v>
      </c>
      <c r="AI18" s="186">
        <f t="shared" si="4"/>
        <v>2</v>
      </c>
      <c r="AJ18" s="186">
        <f t="shared" si="4"/>
        <v>2</v>
      </c>
      <c r="AK18" s="187">
        <f t="shared" si="5"/>
        <v>2</v>
      </c>
      <c r="AL18" s="143"/>
      <c r="AM18" s="141"/>
      <c r="AN18" s="186">
        <f t="shared" si="6"/>
        <v>2</v>
      </c>
      <c r="AO18" s="186">
        <f t="shared" si="6"/>
        <v>4</v>
      </c>
      <c r="AP18" s="186">
        <f t="shared" si="6"/>
        <v>2</v>
      </c>
      <c r="AQ18" s="187">
        <f t="shared" si="7"/>
        <v>4</v>
      </c>
    </row>
    <row r="19" spans="1:43" ht="39.75" customHeight="1" outlineLevel="1">
      <c r="A19" s="60"/>
      <c r="B19" s="92">
        <v>8</v>
      </c>
      <c r="C19" s="56"/>
      <c r="D19" s="118"/>
      <c r="E19" s="53"/>
      <c r="F19" s="182" t="s">
        <v>196</v>
      </c>
      <c r="G19" s="183" t="s">
        <v>197</v>
      </c>
      <c r="H19" s="184" t="s">
        <v>164</v>
      </c>
      <c r="I19" s="53"/>
      <c r="J19" s="55" t="s">
        <v>9</v>
      </c>
      <c r="K19" s="54" t="s">
        <v>4</v>
      </c>
      <c r="L19" s="54" t="s">
        <v>2</v>
      </c>
      <c r="M19" s="54" t="s">
        <v>3</v>
      </c>
      <c r="N19" s="61">
        <f t="shared" si="0"/>
        <v>64</v>
      </c>
      <c r="O19" s="57" t="str">
        <f t="shared" si="1"/>
        <v>SEVERE</v>
      </c>
      <c r="P19" s="96" t="s">
        <v>134</v>
      </c>
      <c r="Q19" s="184" t="s">
        <v>198</v>
      </c>
      <c r="R19" s="117"/>
      <c r="S19" s="53"/>
      <c r="T19" s="53"/>
      <c r="U19" s="185"/>
      <c r="V19" s="185"/>
      <c r="W19" s="53"/>
      <c r="X19" s="55" t="s">
        <v>8</v>
      </c>
      <c r="Y19" s="54" t="s">
        <v>2</v>
      </c>
      <c r="Z19" s="54" t="s">
        <v>2</v>
      </c>
      <c r="AA19" s="54" t="s">
        <v>2</v>
      </c>
      <c r="AB19" s="61">
        <f t="shared" si="2"/>
        <v>4</v>
      </c>
      <c r="AC19" s="57" t="str">
        <f t="shared" si="3"/>
        <v>MINOR</v>
      </c>
      <c r="AD19" s="62"/>
      <c r="AE19" s="147"/>
      <c r="AF19" s="132"/>
      <c r="AG19" s="137"/>
      <c r="AH19" s="186">
        <f t="shared" si="4"/>
        <v>8</v>
      </c>
      <c r="AI19" s="186">
        <f t="shared" si="4"/>
        <v>2</v>
      </c>
      <c r="AJ19" s="186">
        <f t="shared" si="4"/>
        <v>4</v>
      </c>
      <c r="AK19" s="187">
        <f t="shared" si="5"/>
        <v>8</v>
      </c>
      <c r="AL19" s="143"/>
      <c r="AM19" s="141"/>
      <c r="AN19" s="186">
        <f t="shared" si="6"/>
        <v>2</v>
      </c>
      <c r="AO19" s="186">
        <f t="shared" si="6"/>
        <v>2</v>
      </c>
      <c r="AP19" s="186">
        <f t="shared" si="6"/>
        <v>2</v>
      </c>
      <c r="AQ19" s="187">
        <f t="shared" si="7"/>
        <v>2</v>
      </c>
    </row>
    <row r="20" spans="1:43" ht="39.75" customHeight="1" outlineLevel="1">
      <c r="A20" s="60"/>
      <c r="B20" s="92">
        <v>9</v>
      </c>
      <c r="C20" s="56"/>
      <c r="D20" s="118"/>
      <c r="E20" s="53"/>
      <c r="F20" s="182" t="s">
        <v>199</v>
      </c>
      <c r="G20" s="183" t="s">
        <v>197</v>
      </c>
      <c r="H20" s="184" t="s">
        <v>164</v>
      </c>
      <c r="I20" s="53"/>
      <c r="J20" s="55" t="s">
        <v>9</v>
      </c>
      <c r="K20" s="54" t="s">
        <v>5</v>
      </c>
      <c r="L20" s="54" t="s">
        <v>2</v>
      </c>
      <c r="M20" s="54" t="s">
        <v>3</v>
      </c>
      <c r="N20" s="61">
        <f t="shared" si="0"/>
        <v>128</v>
      </c>
      <c r="O20" s="57" t="str">
        <f t="shared" si="1"/>
        <v>SEVERE</v>
      </c>
      <c r="P20" s="96" t="s">
        <v>134</v>
      </c>
      <c r="Q20" s="184" t="s">
        <v>200</v>
      </c>
      <c r="R20" s="117"/>
      <c r="S20" s="53"/>
      <c r="T20" s="53"/>
      <c r="U20" s="185"/>
      <c r="V20" s="185"/>
      <c r="W20" s="53"/>
      <c r="X20" s="55" t="s">
        <v>28</v>
      </c>
      <c r="Y20" s="54" t="s">
        <v>3</v>
      </c>
      <c r="Z20" s="54" t="s">
        <v>2</v>
      </c>
      <c r="AA20" s="54" t="s">
        <v>2</v>
      </c>
      <c r="AB20" s="61">
        <f t="shared" si="2"/>
        <v>16</v>
      </c>
      <c r="AC20" s="57" t="str">
        <f t="shared" si="3"/>
        <v>MAJOR</v>
      </c>
      <c r="AD20" s="62"/>
      <c r="AE20" s="147"/>
      <c r="AF20" s="132"/>
      <c r="AG20" s="137"/>
      <c r="AH20" s="186">
        <f t="shared" si="4"/>
        <v>16</v>
      </c>
      <c r="AI20" s="186">
        <f t="shared" si="4"/>
        <v>2</v>
      </c>
      <c r="AJ20" s="186">
        <f t="shared" si="4"/>
        <v>4</v>
      </c>
      <c r="AK20" s="187">
        <f t="shared" si="5"/>
        <v>16</v>
      </c>
      <c r="AL20" s="143"/>
      <c r="AM20" s="141"/>
      <c r="AN20" s="186">
        <f t="shared" si="6"/>
        <v>4</v>
      </c>
      <c r="AO20" s="186">
        <f t="shared" si="6"/>
        <v>2</v>
      </c>
      <c r="AP20" s="186">
        <f t="shared" si="6"/>
        <v>2</v>
      </c>
      <c r="AQ20" s="187">
        <f t="shared" si="7"/>
        <v>4</v>
      </c>
    </row>
    <row r="21" spans="1:43" ht="21" customHeight="1">
      <c r="F21" s="70"/>
      <c r="G21" s="82"/>
      <c r="H21" s="70"/>
      <c r="I21" s="205"/>
      <c r="J21" s="205"/>
      <c r="K21" s="205"/>
      <c r="L21" s="76"/>
      <c r="M21" s="76"/>
      <c r="N21" s="70"/>
      <c r="O21" s="70"/>
      <c r="P21" s="70"/>
    </row>
    <row r="22" spans="1:43" s="111" customFormat="1" ht="21" customHeight="1">
      <c r="A22" s="102"/>
      <c r="B22" s="103"/>
      <c r="C22" s="104"/>
      <c r="D22" s="105" t="s">
        <v>101</v>
      </c>
      <c r="E22" s="104"/>
      <c r="F22" s="106" t="s">
        <v>221</v>
      </c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7"/>
      <c r="R22" s="104"/>
      <c r="S22" s="104"/>
      <c r="T22" s="104"/>
      <c r="U22" s="104"/>
      <c r="V22" s="104"/>
      <c r="W22" s="104"/>
      <c r="X22" s="108"/>
      <c r="Y22" s="108"/>
      <c r="Z22" s="108"/>
      <c r="AA22" s="108"/>
      <c r="AB22" s="108"/>
      <c r="AC22" s="109"/>
      <c r="AD22" s="110"/>
      <c r="AE22" s="146"/>
      <c r="AF22" s="131"/>
      <c r="AG22" s="137" t="s">
        <v>157</v>
      </c>
      <c r="AH22" s="138" t="s">
        <v>14</v>
      </c>
      <c r="AI22" s="139" t="s">
        <v>11</v>
      </c>
      <c r="AJ22" s="140" t="s">
        <v>15</v>
      </c>
      <c r="AK22" s="144" t="s">
        <v>156</v>
      </c>
      <c r="AL22" s="141"/>
      <c r="AM22" s="141"/>
      <c r="AN22" s="138" t="s">
        <v>14</v>
      </c>
      <c r="AO22" s="139" t="s">
        <v>11</v>
      </c>
      <c r="AP22" s="140" t="s">
        <v>15</v>
      </c>
      <c r="AQ22" s="144" t="s">
        <v>156</v>
      </c>
    </row>
    <row r="23" spans="1:43" ht="39.75" customHeight="1" outlineLevel="1">
      <c r="A23" s="60"/>
      <c r="B23" s="92">
        <v>1</v>
      </c>
      <c r="C23" s="56"/>
      <c r="D23" s="118"/>
      <c r="E23" s="53"/>
      <c r="F23" s="182" t="s">
        <v>222</v>
      </c>
      <c r="G23" s="183" t="s">
        <v>223</v>
      </c>
      <c r="H23" s="184" t="s">
        <v>164</v>
      </c>
      <c r="I23" s="53"/>
      <c r="J23" s="55" t="s">
        <v>8</v>
      </c>
      <c r="K23" s="54" t="s">
        <v>5</v>
      </c>
      <c r="L23" s="54" t="s">
        <v>2</v>
      </c>
      <c r="M23" s="54" t="s">
        <v>3</v>
      </c>
      <c r="N23" s="61">
        <f>IF(J23&lt;&gt;"", VLOOKUP(J23,$AF$38:$AH$61,3,FALSE)*MAX(,VLOOKUP(K23,$AG$38:$AH$61,2,FALSE),VLOOKUP(L23,$AG$38:$AH$61,2,FALSE),VLOOKUP(M23,$AG$38:$AH$61,2,FALSE)),"")</f>
        <v>32</v>
      </c>
      <c r="O23" s="57" t="str">
        <f t="shared" ref="O23" si="8">IF(N23&lt;3,$B$3,IF(N23&lt;10,$B$4,IF(N23&lt;40.1,$B$5,IF(N23&lt;300,$B$6,""))))</f>
        <v>MAJOR</v>
      </c>
      <c r="P23" s="96" t="s">
        <v>134</v>
      </c>
      <c r="Q23" s="184" t="s">
        <v>224</v>
      </c>
      <c r="R23" s="117"/>
      <c r="S23" s="53"/>
      <c r="T23" s="53"/>
      <c r="U23" s="185"/>
      <c r="V23" s="185"/>
      <c r="W23" s="53"/>
      <c r="X23" s="55" t="s">
        <v>8</v>
      </c>
      <c r="Y23" s="54" t="s">
        <v>3</v>
      </c>
      <c r="Z23" s="54" t="s">
        <v>3</v>
      </c>
      <c r="AA23" s="54" t="s">
        <v>2</v>
      </c>
      <c r="AB23" s="61">
        <f>IF(X23&lt;&gt;"", VLOOKUP(X23,$AF$38:$AH$61,3,FALSE)*MAX(,VLOOKUP(Y23,$AG$38:$AH$61,2,FALSE),VLOOKUP(Z23,$AG$38:$AH$61,2,FALSE),VLOOKUP(AA23,$AG$38:$AH$61,2,FALSE)),"")</f>
        <v>8</v>
      </c>
      <c r="AC23" s="57" t="str">
        <f t="shared" ref="AC23" si="9">IF(AB23&lt;3,$B$3,IF(AB23&lt;10,$B$4,IF(AB23&lt;40.1,$B$5,IF(AB23&lt;300,$B$6,""))))</f>
        <v>MINOR</v>
      </c>
      <c r="AD23" s="62"/>
      <c r="AE23" s="147"/>
      <c r="AF23" s="132"/>
      <c r="AG23" s="137"/>
      <c r="AH23" s="186">
        <f t="shared" ref="AH23" si="10">IF(K23=$AF$2,$AG$2,IF(K23=$AF$3,$AG$3,IF(K23=$AF$4,$AG$4,IF(K23=$AF$5,$AG$5,IF(K23=$AF$6,$AG$6,0)))))</f>
        <v>16</v>
      </c>
      <c r="AI23" s="186">
        <f t="shared" ref="AI23" si="11">IF(L23=$AF$2,$AG$2,IF(L23=$AF$3,$AG$3,IF(L23=$AF$4,$AG$4,IF(L23=$AF$5,$AG$5,IF(L23=$AF$6,$AG$6,0)))))</f>
        <v>2</v>
      </c>
      <c r="AJ23" s="186">
        <f t="shared" ref="AJ23" si="12">IF(M23=$AF$2,$AG$2,IF(M23=$AF$3,$AG$3,IF(M23=$AF$4,$AG$4,IF(M23=$AF$5,$AG$5,IF(M23=$AF$6,$AG$6,0)))))</f>
        <v>4</v>
      </c>
      <c r="AK23" s="187">
        <f t="shared" ref="AK23" si="13">MAX(AH23:AJ23)</f>
        <v>16</v>
      </c>
      <c r="AL23" s="143"/>
      <c r="AM23" s="141"/>
      <c r="AN23" s="186">
        <f t="shared" ref="AN23" si="14">IF(Y23=$AF$2,$AG$2,IF(Y23=$AF$3,$AG$3,IF(Y23=$AF$4,$AG$4,IF(Y23=$AF$5,$AG$5,IF(Y23=$AF$6,$AG$6,0)))))</f>
        <v>4</v>
      </c>
      <c r="AO23" s="186">
        <f t="shared" ref="AO23" si="15">IF(Z23=$AF$2,$AG$2,IF(Z23=$AF$3,$AG$3,IF(Z23=$AF$4,$AG$4,IF(Z23=$AF$5,$AG$5,IF(Z23=$AF$6,$AG$6,0)))))</f>
        <v>4</v>
      </c>
      <c r="AP23" s="186">
        <f t="shared" ref="AP23" si="16">IF(AA23=$AF$2,$AG$2,IF(AA23=$AF$3,$AG$3,IF(AA23=$AF$4,$AG$4,IF(AA23=$AF$5,$AG$5,IF(AA23=$AF$6,$AG$6,0)))))</f>
        <v>2</v>
      </c>
      <c r="AQ23" s="187">
        <f t="shared" ref="AQ23" si="17">MAX(AN23:AP23)</f>
        <v>4</v>
      </c>
    </row>
    <row r="24" spans="1:43" ht="39.75" customHeight="1" outlineLevel="1">
      <c r="A24" s="60"/>
      <c r="B24" s="92">
        <v>1</v>
      </c>
      <c r="C24" s="56"/>
      <c r="D24" s="118"/>
      <c r="E24" s="53"/>
      <c r="F24" s="182" t="s">
        <v>225</v>
      </c>
      <c r="G24" s="183" t="s">
        <v>226</v>
      </c>
      <c r="H24" s="184" t="s">
        <v>164</v>
      </c>
      <c r="I24" s="53"/>
      <c r="J24" s="55" t="s">
        <v>8</v>
      </c>
      <c r="K24" s="54" t="s">
        <v>4</v>
      </c>
      <c r="L24" s="54" t="s">
        <v>2</v>
      </c>
      <c r="M24" s="54" t="s">
        <v>4</v>
      </c>
      <c r="N24" s="61">
        <f>IF(J24&lt;&gt;"", VLOOKUP(J24,$AF$38:$AH$61,3,FALSE)*MAX(,VLOOKUP(K24,$AG$38:$AH$61,2,FALSE),VLOOKUP(L24,$AG$38:$AH$61,2,FALSE),VLOOKUP(M24,$AG$38:$AH$61,2,FALSE)),"")</f>
        <v>16</v>
      </c>
      <c r="O24" s="57" t="str">
        <f t="shared" ref="O24" si="18">IF(N24&lt;3,$B$3,IF(N24&lt;10,$B$4,IF(N24&lt;40.1,$B$5,IF(N24&lt;300,$B$6,""))))</f>
        <v>MAJOR</v>
      </c>
      <c r="P24" s="96" t="s">
        <v>134</v>
      </c>
      <c r="Q24" s="184" t="s">
        <v>227</v>
      </c>
      <c r="R24" s="117"/>
      <c r="S24" s="53"/>
      <c r="T24" s="53"/>
      <c r="U24" s="185"/>
      <c r="V24" s="185"/>
      <c r="W24" s="53"/>
      <c r="X24" s="55" t="s">
        <v>8</v>
      </c>
      <c r="Y24" s="54" t="s">
        <v>3</v>
      </c>
      <c r="Z24" s="54" t="s">
        <v>3</v>
      </c>
      <c r="AA24" s="54" t="s">
        <v>2</v>
      </c>
      <c r="AB24" s="61">
        <f>IF(X24&lt;&gt;"", VLOOKUP(X24,$AF$38:$AH$61,3,FALSE)*MAX(,VLOOKUP(Y24,$AG$38:$AH$61,2,FALSE),VLOOKUP(Z24,$AG$38:$AH$61,2,FALSE),VLOOKUP(AA24,$AG$38:$AH$61,2,FALSE)),"")</f>
        <v>8</v>
      </c>
      <c r="AC24" s="57" t="str">
        <f t="shared" ref="AC24" si="19">IF(AB24&lt;3,$B$3,IF(AB24&lt;10,$B$4,IF(AB24&lt;40.1,$B$5,IF(AB24&lt;300,$B$6,""))))</f>
        <v>MINOR</v>
      </c>
      <c r="AD24" s="62"/>
      <c r="AE24" s="147"/>
      <c r="AF24" s="132"/>
      <c r="AG24" s="137"/>
      <c r="AH24" s="186">
        <f t="shared" ref="AH24" si="20">IF(K24=$AF$2,$AG$2,IF(K24=$AF$3,$AG$3,IF(K24=$AF$4,$AG$4,IF(K24=$AF$5,$AG$5,IF(K24=$AF$6,$AG$6,0)))))</f>
        <v>8</v>
      </c>
      <c r="AI24" s="186">
        <f t="shared" ref="AI24" si="21">IF(L24=$AF$2,$AG$2,IF(L24=$AF$3,$AG$3,IF(L24=$AF$4,$AG$4,IF(L24=$AF$5,$AG$5,IF(L24=$AF$6,$AG$6,0)))))</f>
        <v>2</v>
      </c>
      <c r="AJ24" s="186">
        <f t="shared" ref="AJ24" si="22">IF(M24=$AF$2,$AG$2,IF(M24=$AF$3,$AG$3,IF(M24=$AF$4,$AG$4,IF(M24=$AF$5,$AG$5,IF(M24=$AF$6,$AG$6,0)))))</f>
        <v>8</v>
      </c>
      <c r="AK24" s="187">
        <f t="shared" ref="AK24" si="23">MAX(AH24:AJ24)</f>
        <v>8</v>
      </c>
      <c r="AL24" s="143"/>
      <c r="AM24" s="141"/>
      <c r="AN24" s="186">
        <f t="shared" ref="AN24" si="24">IF(Y24=$AF$2,$AG$2,IF(Y24=$AF$3,$AG$3,IF(Y24=$AF$4,$AG$4,IF(Y24=$AF$5,$AG$5,IF(Y24=$AF$6,$AG$6,0)))))</f>
        <v>4</v>
      </c>
      <c r="AO24" s="186">
        <f t="shared" ref="AO24" si="25">IF(Z24=$AF$2,$AG$2,IF(Z24=$AF$3,$AG$3,IF(Z24=$AF$4,$AG$4,IF(Z24=$AF$5,$AG$5,IF(Z24=$AF$6,$AG$6,0)))))</f>
        <v>4</v>
      </c>
      <c r="AP24" s="186">
        <f t="shared" ref="AP24" si="26">IF(AA24=$AF$2,$AG$2,IF(AA24=$AF$3,$AG$3,IF(AA24=$AF$4,$AG$4,IF(AA24=$AF$5,$AG$5,IF(AA24=$AF$6,$AG$6,0)))))</f>
        <v>2</v>
      </c>
      <c r="AQ24" s="187">
        <f t="shared" ref="AQ24" si="27">MAX(AN24:AP24)</f>
        <v>4</v>
      </c>
    </row>
    <row r="25" spans="1:43" ht="21" customHeight="1">
      <c r="F25" s="70"/>
      <c r="G25" s="82"/>
      <c r="H25" s="70"/>
      <c r="I25" s="70"/>
      <c r="J25" s="70"/>
      <c r="K25" s="70"/>
      <c r="L25" s="70"/>
      <c r="M25" s="70"/>
      <c r="N25" s="70"/>
      <c r="O25" s="70"/>
      <c r="P25" s="70"/>
    </row>
    <row r="26" spans="1:43" s="111" customFormat="1" ht="21" customHeight="1">
      <c r="A26" s="102"/>
      <c r="B26" s="103"/>
      <c r="C26" s="104"/>
      <c r="D26" s="105" t="s">
        <v>101</v>
      </c>
      <c r="E26" s="104"/>
      <c r="F26" s="106" t="s">
        <v>170</v>
      </c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7"/>
      <c r="R26" s="104"/>
      <c r="S26" s="104"/>
      <c r="T26" s="104"/>
      <c r="U26" s="104"/>
      <c r="V26" s="104"/>
      <c r="W26" s="104"/>
      <c r="X26" s="108"/>
      <c r="Y26" s="108"/>
      <c r="Z26" s="108"/>
      <c r="AA26" s="108"/>
      <c r="AB26" s="108"/>
      <c r="AC26" s="109"/>
      <c r="AD26" s="110"/>
      <c r="AE26" s="146"/>
      <c r="AF26" s="131"/>
      <c r="AG26" s="137" t="s">
        <v>157</v>
      </c>
      <c r="AH26" s="138" t="s">
        <v>14</v>
      </c>
      <c r="AI26" s="139" t="s">
        <v>11</v>
      </c>
      <c r="AJ26" s="140" t="s">
        <v>15</v>
      </c>
      <c r="AK26" s="144" t="s">
        <v>156</v>
      </c>
      <c r="AL26" s="141"/>
      <c r="AM26" s="141"/>
      <c r="AN26" s="138" t="s">
        <v>14</v>
      </c>
      <c r="AO26" s="139" t="s">
        <v>11</v>
      </c>
      <c r="AP26" s="140" t="s">
        <v>15</v>
      </c>
      <c r="AQ26" s="144" t="s">
        <v>156</v>
      </c>
    </row>
    <row r="27" spans="1:43" ht="39.75" customHeight="1" outlineLevel="1">
      <c r="A27" s="60"/>
      <c r="B27" s="92">
        <v>9</v>
      </c>
      <c r="C27" s="56"/>
      <c r="D27" s="118"/>
      <c r="E27" s="53"/>
      <c r="F27" s="182" t="s">
        <v>201</v>
      </c>
      <c r="G27" s="183" t="s">
        <v>202</v>
      </c>
      <c r="H27" s="184" t="s">
        <v>164</v>
      </c>
      <c r="I27" s="53"/>
      <c r="J27" s="55" t="s">
        <v>31</v>
      </c>
      <c r="K27" s="54" t="s">
        <v>5</v>
      </c>
      <c r="L27" s="54" t="s">
        <v>2</v>
      </c>
      <c r="M27" s="54" t="s">
        <v>3</v>
      </c>
      <c r="N27" s="61">
        <f>IF(J27&lt;&gt;"", VLOOKUP(J27,$AF$38:$AH$61,3,FALSE)*MAX(,VLOOKUP(K27,$AG$38:$AH$61,2,FALSE),VLOOKUP(L27,$AG$38:$AH$61,2,FALSE),VLOOKUP(M27,$AG$38:$AH$61,2,FALSE)),"")</f>
        <v>256</v>
      </c>
      <c r="O27" s="57" t="str">
        <f t="shared" ref="O27:O30" si="28">IF(N27&lt;3,$B$3,IF(N27&lt;10,$B$4,IF(N27&lt;40.1,$B$5,IF(N27&lt;300,$B$6,""))))</f>
        <v>SEVERE</v>
      </c>
      <c r="P27" s="96" t="s">
        <v>134</v>
      </c>
      <c r="Q27" s="184" t="s">
        <v>171</v>
      </c>
      <c r="R27" s="117"/>
      <c r="S27" s="53"/>
      <c r="T27" s="53"/>
      <c r="U27" s="185"/>
      <c r="V27" s="185"/>
      <c r="W27" s="53"/>
      <c r="X27" s="55" t="s">
        <v>9</v>
      </c>
      <c r="Y27" s="54" t="s">
        <v>2</v>
      </c>
      <c r="Z27" s="54" t="s">
        <v>3</v>
      </c>
      <c r="AA27" s="54" t="s">
        <v>3</v>
      </c>
      <c r="AB27" s="61">
        <f>IF(X27&lt;&gt;"", VLOOKUP(X27,$AF$38:$AH$61,3,FALSE)*MAX(,VLOOKUP(Y27,$AG$38:$AH$61,2,FALSE),VLOOKUP(Z27,$AG$38:$AH$61,2,FALSE),VLOOKUP(AA27,$AG$38:$AH$61,2,FALSE)),"")</f>
        <v>32</v>
      </c>
      <c r="AC27" s="57" t="str">
        <f t="shared" ref="AC27:AC30" si="29">IF(AB27&lt;3,$B$3,IF(AB27&lt;10,$B$4,IF(AB27&lt;40.1,$B$5,IF(AB27&lt;300,$B$6,""))))</f>
        <v>MAJOR</v>
      </c>
      <c r="AD27" s="62"/>
      <c r="AE27" s="147"/>
      <c r="AF27" s="132"/>
      <c r="AG27" s="137"/>
      <c r="AH27" s="186">
        <f>IF(K27=$AF$2,$AG$2,IF(K27=$AF$3,$AG$3,IF(K27=$AF$4,$AG$4,IF(K27=$AF$5,$AG$5,IF(K27=$AF$6,$AG$6,0)))))</f>
        <v>16</v>
      </c>
      <c r="AI27" s="186">
        <f t="shared" ref="AI27:AJ30" si="30">IF(L27=$AF$2,$AG$2,IF(L27=$AF$3,$AG$3,IF(L27=$AF$4,$AG$4,IF(L27=$AF$5,$AG$5,IF(L27=$AF$6,$AG$6,0)))))</f>
        <v>2</v>
      </c>
      <c r="AJ27" s="186">
        <f t="shared" si="30"/>
        <v>4</v>
      </c>
      <c r="AK27" s="187">
        <f>MAX(AH27:AJ27)</f>
        <v>16</v>
      </c>
      <c r="AL27" s="143"/>
      <c r="AM27" s="141"/>
      <c r="AN27" s="186">
        <f>IF(Y27=$AF$2,$AG$2,IF(Y27=$AF$3,$AG$3,IF(Y27=$AF$4,$AG$4,IF(Y27=$AF$5,$AG$5,IF(Y27=$AF$6,$AG$6,0)))))</f>
        <v>2</v>
      </c>
      <c r="AO27" s="186">
        <f t="shared" ref="AO27:AP30" si="31">IF(Z27=$AF$2,$AG$2,IF(Z27=$AF$3,$AG$3,IF(Z27=$AF$4,$AG$4,IF(Z27=$AF$5,$AG$5,IF(Z27=$AF$6,$AG$6,0)))))</f>
        <v>4</v>
      </c>
      <c r="AP27" s="186">
        <f t="shared" si="31"/>
        <v>4</v>
      </c>
      <c r="AQ27" s="187">
        <f>MAX(AN27:AP27)</f>
        <v>4</v>
      </c>
    </row>
    <row r="28" spans="1:43" ht="39.75" customHeight="1" outlineLevel="1">
      <c r="A28" s="60"/>
      <c r="B28" s="92">
        <v>10</v>
      </c>
      <c r="C28" s="56"/>
      <c r="D28" s="118"/>
      <c r="E28" s="53"/>
      <c r="F28" s="182" t="s">
        <v>203</v>
      </c>
      <c r="G28" s="183" t="s">
        <v>204</v>
      </c>
      <c r="H28" s="184" t="s">
        <v>162</v>
      </c>
      <c r="I28" s="53"/>
      <c r="J28" s="55" t="s">
        <v>28</v>
      </c>
      <c r="K28" s="54" t="s">
        <v>4</v>
      </c>
      <c r="L28" s="54" t="s">
        <v>2</v>
      </c>
      <c r="M28" s="54" t="s">
        <v>3</v>
      </c>
      <c r="N28" s="61">
        <f>IF(J28&lt;&gt;"", VLOOKUP(J28,$AF$38:$AH$61,3,FALSE)*MAX(,VLOOKUP(K28,$AG$38:$AH$61,2,FALSE),VLOOKUP(L28,$AG$38:$AH$61,2,FALSE),VLOOKUP(M28,$AG$38:$AH$61,2,FALSE)),"")</f>
        <v>32</v>
      </c>
      <c r="O28" s="57" t="str">
        <f t="shared" si="28"/>
        <v>MAJOR</v>
      </c>
      <c r="P28" s="96" t="s">
        <v>134</v>
      </c>
      <c r="Q28" s="184" t="s">
        <v>172</v>
      </c>
      <c r="R28" s="117"/>
      <c r="S28" s="53"/>
      <c r="T28" s="53"/>
      <c r="U28" s="185"/>
      <c r="V28" s="185"/>
      <c r="W28" s="53"/>
      <c r="X28" s="55" t="s">
        <v>8</v>
      </c>
      <c r="Y28" s="54" t="s">
        <v>2</v>
      </c>
      <c r="Z28" s="54" t="s">
        <v>2</v>
      </c>
      <c r="AA28" s="54" t="s">
        <v>2</v>
      </c>
      <c r="AB28" s="61">
        <f>IF(X28&lt;&gt;"", VLOOKUP(X28,$AF$38:$AH$61,3,FALSE)*MAX(,VLOOKUP(Y28,$AG$38:$AH$61,2,FALSE),VLOOKUP(Z28,$AG$38:$AH$61,2,FALSE),VLOOKUP(AA28,$AG$38:$AH$61,2,FALSE)),"")</f>
        <v>4</v>
      </c>
      <c r="AC28" s="57" t="str">
        <f t="shared" si="29"/>
        <v>MINOR</v>
      </c>
      <c r="AD28" s="62"/>
      <c r="AE28" s="147"/>
      <c r="AF28" s="132"/>
      <c r="AG28" s="137"/>
      <c r="AH28" s="186">
        <f>IF(K28=$AF$2,$AG$2,IF(K28=$AF$3,$AG$3,IF(K28=$AF$4,$AG$4,IF(K28=$AF$5,$AG$5,IF(K28=$AF$6,$AG$6,0)))))</f>
        <v>8</v>
      </c>
      <c r="AI28" s="186">
        <f t="shared" si="30"/>
        <v>2</v>
      </c>
      <c r="AJ28" s="186">
        <f t="shared" si="30"/>
        <v>4</v>
      </c>
      <c r="AK28" s="187">
        <f>MAX(AH28:AJ28)</f>
        <v>8</v>
      </c>
      <c r="AL28" s="143"/>
      <c r="AM28" s="141"/>
      <c r="AN28" s="186">
        <f>IF(Y28=$AF$2,$AG$2,IF(Y28=$AF$3,$AG$3,IF(Y28=$AF$4,$AG$4,IF(Y28=$AF$5,$AG$5,IF(Y28=$AF$6,$AG$6,0)))))</f>
        <v>2</v>
      </c>
      <c r="AO28" s="186">
        <f t="shared" si="31"/>
        <v>2</v>
      </c>
      <c r="AP28" s="186">
        <f t="shared" si="31"/>
        <v>2</v>
      </c>
      <c r="AQ28" s="187">
        <f>MAX(AN28:AP28)</f>
        <v>2</v>
      </c>
    </row>
    <row r="29" spans="1:43" ht="39.75" customHeight="1" outlineLevel="1">
      <c r="A29" s="60"/>
      <c r="B29" s="92">
        <v>11</v>
      </c>
      <c r="C29" s="56"/>
      <c r="D29" s="118"/>
      <c r="E29" s="53"/>
      <c r="F29" s="182" t="s">
        <v>173</v>
      </c>
      <c r="G29" s="183" t="s">
        <v>205</v>
      </c>
      <c r="H29" s="184" t="s">
        <v>162</v>
      </c>
      <c r="I29" s="53"/>
      <c r="J29" s="55" t="s">
        <v>9</v>
      </c>
      <c r="K29" s="54" t="s">
        <v>2</v>
      </c>
      <c r="L29" s="54" t="s">
        <v>2</v>
      </c>
      <c r="M29" s="54" t="s">
        <v>2</v>
      </c>
      <c r="N29" s="61">
        <f>IF(J29&lt;&gt;"", VLOOKUP(J29,$AF$38:$AH$61,3,FALSE)*MAX(,VLOOKUP(K29,$AG$38:$AH$61,2,FALSE),VLOOKUP(L29,$AG$38:$AH$61,2,FALSE),VLOOKUP(M29,$AG$38:$AH$61,2,FALSE)),"")</f>
        <v>16</v>
      </c>
      <c r="O29" s="57" t="str">
        <f t="shared" si="28"/>
        <v>MAJOR</v>
      </c>
      <c r="P29" s="96" t="s">
        <v>134</v>
      </c>
      <c r="Q29" s="184" t="s">
        <v>206</v>
      </c>
      <c r="R29" s="117"/>
      <c r="S29" s="53"/>
      <c r="T29" s="53"/>
      <c r="U29" s="185"/>
      <c r="V29" s="185"/>
      <c r="W29" s="53"/>
      <c r="X29" s="55" t="s">
        <v>28</v>
      </c>
      <c r="Y29" s="54" t="s">
        <v>2</v>
      </c>
      <c r="Z29" s="54" t="s">
        <v>2</v>
      </c>
      <c r="AA29" s="54" t="s">
        <v>23</v>
      </c>
      <c r="AB29" s="61">
        <f>IF(X29&lt;&gt;"", VLOOKUP(X29,$AF$38:$AH$61,3,FALSE)*MAX(,VLOOKUP(Y29,$AG$38:$AH$61,2,FALSE),VLOOKUP(Z29,$AG$38:$AH$61,2,FALSE),VLOOKUP(AA29,$AG$38:$AH$61,2,FALSE)),"")</f>
        <v>16</v>
      </c>
      <c r="AC29" s="57" t="str">
        <f t="shared" si="29"/>
        <v>MAJOR</v>
      </c>
      <c r="AD29" s="62"/>
      <c r="AE29" s="147"/>
      <c r="AF29" s="132"/>
      <c r="AG29" s="137"/>
      <c r="AH29" s="186">
        <f>IF(K29=$AF$2,$AG$2,IF(K29=$AF$3,$AG$3,IF(K29=$AF$4,$AG$4,IF(K29=$AF$5,$AG$5,IF(K29=$AF$6,$AG$6,0)))))</f>
        <v>2</v>
      </c>
      <c r="AI29" s="186">
        <f t="shared" si="30"/>
        <v>2</v>
      </c>
      <c r="AJ29" s="186">
        <f t="shared" si="30"/>
        <v>2</v>
      </c>
      <c r="AK29" s="187">
        <f>MAX(AH29:AJ29)</f>
        <v>2</v>
      </c>
      <c r="AL29" s="143"/>
      <c r="AM29" s="141"/>
      <c r="AN29" s="186">
        <f>IF(Y29=$AF$2,$AG$2,IF(Y29=$AF$3,$AG$3,IF(Y29=$AF$4,$AG$4,IF(Y29=$AF$5,$AG$5,IF(Y29=$AF$6,$AG$6,0)))))</f>
        <v>2</v>
      </c>
      <c r="AO29" s="186">
        <f t="shared" si="31"/>
        <v>2</v>
      </c>
      <c r="AP29" s="186">
        <f t="shared" si="31"/>
        <v>1</v>
      </c>
      <c r="AQ29" s="187">
        <f>MAX(AN29:AP29)</f>
        <v>2</v>
      </c>
    </row>
    <row r="30" spans="1:43" ht="39.75" customHeight="1" outlineLevel="1">
      <c r="A30" s="60"/>
      <c r="B30" s="92">
        <v>12</v>
      </c>
      <c r="C30" s="56"/>
      <c r="D30" s="118"/>
      <c r="E30" s="53"/>
      <c r="F30" s="182" t="s">
        <v>207</v>
      </c>
      <c r="G30" s="183" t="s">
        <v>208</v>
      </c>
      <c r="H30" s="184" t="s">
        <v>162</v>
      </c>
      <c r="I30" s="53"/>
      <c r="J30" s="55" t="s">
        <v>28</v>
      </c>
      <c r="K30" s="54" t="s">
        <v>2</v>
      </c>
      <c r="L30" s="54" t="s">
        <v>2</v>
      </c>
      <c r="M30" s="54" t="s">
        <v>23</v>
      </c>
      <c r="N30" s="61">
        <f>IF(J30&lt;&gt;"", VLOOKUP(J30,$AF$38:$AH$61,3,FALSE)*MAX(,VLOOKUP(K30,$AG$38:$AH$61,2,FALSE),VLOOKUP(L30,$AG$38:$AH$61,2,FALSE),VLOOKUP(M30,$AG$38:$AH$61,2,FALSE)),"")</f>
        <v>16</v>
      </c>
      <c r="O30" s="57" t="str">
        <f t="shared" si="28"/>
        <v>MAJOR</v>
      </c>
      <c r="P30" s="96" t="s">
        <v>134</v>
      </c>
      <c r="Q30" s="184" t="s">
        <v>209</v>
      </c>
      <c r="R30" s="117"/>
      <c r="S30" s="53"/>
      <c r="T30" s="53"/>
      <c r="U30" s="185"/>
      <c r="V30" s="185"/>
      <c r="W30" s="53"/>
      <c r="X30" s="55" t="s">
        <v>8</v>
      </c>
      <c r="Y30" s="54" t="s">
        <v>2</v>
      </c>
      <c r="Z30" s="54" t="s">
        <v>3</v>
      </c>
      <c r="AA30" s="54" t="s">
        <v>2</v>
      </c>
      <c r="AB30" s="61">
        <f>IF(X30&lt;&gt;"", VLOOKUP(X30,$AF$38:$AH$61,3,FALSE)*MAX(,VLOOKUP(Y30,$AG$38:$AH$61,2,FALSE),VLOOKUP(Z30,$AG$38:$AH$61,2,FALSE),VLOOKUP(AA30,$AG$38:$AH$61,2,FALSE)),"")</f>
        <v>8</v>
      </c>
      <c r="AC30" s="57" t="str">
        <f t="shared" si="29"/>
        <v>MINOR</v>
      </c>
      <c r="AD30" s="62"/>
      <c r="AE30" s="147"/>
      <c r="AF30" s="132"/>
      <c r="AG30" s="137"/>
      <c r="AH30" s="186">
        <f>IF(K30=$AF$2,$AG$2,IF(K30=$AF$3,$AG$3,IF(K30=$AF$4,$AG$4,IF(K30=$AF$5,$AG$5,IF(K30=$AF$6,$AG$6,0)))))</f>
        <v>2</v>
      </c>
      <c r="AI30" s="186">
        <f t="shared" si="30"/>
        <v>2</v>
      </c>
      <c r="AJ30" s="186">
        <f t="shared" si="30"/>
        <v>1</v>
      </c>
      <c r="AK30" s="187">
        <f>MAX(AH30:AJ30)</f>
        <v>2</v>
      </c>
      <c r="AL30" s="143"/>
      <c r="AM30" s="141"/>
      <c r="AN30" s="186">
        <f>IF(Y30=$AF$2,$AG$2,IF(Y30=$AF$3,$AG$3,IF(Y30=$AF$4,$AG$4,IF(Y30=$AF$5,$AG$5,IF(Y30=$AF$6,$AG$6,0)))))</f>
        <v>2</v>
      </c>
      <c r="AO30" s="186">
        <f t="shared" si="31"/>
        <v>4</v>
      </c>
      <c r="AP30" s="186">
        <f t="shared" si="31"/>
        <v>2</v>
      </c>
      <c r="AQ30" s="187">
        <f>MAX(AN30:AP30)</f>
        <v>4</v>
      </c>
    </row>
    <row r="31" spans="1:43" ht="39.75" customHeight="1" outlineLevel="1">
      <c r="A31" s="60"/>
      <c r="B31" s="92">
        <v>13</v>
      </c>
      <c r="C31" s="56"/>
      <c r="D31" s="118"/>
      <c r="E31" s="53"/>
      <c r="F31" s="182" t="s">
        <v>174</v>
      </c>
      <c r="G31" s="183" t="s">
        <v>163</v>
      </c>
      <c r="H31" s="184" t="s">
        <v>164</v>
      </c>
      <c r="I31" s="53"/>
      <c r="J31" s="55" t="s">
        <v>28</v>
      </c>
      <c r="K31" s="54" t="s">
        <v>3</v>
      </c>
      <c r="L31" s="54" t="s">
        <v>3</v>
      </c>
      <c r="M31" s="54" t="s">
        <v>3</v>
      </c>
      <c r="N31" s="61">
        <f>IF(J31&lt;&gt;"", VLOOKUP(J31,$AF$38:$AH$61,3,FALSE)*MAX(,VLOOKUP(K31,$AG$38:$AH$61,2,FALSE),VLOOKUP(L31,$AG$38:$AH$61,2,FALSE),VLOOKUP(M31,$AG$38:$AH$61,2,FALSE)),"")</f>
        <v>16</v>
      </c>
      <c r="O31" s="57" t="str">
        <f t="shared" ref="O31" si="32">IF(N31&lt;3,$B$3,IF(N31&lt;10,$B$4,IF(N31&lt;40.1,$B$5,IF(N31&lt;300,$B$6,""))))</f>
        <v>MAJOR</v>
      </c>
      <c r="P31" s="96" t="s">
        <v>134</v>
      </c>
      <c r="Q31" s="184" t="s">
        <v>175</v>
      </c>
      <c r="R31" s="117"/>
      <c r="S31" s="53"/>
      <c r="T31" s="53"/>
      <c r="U31" s="66"/>
      <c r="V31" s="66"/>
      <c r="W31" s="53"/>
      <c r="X31" s="55" t="s">
        <v>8</v>
      </c>
      <c r="Y31" s="54" t="s">
        <v>2</v>
      </c>
      <c r="Z31" s="54" t="s">
        <v>2</v>
      </c>
      <c r="AA31" s="54" t="s">
        <v>2</v>
      </c>
      <c r="AB31" s="61">
        <f>IF(X31&lt;&gt;"", VLOOKUP(X31,$AF$38:$AH$61,3,FALSE)*MAX(,VLOOKUP(Y31,$AG$38:$AH$61,2,FALSE),VLOOKUP(Z31,$AG$38:$AH$61,2,FALSE),VLOOKUP(AA31,$AG$38:$AH$61,2,FALSE)),"")</f>
        <v>4</v>
      </c>
      <c r="AC31" s="57" t="str">
        <f t="shared" ref="AC31" si="33">IF(AB31&lt;3,$B$3,IF(AB31&lt;10,$B$4,IF(AB31&lt;40.1,$B$5,IF(AB31&lt;300,$B$6,""))))</f>
        <v>MINOR</v>
      </c>
      <c r="AD31" s="62"/>
      <c r="AE31" s="147"/>
      <c r="AF31" s="132"/>
      <c r="AG31" s="137"/>
      <c r="AH31" s="153">
        <f>IF(K31=$AF$2,$AG$2,IF(K31=$AF$3,$AG$3,IF(K31=$AF$4,$AG$4,IF(K31=$AF$5,$AG$5,IF(K31=$AF$6,$AG$6,0)))))</f>
        <v>4</v>
      </c>
      <c r="AI31" s="153">
        <f t="shared" ref="AI31" si="34">IF(L31=$AF$2,$AG$2,IF(L31=$AF$3,$AG$3,IF(L31=$AF$4,$AG$4,IF(L31=$AF$5,$AG$5,IF(L31=$AF$6,$AG$6,0)))))</f>
        <v>4</v>
      </c>
      <c r="AJ31" s="153">
        <f t="shared" ref="AJ31" si="35">IF(M31=$AF$2,$AG$2,IF(M31=$AF$3,$AG$3,IF(M31=$AF$4,$AG$4,IF(M31=$AF$5,$AG$5,IF(M31=$AF$6,$AG$6,0)))))</f>
        <v>4</v>
      </c>
      <c r="AK31" s="154">
        <f t="shared" ref="AK31:AK32" si="36">MAX(AH31:AJ31)</f>
        <v>4</v>
      </c>
      <c r="AL31" s="143"/>
      <c r="AM31" s="141"/>
      <c r="AN31" s="153">
        <f>IF(Y31=$AF$2,$AG$2,IF(Y31=$AF$3,$AG$3,IF(Y31=$AF$4,$AG$4,IF(Y31=$AF$5,$AG$5,IF(Y31=$AF$6,$AG$6,0)))))</f>
        <v>2</v>
      </c>
      <c r="AO31" s="153">
        <f t="shared" ref="AO31" si="37">IF(Z31=$AF$2,$AG$2,IF(Z31=$AF$3,$AG$3,IF(Z31=$AF$4,$AG$4,IF(Z31=$AF$5,$AG$5,IF(Z31=$AF$6,$AG$6,0)))))</f>
        <v>2</v>
      </c>
      <c r="AP31" s="153">
        <f t="shared" ref="AP31" si="38">IF(AA31=$AF$2,$AG$2,IF(AA31=$AF$3,$AG$3,IF(AA31=$AF$4,$AG$4,IF(AA31=$AF$5,$AG$5,IF(AA31=$AF$6,$AG$6,0)))))</f>
        <v>2</v>
      </c>
      <c r="AQ31" s="154">
        <f t="shared" ref="AQ31:AQ32" si="39">MAX(AN31:AP31)</f>
        <v>2</v>
      </c>
    </row>
    <row r="32" spans="1:43" ht="39.75" customHeight="1" outlineLevel="1">
      <c r="A32" s="60"/>
      <c r="F32" s="70"/>
      <c r="G32" s="82"/>
      <c r="H32" s="205"/>
      <c r="I32" s="205"/>
      <c r="J32" s="205"/>
      <c r="K32" s="205"/>
      <c r="L32" s="76"/>
      <c r="M32" s="76"/>
      <c r="N32" s="70"/>
      <c r="O32" s="70"/>
      <c r="P32" s="70"/>
      <c r="AD32" s="62"/>
      <c r="AE32" s="147"/>
      <c r="AF32" s="132"/>
      <c r="AG32" s="137"/>
      <c r="AH32" s="153" t="e">
        <f>IF(#REF!=$AF$2,$AG$2,IF(#REF!=$AF$3,$AG$3,IF(#REF!=$AF$4,$AG$4,IF(#REF!=$AF$5,$AG$5,IF(#REF!=$AF$6,$AG$6,0)))))</f>
        <v>#REF!</v>
      </c>
      <c r="AI32" s="153" t="e">
        <f>IF(#REF!=$AF$2,$AG$2,IF(#REF!=$AF$3,$AG$3,IF(#REF!=$AF$4,$AG$4,IF(#REF!=$AF$5,$AG$5,IF(#REF!=$AF$6,$AG$6,0)))))</f>
        <v>#REF!</v>
      </c>
      <c r="AJ32" s="153" t="e">
        <f>IF(#REF!=$AF$2,$AG$2,IF(#REF!=$AF$3,$AG$3,IF(#REF!=$AF$4,$AG$4,IF(#REF!=$AF$5,$AG$5,IF(#REF!=$AF$6,$AG$6,0)))))</f>
        <v>#REF!</v>
      </c>
      <c r="AK32" s="154" t="e">
        <f t="shared" si="36"/>
        <v>#REF!</v>
      </c>
      <c r="AL32" s="143"/>
      <c r="AM32" s="141"/>
      <c r="AN32" s="153" t="e">
        <f>IF(#REF!=$AF$2,$AG$2,IF(#REF!=$AF$3,$AG$3,IF(#REF!=$AF$4,$AG$4,IF(#REF!=$AF$5,$AG$5,IF(#REF!=$AF$6,$AG$6,0)))))</f>
        <v>#REF!</v>
      </c>
      <c r="AO32" s="153" t="e">
        <f>IF(#REF!=$AF$2,$AG$2,IF(#REF!=$AF$3,$AG$3,IF(#REF!=$AF$4,$AG$4,IF(#REF!=$AF$5,$AG$5,IF(#REF!=$AF$6,$AG$6,0)))))</f>
        <v>#REF!</v>
      </c>
      <c r="AP32" s="153" t="e">
        <f>IF(#REF!=$AF$2,$AG$2,IF(#REF!=$AF$3,$AG$3,IF(#REF!=$AF$4,$AG$4,IF(#REF!=$AF$5,$AG$5,IF(#REF!=$AF$6,$AG$6,0)))))</f>
        <v>#REF!</v>
      </c>
      <c r="AQ32" s="154" t="e">
        <f t="shared" si="39"/>
        <v>#REF!</v>
      </c>
    </row>
    <row r="33" spans="2:34" ht="21" customHeight="1">
      <c r="F33" s="106" t="s">
        <v>165</v>
      </c>
      <c r="G33" s="82"/>
      <c r="H33" s="205"/>
      <c r="I33" s="205"/>
      <c r="J33" s="205"/>
      <c r="K33" s="205"/>
      <c r="L33" s="76"/>
      <c r="M33" s="76"/>
      <c r="N33" s="70"/>
      <c r="O33" s="70"/>
      <c r="P33" s="70"/>
    </row>
    <row r="34" spans="2:34" ht="21" customHeight="1">
      <c r="B34" s="92">
        <v>13</v>
      </c>
      <c r="C34" s="56"/>
      <c r="D34" s="118"/>
      <c r="E34" s="53"/>
      <c r="F34" s="182" t="s">
        <v>166</v>
      </c>
      <c r="G34" s="183" t="s">
        <v>167</v>
      </c>
      <c r="H34" s="184" t="s">
        <v>168</v>
      </c>
      <c r="I34" s="53"/>
      <c r="J34" s="55" t="s">
        <v>9</v>
      </c>
      <c r="K34" s="54" t="s">
        <v>3</v>
      </c>
      <c r="L34" s="54" t="s">
        <v>2</v>
      </c>
      <c r="M34" s="54" t="s">
        <v>3</v>
      </c>
      <c r="N34" s="61">
        <f>IF(J34&lt;&gt;"", VLOOKUP(J34,$AF$38:$AH$61,3,FALSE)*MAX(,VLOOKUP(K34,$AG$38:$AH$61,2,FALSE),VLOOKUP(L34,$AG$38:$AH$61,2,FALSE),VLOOKUP(M34,$AG$38:$AH$61,2,FALSE)),"")</f>
        <v>32</v>
      </c>
      <c r="O34" s="57" t="str">
        <f t="shared" ref="O34" si="40">IF(N34&lt;3,$B$3,IF(N34&lt;10,$B$4,IF(N34&lt;40.1,$B$5,IF(N34&lt;300,$B$6,""))))</f>
        <v>MAJOR</v>
      </c>
      <c r="P34" s="96" t="s">
        <v>134</v>
      </c>
      <c r="Q34" s="184" t="s">
        <v>169</v>
      </c>
      <c r="R34" s="117"/>
      <c r="S34" s="53"/>
      <c r="T34" s="53"/>
      <c r="U34" s="66"/>
      <c r="V34" s="66"/>
      <c r="W34" s="53"/>
      <c r="X34" s="55" t="s">
        <v>8</v>
      </c>
      <c r="Y34" s="54" t="s">
        <v>2</v>
      </c>
      <c r="Z34" s="54" t="s">
        <v>2</v>
      </c>
      <c r="AA34" s="54" t="s">
        <v>3</v>
      </c>
      <c r="AB34" s="61">
        <f>IF(X34&lt;&gt;"", VLOOKUP(X34,$AF$38:$AH$61,3,FALSE)*MAX(,VLOOKUP(Y34,$AG$38:$AH$61,2,FALSE),VLOOKUP(Z34,$AG$38:$AH$61,2,FALSE),VLOOKUP(AA34,$AG$38:$AH$61,2,FALSE)),"")</f>
        <v>8</v>
      </c>
      <c r="AC34" s="57" t="str">
        <f t="shared" ref="AC34" si="41">IF(AB34&lt;3,$B$3,IF(AB34&lt;10,$B$4,IF(AB34&lt;40.1,$B$5,IF(AB34&lt;300,$B$6,""))))</f>
        <v>MINOR</v>
      </c>
    </row>
    <row r="35" spans="2:34" ht="21" customHeight="1">
      <c r="B35" s="92">
        <v>14</v>
      </c>
      <c r="C35" s="56"/>
      <c r="D35" s="118"/>
      <c r="E35" s="53"/>
      <c r="F35" s="182" t="s">
        <v>210</v>
      </c>
      <c r="G35" s="183" t="s">
        <v>211</v>
      </c>
      <c r="H35" s="184" t="s">
        <v>216</v>
      </c>
      <c r="I35" s="53"/>
      <c r="J35" s="55" t="s">
        <v>8</v>
      </c>
      <c r="K35" s="54" t="s">
        <v>3</v>
      </c>
      <c r="L35" s="54" t="s">
        <v>2</v>
      </c>
      <c r="M35" s="54" t="s">
        <v>3</v>
      </c>
      <c r="N35" s="61">
        <f>IF(J35&lt;&gt;"", VLOOKUP(J35,$AF$38:$AH$61,3,FALSE)*MAX(,VLOOKUP(K35,$AG$38:$AH$61,2,FALSE),VLOOKUP(L35,$AG$38:$AH$61,2,FALSE),VLOOKUP(M35,$AG$38:$AH$61,2,FALSE)),"")</f>
        <v>8</v>
      </c>
      <c r="O35" s="57" t="str">
        <f t="shared" ref="O35" si="42">IF(N35&lt;3,$B$3,IF(N35&lt;10,$B$4,IF(N35&lt;40.1,$B$5,IF(N35&lt;300,$B$6,""))))</f>
        <v>MINOR</v>
      </c>
      <c r="P35" s="96" t="s">
        <v>134</v>
      </c>
      <c r="Q35" s="184" t="s">
        <v>212</v>
      </c>
      <c r="R35" s="117"/>
      <c r="S35" s="53"/>
      <c r="T35" s="53"/>
      <c r="U35" s="66"/>
      <c r="V35" s="66"/>
      <c r="W35" s="53"/>
      <c r="X35" s="55" t="s">
        <v>8</v>
      </c>
      <c r="Y35" s="54" t="s">
        <v>2</v>
      </c>
      <c r="Z35" s="54" t="s">
        <v>2</v>
      </c>
      <c r="AA35" s="54" t="s">
        <v>3</v>
      </c>
      <c r="AB35" s="61">
        <f>IF(X35&lt;&gt;"", VLOOKUP(X35,$AF$38:$AH$61,3,FALSE)*MAX(,VLOOKUP(Y35,$AG$38:$AH$61,2,FALSE),VLOOKUP(Z35,$AG$38:$AH$61,2,FALSE),VLOOKUP(AA35,$AG$38:$AH$61,2,FALSE)),"")</f>
        <v>8</v>
      </c>
      <c r="AC35" s="57" t="str">
        <f t="shared" ref="AC35" si="43">IF(AB35&lt;3,$B$3,IF(AB35&lt;10,$B$4,IF(AB35&lt;40.1,$B$5,IF(AB35&lt;300,$B$6,""))))</f>
        <v>MINOR</v>
      </c>
    </row>
    <row r="36" spans="2:34" ht="21" customHeight="1">
      <c r="F36" s="70"/>
      <c r="G36" s="82"/>
      <c r="H36" s="208"/>
      <c r="I36" s="208"/>
      <c r="J36" s="208"/>
      <c r="K36" s="208"/>
      <c r="L36" s="76"/>
      <c r="M36" s="76"/>
      <c r="N36" s="70"/>
      <c r="O36" s="70"/>
      <c r="P36" s="70"/>
      <c r="AF36" s="133" t="s">
        <v>42</v>
      </c>
      <c r="AG36" s="133" t="s">
        <v>13</v>
      </c>
      <c r="AH36" s="133" t="s">
        <v>96</v>
      </c>
    </row>
    <row r="37" spans="2:34" ht="21" customHeight="1">
      <c r="F37" s="106" t="s">
        <v>214</v>
      </c>
      <c r="G37" s="82"/>
      <c r="H37" s="205"/>
      <c r="I37" s="205"/>
      <c r="J37" s="205"/>
      <c r="K37" s="205"/>
      <c r="L37" s="76"/>
      <c r="M37" s="76"/>
      <c r="N37" s="70"/>
      <c r="O37" s="70"/>
      <c r="P37" s="70"/>
    </row>
    <row r="38" spans="2:34" ht="21" customHeight="1">
      <c r="B38" s="92">
        <v>15</v>
      </c>
      <c r="C38" s="56"/>
      <c r="D38" s="118"/>
      <c r="E38" s="53"/>
      <c r="F38" s="182" t="s">
        <v>215</v>
      </c>
      <c r="G38" s="183" t="s">
        <v>217</v>
      </c>
      <c r="H38" s="184" t="s">
        <v>218</v>
      </c>
      <c r="I38" s="53"/>
      <c r="J38" s="55" t="s">
        <v>9</v>
      </c>
      <c r="K38" s="54" t="s">
        <v>3</v>
      </c>
      <c r="L38" s="54" t="s">
        <v>2</v>
      </c>
      <c r="M38" s="54" t="s">
        <v>3</v>
      </c>
      <c r="N38" s="61">
        <f>IF(J38&lt;&gt;"", VLOOKUP(J38,$AF$38:$AH$61,3,FALSE)*MAX(,VLOOKUP(K38,$AG$38:$AH$61,2,FALSE),VLOOKUP(L38,$AG$38:$AH$61,2,FALSE),VLOOKUP(M38,$AG$38:$AH$61,2,FALSE)),"")</f>
        <v>32</v>
      </c>
      <c r="O38" s="57" t="str">
        <f t="shared" ref="O38" si="44">IF(N38&lt;3,$B$3,IF(N38&lt;10,$B$4,IF(N38&lt;40.1,$B$5,IF(N38&lt;300,$B$6,""))))</f>
        <v>MAJOR</v>
      </c>
      <c r="P38" s="96" t="s">
        <v>134</v>
      </c>
      <c r="Q38" s="184" t="s">
        <v>219</v>
      </c>
      <c r="R38" s="117"/>
      <c r="S38" s="53"/>
      <c r="T38" s="53"/>
      <c r="U38" s="66"/>
      <c r="V38" s="66"/>
      <c r="W38" s="53"/>
      <c r="X38" s="55" t="s">
        <v>8</v>
      </c>
      <c r="Y38" s="54" t="s">
        <v>2</v>
      </c>
      <c r="Z38" s="54" t="s">
        <v>2</v>
      </c>
      <c r="AA38" s="54" t="s">
        <v>3</v>
      </c>
      <c r="AB38" s="61">
        <f>IF(X38&lt;&gt;"", VLOOKUP(X38,$AF$38:$AH$61,3,FALSE)*MAX(,VLOOKUP(Y38,$AG$38:$AH$61,2,FALSE),VLOOKUP(Z38,$AG$38:$AH$61,2,FALSE),VLOOKUP(AA38,$AG$38:$AH$61,2,FALSE)),"")</f>
        <v>8</v>
      </c>
      <c r="AC38" s="57" t="str">
        <f t="shared" ref="AC38" si="45">IF(AB38&lt;3,$B$3,IF(AB38&lt;10,$B$4,IF(AB38&lt;40.1,$B$5,IF(AB38&lt;300,$B$6,""))))</f>
        <v>MINOR</v>
      </c>
    </row>
    <row r="39" spans="2:34" ht="21" customHeight="1">
      <c r="F39" s="70"/>
      <c r="G39" s="82"/>
      <c r="H39" s="70"/>
      <c r="I39" s="70"/>
      <c r="J39" s="70"/>
      <c r="K39" s="70"/>
      <c r="L39" s="70"/>
      <c r="M39" s="70"/>
      <c r="N39" s="70"/>
      <c r="O39" s="70"/>
      <c r="P39" s="70"/>
      <c r="AF39" s="134" t="s">
        <v>8</v>
      </c>
      <c r="AG39" s="134" t="s">
        <v>97</v>
      </c>
      <c r="AH39" s="134">
        <v>2</v>
      </c>
    </row>
    <row r="40" spans="2:34" ht="21" customHeight="1">
      <c r="F40" s="70"/>
      <c r="G40" s="82"/>
      <c r="H40" s="70"/>
      <c r="I40" s="70"/>
      <c r="J40" s="70"/>
      <c r="K40" s="70"/>
      <c r="L40" s="70"/>
      <c r="M40" s="70"/>
      <c r="N40" s="70"/>
      <c r="O40" s="70"/>
      <c r="P40" s="70"/>
      <c r="AF40" s="135" t="s">
        <v>136</v>
      </c>
      <c r="AG40" s="135" t="s">
        <v>137</v>
      </c>
      <c r="AH40" s="133">
        <v>2</v>
      </c>
    </row>
    <row r="41" spans="2:34" ht="21" customHeight="1">
      <c r="F41" s="70"/>
      <c r="G41" s="82"/>
      <c r="H41" s="71"/>
      <c r="I41" s="70"/>
      <c r="J41" s="72"/>
      <c r="K41" s="6"/>
      <c r="L41" s="203"/>
      <c r="M41" s="203"/>
      <c r="N41" s="70"/>
      <c r="O41" s="70"/>
      <c r="P41" s="70"/>
      <c r="AF41" s="136" t="s">
        <v>27</v>
      </c>
      <c r="AG41" s="134" t="s">
        <v>98</v>
      </c>
      <c r="AH41" s="134">
        <v>4</v>
      </c>
    </row>
    <row r="42" spans="2:34" ht="21" customHeight="1">
      <c r="F42" s="70"/>
      <c r="G42" s="82"/>
      <c r="H42" s="73"/>
      <c r="I42" s="73"/>
      <c r="J42" s="74"/>
      <c r="K42" s="73"/>
      <c r="L42" s="75"/>
      <c r="M42" s="75"/>
      <c r="N42" s="70"/>
      <c r="O42" s="70"/>
      <c r="P42" s="70"/>
      <c r="AF42" s="135" t="s">
        <v>8</v>
      </c>
      <c r="AG42" s="135" t="s">
        <v>137</v>
      </c>
      <c r="AH42" s="133">
        <v>4</v>
      </c>
    </row>
    <row r="43" spans="2:34" ht="21" customHeight="1">
      <c r="F43" s="70"/>
      <c r="G43" s="82"/>
      <c r="H43" s="205"/>
      <c r="I43" s="205"/>
      <c r="J43" s="205"/>
      <c r="K43" s="205"/>
      <c r="L43" s="76"/>
      <c r="M43" s="76"/>
      <c r="N43" s="70"/>
      <c r="O43" s="70"/>
      <c r="P43" s="70"/>
      <c r="AF43" s="136" t="s">
        <v>138</v>
      </c>
      <c r="AG43" s="136" t="s">
        <v>23</v>
      </c>
      <c r="AH43" s="134">
        <v>4</v>
      </c>
    </row>
    <row r="44" spans="2:34" ht="21" customHeight="1">
      <c r="F44" s="70"/>
      <c r="G44" s="82"/>
      <c r="H44" s="205"/>
      <c r="I44" s="205"/>
      <c r="J44" s="205"/>
      <c r="K44" s="205"/>
      <c r="L44" s="76"/>
      <c r="M44" s="76"/>
      <c r="N44" s="70"/>
      <c r="O44" s="70"/>
      <c r="P44" s="70"/>
      <c r="AF44" s="136" t="s">
        <v>27</v>
      </c>
      <c r="AG44" s="136" t="s">
        <v>139</v>
      </c>
      <c r="AH44" s="134">
        <v>8</v>
      </c>
    </row>
    <row r="45" spans="2:34" ht="21" customHeight="1">
      <c r="F45" s="70"/>
      <c r="G45" s="82"/>
      <c r="H45" s="205"/>
      <c r="I45" s="205"/>
      <c r="J45" s="205"/>
      <c r="K45" s="205"/>
      <c r="L45" s="76"/>
      <c r="M45" s="76"/>
      <c r="N45" s="70"/>
      <c r="O45" s="70"/>
      <c r="P45" s="70"/>
      <c r="AF45" s="136" t="s">
        <v>8</v>
      </c>
      <c r="AG45" s="136" t="s">
        <v>98</v>
      </c>
      <c r="AH45" s="134">
        <v>8</v>
      </c>
    </row>
    <row r="46" spans="2:34" ht="21" customHeight="1">
      <c r="F46" s="70"/>
      <c r="G46" s="82"/>
      <c r="H46" s="205"/>
      <c r="I46" s="205"/>
      <c r="J46" s="205"/>
      <c r="K46" s="205"/>
      <c r="L46" s="76"/>
      <c r="M46" s="76"/>
      <c r="N46" s="70"/>
      <c r="O46" s="70"/>
      <c r="P46" s="70"/>
      <c r="AF46" s="136" t="s">
        <v>138</v>
      </c>
      <c r="AG46" s="136" t="s">
        <v>137</v>
      </c>
      <c r="AH46" s="134">
        <v>8</v>
      </c>
    </row>
    <row r="47" spans="2:34" ht="21" customHeight="1">
      <c r="F47" s="70"/>
      <c r="G47" s="82"/>
      <c r="H47" s="205"/>
      <c r="I47" s="205"/>
      <c r="J47" s="205"/>
      <c r="K47" s="205"/>
      <c r="L47" s="76"/>
      <c r="M47" s="76"/>
      <c r="N47" s="70"/>
      <c r="O47" s="70"/>
      <c r="P47" s="70"/>
      <c r="AF47" s="136" t="s">
        <v>140</v>
      </c>
      <c r="AG47" s="136" t="s">
        <v>23</v>
      </c>
      <c r="AH47" s="134">
        <v>8</v>
      </c>
    </row>
    <row r="48" spans="2:34" ht="21" customHeight="1">
      <c r="F48" s="70"/>
      <c r="G48" s="82"/>
      <c r="H48" s="205"/>
      <c r="I48" s="205"/>
      <c r="J48" s="205"/>
      <c r="K48" s="205"/>
      <c r="L48" s="76"/>
      <c r="M48" s="76"/>
      <c r="N48" s="70"/>
      <c r="O48" s="70"/>
      <c r="P48" s="70"/>
      <c r="AF48" s="136" t="s">
        <v>27</v>
      </c>
      <c r="AG48" s="136" t="s">
        <v>141</v>
      </c>
      <c r="AH48" s="134">
        <v>16</v>
      </c>
    </row>
    <row r="49" spans="6:34" ht="21" customHeight="1">
      <c r="F49" s="70"/>
      <c r="G49" s="82"/>
      <c r="H49" s="70"/>
      <c r="I49" s="205"/>
      <c r="J49" s="205"/>
      <c r="K49" s="205"/>
      <c r="L49" s="76"/>
      <c r="M49" s="76"/>
      <c r="N49" s="70"/>
      <c r="O49" s="70"/>
      <c r="P49" s="70"/>
      <c r="AF49" s="136" t="s">
        <v>8</v>
      </c>
      <c r="AG49" s="136" t="s">
        <v>139</v>
      </c>
      <c r="AH49" s="134">
        <v>16</v>
      </c>
    </row>
    <row r="50" spans="6:34" ht="21" customHeight="1">
      <c r="F50" s="70"/>
      <c r="G50" s="82"/>
      <c r="H50" s="70"/>
      <c r="I50" s="70"/>
      <c r="J50" s="70"/>
      <c r="K50" s="70"/>
      <c r="L50" s="70"/>
      <c r="M50" s="70"/>
      <c r="N50" s="70"/>
      <c r="O50" s="70"/>
      <c r="P50" s="70"/>
      <c r="AF50" s="134" t="s">
        <v>9</v>
      </c>
      <c r="AG50" s="136" t="s">
        <v>97</v>
      </c>
      <c r="AH50" s="134">
        <v>16</v>
      </c>
    </row>
    <row r="51" spans="6:34" ht="21" customHeight="1">
      <c r="F51" s="70"/>
      <c r="G51" s="82"/>
      <c r="H51" s="70"/>
      <c r="I51" s="70"/>
      <c r="J51" s="70"/>
      <c r="K51" s="70"/>
      <c r="L51" s="70"/>
      <c r="M51" s="70"/>
      <c r="N51" s="70"/>
      <c r="O51" s="70"/>
      <c r="P51" s="70"/>
      <c r="AF51" s="136" t="s">
        <v>142</v>
      </c>
      <c r="AG51" s="136" t="s">
        <v>23</v>
      </c>
      <c r="AH51" s="134">
        <v>16</v>
      </c>
    </row>
    <row r="52" spans="6:34" ht="21" customHeight="1">
      <c r="AF52" s="134" t="s">
        <v>8</v>
      </c>
      <c r="AG52" s="136" t="s">
        <v>141</v>
      </c>
      <c r="AH52" s="134">
        <v>32</v>
      </c>
    </row>
    <row r="53" spans="6:34" ht="21" customHeight="1">
      <c r="AF53" s="134" t="s">
        <v>138</v>
      </c>
      <c r="AG53" s="136" t="s">
        <v>139</v>
      </c>
      <c r="AH53" s="134">
        <v>32</v>
      </c>
    </row>
    <row r="54" spans="6:34" ht="21" customHeight="1">
      <c r="AF54" s="134" t="s">
        <v>140</v>
      </c>
      <c r="AG54" s="136" t="s">
        <v>98</v>
      </c>
      <c r="AH54" s="134">
        <v>32</v>
      </c>
    </row>
    <row r="55" spans="6:34" ht="21" customHeight="1">
      <c r="AF55" s="136" t="s">
        <v>142</v>
      </c>
      <c r="AG55" s="136" t="s">
        <v>137</v>
      </c>
      <c r="AH55" s="134">
        <v>32</v>
      </c>
    </row>
    <row r="56" spans="6:34" ht="21" customHeight="1">
      <c r="AF56" s="134" t="s">
        <v>138</v>
      </c>
      <c r="AG56" s="136" t="s">
        <v>141</v>
      </c>
      <c r="AH56" s="134">
        <v>64</v>
      </c>
    </row>
    <row r="57" spans="6:34" ht="21" customHeight="1">
      <c r="AF57" s="134" t="s">
        <v>140</v>
      </c>
      <c r="AG57" s="136" t="s">
        <v>139</v>
      </c>
      <c r="AH57" s="134">
        <v>64</v>
      </c>
    </row>
    <row r="58" spans="6:34" ht="21" customHeight="1">
      <c r="AF58" s="136" t="s">
        <v>142</v>
      </c>
      <c r="AG58" s="136" t="s">
        <v>98</v>
      </c>
      <c r="AH58" s="134">
        <v>64</v>
      </c>
    </row>
    <row r="59" spans="6:34" ht="21" customHeight="1">
      <c r="AF59" s="134" t="s">
        <v>140</v>
      </c>
      <c r="AG59" s="136" t="s">
        <v>141</v>
      </c>
      <c r="AH59" s="134">
        <v>128</v>
      </c>
    </row>
    <row r="60" spans="6:34" ht="21" customHeight="1">
      <c r="AF60" s="136" t="s">
        <v>142</v>
      </c>
      <c r="AG60" s="136" t="s">
        <v>139</v>
      </c>
      <c r="AH60" s="134">
        <v>128</v>
      </c>
    </row>
    <row r="61" spans="6:34" ht="21" customHeight="1">
      <c r="AF61" s="136" t="s">
        <v>142</v>
      </c>
      <c r="AG61" s="136" t="s">
        <v>141</v>
      </c>
      <c r="AH61" s="134">
        <v>256</v>
      </c>
    </row>
  </sheetData>
  <autoFilter ref="A10:BA12">
    <filterColumn colId="13" showButton="0"/>
    <filterColumn colId="27" showButton="0"/>
  </autoFilter>
  <mergeCells count="38">
    <mergeCell ref="H36:K36"/>
    <mergeCell ref="I49:K49"/>
    <mergeCell ref="H43:K43"/>
    <mergeCell ref="H44:K44"/>
    <mergeCell ref="H45:K45"/>
    <mergeCell ref="H46:K46"/>
    <mergeCell ref="H47:K47"/>
    <mergeCell ref="H48:K48"/>
    <mergeCell ref="H37:K37"/>
    <mergeCell ref="L41:M41"/>
    <mergeCell ref="X9:X10"/>
    <mergeCell ref="Y9:AA9"/>
    <mergeCell ref="AB9:AC10"/>
    <mergeCell ref="I21:K21"/>
    <mergeCell ref="H32:K32"/>
    <mergeCell ref="R9:R10"/>
    <mergeCell ref="S9:S10"/>
    <mergeCell ref="T9:T10"/>
    <mergeCell ref="U9:U10"/>
    <mergeCell ref="V9:V10"/>
    <mergeCell ref="W9:W10"/>
    <mergeCell ref="I9:I10"/>
    <mergeCell ref="J9:J10"/>
    <mergeCell ref="K9:M9"/>
    <mergeCell ref="H33:K33"/>
    <mergeCell ref="N9:O10"/>
    <mergeCell ref="P9:P10"/>
    <mergeCell ref="Q9:Q10"/>
    <mergeCell ref="C2:AC2"/>
    <mergeCell ref="B8:H8"/>
    <mergeCell ref="J8:O8"/>
    <mergeCell ref="P8:W8"/>
    <mergeCell ref="X8:AC8"/>
    <mergeCell ref="B9:B10"/>
    <mergeCell ref="C9:C10"/>
    <mergeCell ref="D9:D10"/>
    <mergeCell ref="E9:E10"/>
    <mergeCell ref="F9:H9"/>
  </mergeCells>
  <conditionalFormatting sqref="N34">
    <cfRule type="cellIs" dxfId="227" priority="322" stopIfTrue="1" operator="between">
      <formula>3</formula>
      <formula>10</formula>
    </cfRule>
    <cfRule type="cellIs" dxfId="226" priority="323" stopIfTrue="1" operator="between">
      <formula>11</formula>
      <formula>40</formula>
    </cfRule>
    <cfRule type="cellIs" dxfId="225" priority="324" stopIfTrue="1" operator="between">
      <formula>41</formula>
      <formula>300</formula>
    </cfRule>
  </conditionalFormatting>
  <conditionalFormatting sqref="AB34">
    <cfRule type="cellIs" dxfId="224" priority="319" stopIfTrue="1" operator="between">
      <formula>3</formula>
      <formula>10</formula>
    </cfRule>
    <cfRule type="cellIs" dxfId="223" priority="320" stopIfTrue="1" operator="between">
      <formula>11</formula>
      <formula>40</formula>
    </cfRule>
    <cfRule type="cellIs" dxfId="222" priority="321" stopIfTrue="1" operator="between">
      <formula>41</formula>
      <formula>300</formula>
    </cfRule>
  </conditionalFormatting>
  <conditionalFormatting sqref="O34">
    <cfRule type="cellIs" dxfId="221" priority="316" stopIfTrue="1" operator="equal">
      <formula>"MINOR"</formula>
    </cfRule>
    <cfRule type="cellIs" dxfId="220" priority="317" stopIfTrue="1" operator="equal">
      <formula>"MAJOR"</formula>
    </cfRule>
    <cfRule type="cellIs" dxfId="219" priority="318" stopIfTrue="1" operator="greaterThanOrEqual">
      <formula>"SEVERE"</formula>
    </cfRule>
  </conditionalFormatting>
  <conditionalFormatting sqref="AC34">
    <cfRule type="cellIs" dxfId="218" priority="313" stopIfTrue="1" operator="equal">
      <formula>"MINOR"</formula>
    </cfRule>
    <cfRule type="cellIs" dxfId="217" priority="314" stopIfTrue="1" operator="equal">
      <formula>"MAJOR"</formula>
    </cfRule>
    <cfRule type="cellIs" dxfId="216" priority="315" stopIfTrue="1" operator="greaterThanOrEqual">
      <formula>"SEVERE"</formula>
    </cfRule>
  </conditionalFormatting>
  <conditionalFormatting sqref="N31">
    <cfRule type="cellIs" dxfId="215" priority="214" stopIfTrue="1" operator="between">
      <formula>3</formula>
      <formula>10</formula>
    </cfRule>
    <cfRule type="cellIs" dxfId="214" priority="215" stopIfTrue="1" operator="between">
      <formula>11</formula>
      <formula>40</formula>
    </cfRule>
    <cfRule type="cellIs" dxfId="213" priority="216" stopIfTrue="1" operator="between">
      <formula>41</formula>
      <formula>300</formula>
    </cfRule>
  </conditionalFormatting>
  <conditionalFormatting sqref="AB31">
    <cfRule type="cellIs" dxfId="212" priority="211" stopIfTrue="1" operator="between">
      <formula>3</formula>
      <formula>10</formula>
    </cfRule>
    <cfRule type="cellIs" dxfId="211" priority="212" stopIfTrue="1" operator="between">
      <formula>11</formula>
      <formula>40</formula>
    </cfRule>
    <cfRule type="cellIs" dxfId="210" priority="213" stopIfTrue="1" operator="between">
      <formula>41</formula>
      <formula>300</formula>
    </cfRule>
  </conditionalFormatting>
  <conditionalFormatting sqref="O31">
    <cfRule type="cellIs" dxfId="209" priority="208" stopIfTrue="1" operator="equal">
      <formula>"MINOR"</formula>
    </cfRule>
    <cfRule type="cellIs" dxfId="208" priority="209" stopIfTrue="1" operator="equal">
      <formula>"MAJOR"</formula>
    </cfRule>
    <cfRule type="cellIs" dxfId="207" priority="210" stopIfTrue="1" operator="greaterThanOrEqual">
      <formula>"SEVERE"</formula>
    </cfRule>
  </conditionalFormatting>
  <conditionalFormatting sqref="AC31">
    <cfRule type="cellIs" dxfId="206" priority="205" stopIfTrue="1" operator="equal">
      <formula>"MINOR"</formula>
    </cfRule>
    <cfRule type="cellIs" dxfId="205" priority="206" stopIfTrue="1" operator="equal">
      <formula>"MAJOR"</formula>
    </cfRule>
    <cfRule type="cellIs" dxfId="204" priority="207" stopIfTrue="1" operator="greaterThanOrEqual">
      <formula>"SEVERE"</formula>
    </cfRule>
  </conditionalFormatting>
  <conditionalFormatting sqref="N12">
    <cfRule type="cellIs" dxfId="203" priority="202" stopIfTrue="1" operator="between">
      <formula>3</formula>
      <formula>10</formula>
    </cfRule>
    <cfRule type="cellIs" dxfId="202" priority="203" stopIfTrue="1" operator="between">
      <formula>11</formula>
      <formula>40</formula>
    </cfRule>
    <cfRule type="cellIs" dxfId="201" priority="204" stopIfTrue="1" operator="between">
      <formula>41</formula>
      <formula>300</formula>
    </cfRule>
  </conditionalFormatting>
  <conditionalFormatting sqref="AB12">
    <cfRule type="cellIs" dxfId="200" priority="199" stopIfTrue="1" operator="between">
      <formula>3</formula>
      <formula>10</formula>
    </cfRule>
    <cfRule type="cellIs" dxfId="199" priority="200" stopIfTrue="1" operator="between">
      <formula>11</formula>
      <formula>40</formula>
    </cfRule>
    <cfRule type="cellIs" dxfId="198" priority="201" stopIfTrue="1" operator="between">
      <formula>41</formula>
      <formula>300</formula>
    </cfRule>
  </conditionalFormatting>
  <conditionalFormatting sqref="O12">
    <cfRule type="cellIs" dxfId="197" priority="196" stopIfTrue="1" operator="equal">
      <formula>"MINOR"</formula>
    </cfRule>
    <cfRule type="cellIs" dxfId="196" priority="197" stopIfTrue="1" operator="equal">
      <formula>"MAJOR"</formula>
    </cfRule>
    <cfRule type="cellIs" dxfId="195" priority="198" stopIfTrue="1" operator="greaterThanOrEqual">
      <formula>"SEVERE"</formula>
    </cfRule>
  </conditionalFormatting>
  <conditionalFormatting sqref="AC12">
    <cfRule type="cellIs" dxfId="194" priority="193" stopIfTrue="1" operator="equal">
      <formula>"MINOR"</formula>
    </cfRule>
    <cfRule type="cellIs" dxfId="193" priority="194" stopIfTrue="1" operator="equal">
      <formula>"MAJOR"</formula>
    </cfRule>
    <cfRule type="cellIs" dxfId="192" priority="195" stopIfTrue="1" operator="greaterThanOrEqual">
      <formula>"SEVERE"</formula>
    </cfRule>
  </conditionalFormatting>
  <conditionalFormatting sqref="N15">
    <cfRule type="cellIs" dxfId="191" priority="190" stopIfTrue="1" operator="between">
      <formula>3</formula>
      <formula>10</formula>
    </cfRule>
    <cfRule type="cellIs" dxfId="190" priority="191" stopIfTrue="1" operator="between">
      <formula>11</formula>
      <formula>40</formula>
    </cfRule>
    <cfRule type="cellIs" dxfId="189" priority="192" stopIfTrue="1" operator="between">
      <formula>41</formula>
      <formula>300</formula>
    </cfRule>
  </conditionalFormatting>
  <conditionalFormatting sqref="AB15">
    <cfRule type="cellIs" dxfId="188" priority="187" stopIfTrue="1" operator="between">
      <formula>3</formula>
      <formula>10</formula>
    </cfRule>
    <cfRule type="cellIs" dxfId="187" priority="188" stopIfTrue="1" operator="between">
      <formula>11</formula>
      <formula>40</formula>
    </cfRule>
    <cfRule type="cellIs" dxfId="186" priority="189" stopIfTrue="1" operator="between">
      <formula>41</formula>
      <formula>300</formula>
    </cfRule>
  </conditionalFormatting>
  <conditionalFormatting sqref="O15">
    <cfRule type="cellIs" dxfId="185" priority="184" stopIfTrue="1" operator="equal">
      <formula>"MINOR"</formula>
    </cfRule>
    <cfRule type="cellIs" dxfId="184" priority="185" stopIfTrue="1" operator="equal">
      <formula>"MAJOR"</formula>
    </cfRule>
    <cfRule type="cellIs" dxfId="183" priority="186" stopIfTrue="1" operator="greaterThanOrEqual">
      <formula>"SEVERE"</formula>
    </cfRule>
  </conditionalFormatting>
  <conditionalFormatting sqref="AC15">
    <cfRule type="cellIs" dxfId="182" priority="181" stopIfTrue="1" operator="equal">
      <formula>"MINOR"</formula>
    </cfRule>
    <cfRule type="cellIs" dxfId="181" priority="182" stopIfTrue="1" operator="equal">
      <formula>"MAJOR"</formula>
    </cfRule>
    <cfRule type="cellIs" dxfId="180" priority="183" stopIfTrue="1" operator="greaterThanOrEqual">
      <formula>"SEVERE"</formula>
    </cfRule>
  </conditionalFormatting>
  <conditionalFormatting sqref="N16">
    <cfRule type="cellIs" dxfId="179" priority="178" stopIfTrue="1" operator="between">
      <formula>3</formula>
      <formula>10</formula>
    </cfRule>
    <cfRule type="cellIs" dxfId="178" priority="179" stopIfTrue="1" operator="between">
      <formula>11</formula>
      <formula>40</formula>
    </cfRule>
    <cfRule type="cellIs" dxfId="177" priority="180" stopIfTrue="1" operator="between">
      <formula>41</formula>
      <formula>300</formula>
    </cfRule>
  </conditionalFormatting>
  <conditionalFormatting sqref="AB16">
    <cfRule type="cellIs" dxfId="176" priority="175" stopIfTrue="1" operator="between">
      <formula>3</formula>
      <formula>10</formula>
    </cfRule>
    <cfRule type="cellIs" dxfId="175" priority="176" stopIfTrue="1" operator="between">
      <formula>11</formula>
      <formula>40</formula>
    </cfRule>
    <cfRule type="cellIs" dxfId="174" priority="177" stopIfTrue="1" operator="between">
      <formula>41</formula>
      <formula>300</formula>
    </cfRule>
  </conditionalFormatting>
  <conditionalFormatting sqref="O16">
    <cfRule type="cellIs" dxfId="173" priority="172" stopIfTrue="1" operator="equal">
      <formula>"MINOR"</formula>
    </cfRule>
    <cfRule type="cellIs" dxfId="172" priority="173" stopIfTrue="1" operator="equal">
      <formula>"MAJOR"</formula>
    </cfRule>
    <cfRule type="cellIs" dxfId="171" priority="174" stopIfTrue="1" operator="greaterThanOrEqual">
      <formula>"SEVERE"</formula>
    </cfRule>
  </conditionalFormatting>
  <conditionalFormatting sqref="AC16">
    <cfRule type="cellIs" dxfId="170" priority="169" stopIfTrue="1" operator="equal">
      <formula>"MINOR"</formula>
    </cfRule>
    <cfRule type="cellIs" dxfId="169" priority="170" stopIfTrue="1" operator="equal">
      <formula>"MAJOR"</formula>
    </cfRule>
    <cfRule type="cellIs" dxfId="168" priority="171" stopIfTrue="1" operator="greaterThanOrEqual">
      <formula>"SEVERE"</formula>
    </cfRule>
  </conditionalFormatting>
  <conditionalFormatting sqref="N18">
    <cfRule type="cellIs" dxfId="167" priority="166" stopIfTrue="1" operator="between">
      <formula>3</formula>
      <formula>10</formula>
    </cfRule>
    <cfRule type="cellIs" dxfId="166" priority="167" stopIfTrue="1" operator="between">
      <formula>11</formula>
      <formula>40</formula>
    </cfRule>
    <cfRule type="cellIs" dxfId="165" priority="168" stopIfTrue="1" operator="between">
      <formula>41</formula>
      <formula>300</formula>
    </cfRule>
  </conditionalFormatting>
  <conditionalFormatting sqref="AB18">
    <cfRule type="cellIs" dxfId="164" priority="163" stopIfTrue="1" operator="between">
      <formula>3</formula>
      <formula>10</formula>
    </cfRule>
    <cfRule type="cellIs" dxfId="163" priority="164" stopIfTrue="1" operator="between">
      <formula>11</formula>
      <formula>40</formula>
    </cfRule>
    <cfRule type="cellIs" dxfId="162" priority="165" stopIfTrue="1" operator="between">
      <formula>41</formula>
      <formula>300</formula>
    </cfRule>
  </conditionalFormatting>
  <conditionalFormatting sqref="O18">
    <cfRule type="cellIs" dxfId="161" priority="160" stopIfTrue="1" operator="equal">
      <formula>"MINOR"</formula>
    </cfRule>
    <cfRule type="cellIs" dxfId="160" priority="161" stopIfTrue="1" operator="equal">
      <formula>"MAJOR"</formula>
    </cfRule>
    <cfRule type="cellIs" dxfId="159" priority="162" stopIfTrue="1" operator="greaterThanOrEqual">
      <formula>"SEVERE"</formula>
    </cfRule>
  </conditionalFormatting>
  <conditionalFormatting sqref="AC18">
    <cfRule type="cellIs" dxfId="158" priority="157" stopIfTrue="1" operator="equal">
      <formula>"MINOR"</formula>
    </cfRule>
    <cfRule type="cellIs" dxfId="157" priority="158" stopIfTrue="1" operator="equal">
      <formula>"MAJOR"</formula>
    </cfRule>
    <cfRule type="cellIs" dxfId="156" priority="159" stopIfTrue="1" operator="greaterThanOrEqual">
      <formula>"SEVERE"</formula>
    </cfRule>
  </conditionalFormatting>
  <conditionalFormatting sqref="N17">
    <cfRule type="cellIs" dxfId="155" priority="154" stopIfTrue="1" operator="between">
      <formula>3</formula>
      <formula>10</formula>
    </cfRule>
    <cfRule type="cellIs" dxfId="154" priority="155" stopIfTrue="1" operator="between">
      <formula>11</formula>
      <formula>40</formula>
    </cfRule>
    <cfRule type="cellIs" dxfId="153" priority="156" stopIfTrue="1" operator="between">
      <formula>41</formula>
      <formula>300</formula>
    </cfRule>
  </conditionalFormatting>
  <conditionalFormatting sqref="AB17">
    <cfRule type="cellIs" dxfId="152" priority="151" stopIfTrue="1" operator="between">
      <formula>3</formula>
      <formula>10</formula>
    </cfRule>
    <cfRule type="cellIs" dxfId="151" priority="152" stopIfTrue="1" operator="between">
      <formula>11</formula>
      <formula>40</formula>
    </cfRule>
    <cfRule type="cellIs" dxfId="150" priority="153" stopIfTrue="1" operator="between">
      <formula>41</formula>
      <formula>300</formula>
    </cfRule>
  </conditionalFormatting>
  <conditionalFormatting sqref="O17">
    <cfRule type="cellIs" dxfId="149" priority="148" stopIfTrue="1" operator="equal">
      <formula>"MINOR"</formula>
    </cfRule>
    <cfRule type="cellIs" dxfId="148" priority="149" stopIfTrue="1" operator="equal">
      <formula>"MAJOR"</formula>
    </cfRule>
    <cfRule type="cellIs" dxfId="147" priority="150" stopIfTrue="1" operator="greaterThanOrEqual">
      <formula>"SEVERE"</formula>
    </cfRule>
  </conditionalFormatting>
  <conditionalFormatting sqref="AC17">
    <cfRule type="cellIs" dxfId="146" priority="145" stopIfTrue="1" operator="equal">
      <formula>"MINOR"</formula>
    </cfRule>
    <cfRule type="cellIs" dxfId="145" priority="146" stopIfTrue="1" operator="equal">
      <formula>"MAJOR"</formula>
    </cfRule>
    <cfRule type="cellIs" dxfId="144" priority="147" stopIfTrue="1" operator="greaterThanOrEqual">
      <formula>"SEVERE"</formula>
    </cfRule>
  </conditionalFormatting>
  <conditionalFormatting sqref="N19">
    <cfRule type="cellIs" dxfId="143" priority="142" stopIfTrue="1" operator="between">
      <formula>3</formula>
      <formula>10</formula>
    </cfRule>
    <cfRule type="cellIs" dxfId="142" priority="143" stopIfTrue="1" operator="between">
      <formula>11</formula>
      <formula>40</formula>
    </cfRule>
    <cfRule type="cellIs" dxfId="141" priority="144" stopIfTrue="1" operator="between">
      <formula>41</formula>
      <formula>300</formula>
    </cfRule>
  </conditionalFormatting>
  <conditionalFormatting sqref="AB19">
    <cfRule type="cellIs" dxfId="140" priority="139" stopIfTrue="1" operator="between">
      <formula>3</formula>
      <formula>10</formula>
    </cfRule>
    <cfRule type="cellIs" dxfId="139" priority="140" stopIfTrue="1" operator="between">
      <formula>11</formula>
      <formula>40</formula>
    </cfRule>
    <cfRule type="cellIs" dxfId="138" priority="141" stopIfTrue="1" operator="between">
      <formula>41</formula>
      <formula>300</formula>
    </cfRule>
  </conditionalFormatting>
  <conditionalFormatting sqref="O19">
    <cfRule type="cellIs" dxfId="137" priority="136" stopIfTrue="1" operator="equal">
      <formula>"MINOR"</formula>
    </cfRule>
    <cfRule type="cellIs" dxfId="136" priority="137" stopIfTrue="1" operator="equal">
      <formula>"MAJOR"</formula>
    </cfRule>
    <cfRule type="cellIs" dxfId="135" priority="138" stopIfTrue="1" operator="greaterThanOrEqual">
      <formula>"SEVERE"</formula>
    </cfRule>
  </conditionalFormatting>
  <conditionalFormatting sqref="AC19">
    <cfRule type="cellIs" dxfId="134" priority="133" stopIfTrue="1" operator="equal">
      <formula>"MINOR"</formula>
    </cfRule>
    <cfRule type="cellIs" dxfId="133" priority="134" stopIfTrue="1" operator="equal">
      <formula>"MAJOR"</formula>
    </cfRule>
    <cfRule type="cellIs" dxfId="132" priority="135" stopIfTrue="1" operator="greaterThanOrEqual">
      <formula>"SEVERE"</formula>
    </cfRule>
  </conditionalFormatting>
  <conditionalFormatting sqref="N20">
    <cfRule type="cellIs" dxfId="131" priority="130" stopIfTrue="1" operator="between">
      <formula>3</formula>
      <formula>10</formula>
    </cfRule>
    <cfRule type="cellIs" dxfId="130" priority="131" stopIfTrue="1" operator="between">
      <formula>11</formula>
      <formula>40</formula>
    </cfRule>
    <cfRule type="cellIs" dxfId="129" priority="132" stopIfTrue="1" operator="between">
      <formula>41</formula>
      <formula>300</formula>
    </cfRule>
  </conditionalFormatting>
  <conditionalFormatting sqref="AB20">
    <cfRule type="cellIs" dxfId="128" priority="127" stopIfTrue="1" operator="between">
      <formula>3</formula>
      <formula>10</formula>
    </cfRule>
    <cfRule type="cellIs" dxfId="127" priority="128" stopIfTrue="1" operator="between">
      <formula>11</formula>
      <formula>40</formula>
    </cfRule>
    <cfRule type="cellIs" dxfId="126" priority="129" stopIfTrue="1" operator="between">
      <formula>41</formula>
      <formula>300</formula>
    </cfRule>
  </conditionalFormatting>
  <conditionalFormatting sqref="O20">
    <cfRule type="cellIs" dxfId="125" priority="124" stopIfTrue="1" operator="equal">
      <formula>"MINOR"</formula>
    </cfRule>
    <cfRule type="cellIs" dxfId="124" priority="125" stopIfTrue="1" operator="equal">
      <formula>"MAJOR"</formula>
    </cfRule>
    <cfRule type="cellIs" dxfId="123" priority="126" stopIfTrue="1" operator="greaterThanOrEqual">
      <formula>"SEVERE"</formula>
    </cfRule>
  </conditionalFormatting>
  <conditionalFormatting sqref="AC20">
    <cfRule type="cellIs" dxfId="122" priority="121" stopIfTrue="1" operator="equal">
      <formula>"MINOR"</formula>
    </cfRule>
    <cfRule type="cellIs" dxfId="121" priority="122" stopIfTrue="1" operator="equal">
      <formula>"MAJOR"</formula>
    </cfRule>
    <cfRule type="cellIs" dxfId="120" priority="123" stopIfTrue="1" operator="greaterThanOrEqual">
      <formula>"SEVERE"</formula>
    </cfRule>
  </conditionalFormatting>
  <conditionalFormatting sqref="N13:N14">
    <cfRule type="cellIs" dxfId="119" priority="118" stopIfTrue="1" operator="between">
      <formula>3</formula>
      <formula>10</formula>
    </cfRule>
    <cfRule type="cellIs" dxfId="118" priority="119" stopIfTrue="1" operator="between">
      <formula>11</formula>
      <formula>40</formula>
    </cfRule>
    <cfRule type="cellIs" dxfId="117" priority="120" stopIfTrue="1" operator="between">
      <formula>41</formula>
      <formula>300</formula>
    </cfRule>
  </conditionalFormatting>
  <conditionalFormatting sqref="AB13:AB14">
    <cfRule type="cellIs" dxfId="116" priority="115" stopIfTrue="1" operator="between">
      <formula>3</formula>
      <formula>10</formula>
    </cfRule>
    <cfRule type="cellIs" dxfId="115" priority="116" stopIfTrue="1" operator="between">
      <formula>11</formula>
      <formula>40</formula>
    </cfRule>
    <cfRule type="cellIs" dxfId="114" priority="117" stopIfTrue="1" operator="between">
      <formula>41</formula>
      <formula>300</formula>
    </cfRule>
  </conditionalFormatting>
  <conditionalFormatting sqref="O13:O14">
    <cfRule type="cellIs" dxfId="113" priority="112" stopIfTrue="1" operator="equal">
      <formula>"MINOR"</formula>
    </cfRule>
    <cfRule type="cellIs" dxfId="112" priority="113" stopIfTrue="1" operator="equal">
      <formula>"MAJOR"</formula>
    </cfRule>
    <cfRule type="cellIs" dxfId="111" priority="114" stopIfTrue="1" operator="greaterThanOrEqual">
      <formula>"SEVERE"</formula>
    </cfRule>
  </conditionalFormatting>
  <conditionalFormatting sqref="AC13:AC14">
    <cfRule type="cellIs" dxfId="110" priority="109" stopIfTrue="1" operator="equal">
      <formula>"MINOR"</formula>
    </cfRule>
    <cfRule type="cellIs" dxfId="109" priority="110" stopIfTrue="1" operator="equal">
      <formula>"MAJOR"</formula>
    </cfRule>
    <cfRule type="cellIs" dxfId="108" priority="111" stopIfTrue="1" operator="greaterThanOrEqual">
      <formula>"SEVERE"</formula>
    </cfRule>
  </conditionalFormatting>
  <conditionalFormatting sqref="N27">
    <cfRule type="cellIs" dxfId="107" priority="106" stopIfTrue="1" operator="between">
      <formula>3</formula>
      <formula>10</formula>
    </cfRule>
    <cfRule type="cellIs" dxfId="106" priority="107" stopIfTrue="1" operator="between">
      <formula>11</formula>
      <formula>40</formula>
    </cfRule>
    <cfRule type="cellIs" dxfId="105" priority="108" stopIfTrue="1" operator="between">
      <formula>41</formula>
      <formula>300</formula>
    </cfRule>
  </conditionalFormatting>
  <conditionalFormatting sqref="AB27">
    <cfRule type="cellIs" dxfId="104" priority="103" stopIfTrue="1" operator="between">
      <formula>3</formula>
      <formula>10</formula>
    </cfRule>
    <cfRule type="cellIs" dxfId="103" priority="104" stopIfTrue="1" operator="between">
      <formula>11</formula>
      <formula>40</formula>
    </cfRule>
    <cfRule type="cellIs" dxfId="102" priority="105" stopIfTrue="1" operator="between">
      <formula>41</formula>
      <formula>300</formula>
    </cfRule>
  </conditionalFormatting>
  <conditionalFormatting sqref="O27">
    <cfRule type="cellIs" dxfId="101" priority="100" stopIfTrue="1" operator="equal">
      <formula>"MINOR"</formula>
    </cfRule>
    <cfRule type="cellIs" dxfId="100" priority="101" stopIfTrue="1" operator="equal">
      <formula>"MAJOR"</formula>
    </cfRule>
    <cfRule type="cellIs" dxfId="99" priority="102" stopIfTrue="1" operator="greaterThanOrEqual">
      <formula>"SEVERE"</formula>
    </cfRule>
  </conditionalFormatting>
  <conditionalFormatting sqref="AC27">
    <cfRule type="cellIs" dxfId="98" priority="97" stopIfTrue="1" operator="equal">
      <formula>"MINOR"</formula>
    </cfRule>
    <cfRule type="cellIs" dxfId="97" priority="98" stopIfTrue="1" operator="equal">
      <formula>"MAJOR"</formula>
    </cfRule>
    <cfRule type="cellIs" dxfId="96" priority="99" stopIfTrue="1" operator="greaterThanOrEqual">
      <formula>"SEVERE"</formula>
    </cfRule>
  </conditionalFormatting>
  <conditionalFormatting sqref="N28">
    <cfRule type="cellIs" dxfId="95" priority="94" stopIfTrue="1" operator="between">
      <formula>3</formula>
      <formula>10</formula>
    </cfRule>
    <cfRule type="cellIs" dxfId="94" priority="95" stopIfTrue="1" operator="between">
      <formula>11</formula>
      <formula>40</formula>
    </cfRule>
    <cfRule type="cellIs" dxfId="93" priority="96" stopIfTrue="1" operator="between">
      <formula>41</formula>
      <formula>300</formula>
    </cfRule>
  </conditionalFormatting>
  <conditionalFormatting sqref="AB28">
    <cfRule type="cellIs" dxfId="92" priority="91" stopIfTrue="1" operator="between">
      <formula>3</formula>
      <formula>10</formula>
    </cfRule>
    <cfRule type="cellIs" dxfId="91" priority="92" stopIfTrue="1" operator="between">
      <formula>11</formula>
      <formula>40</formula>
    </cfRule>
    <cfRule type="cellIs" dxfId="90" priority="93" stopIfTrue="1" operator="between">
      <formula>41</formula>
      <formula>300</formula>
    </cfRule>
  </conditionalFormatting>
  <conditionalFormatting sqref="O28">
    <cfRule type="cellIs" dxfId="89" priority="88" stopIfTrue="1" operator="equal">
      <formula>"MINOR"</formula>
    </cfRule>
    <cfRule type="cellIs" dxfId="88" priority="89" stopIfTrue="1" operator="equal">
      <formula>"MAJOR"</formula>
    </cfRule>
    <cfRule type="cellIs" dxfId="87" priority="90" stopIfTrue="1" operator="greaterThanOrEqual">
      <formula>"SEVERE"</formula>
    </cfRule>
  </conditionalFormatting>
  <conditionalFormatting sqref="AC28">
    <cfRule type="cellIs" dxfId="86" priority="85" stopIfTrue="1" operator="equal">
      <formula>"MINOR"</formula>
    </cfRule>
    <cfRule type="cellIs" dxfId="85" priority="86" stopIfTrue="1" operator="equal">
      <formula>"MAJOR"</formula>
    </cfRule>
    <cfRule type="cellIs" dxfId="84" priority="87" stopIfTrue="1" operator="greaterThanOrEqual">
      <formula>"SEVERE"</formula>
    </cfRule>
  </conditionalFormatting>
  <conditionalFormatting sqref="N29">
    <cfRule type="cellIs" dxfId="83" priority="82" stopIfTrue="1" operator="between">
      <formula>3</formula>
      <formula>10</formula>
    </cfRule>
    <cfRule type="cellIs" dxfId="82" priority="83" stopIfTrue="1" operator="between">
      <formula>11</formula>
      <formula>40</formula>
    </cfRule>
    <cfRule type="cellIs" dxfId="81" priority="84" stopIfTrue="1" operator="between">
      <formula>41</formula>
      <formula>300</formula>
    </cfRule>
  </conditionalFormatting>
  <conditionalFormatting sqref="AB29">
    <cfRule type="cellIs" dxfId="80" priority="79" stopIfTrue="1" operator="between">
      <formula>3</formula>
      <formula>10</formula>
    </cfRule>
    <cfRule type="cellIs" dxfId="79" priority="80" stopIfTrue="1" operator="between">
      <formula>11</formula>
      <formula>40</formula>
    </cfRule>
    <cfRule type="cellIs" dxfId="78" priority="81" stopIfTrue="1" operator="between">
      <formula>41</formula>
      <formula>300</formula>
    </cfRule>
  </conditionalFormatting>
  <conditionalFormatting sqref="O29">
    <cfRule type="cellIs" dxfId="77" priority="76" stopIfTrue="1" operator="equal">
      <formula>"MINOR"</formula>
    </cfRule>
    <cfRule type="cellIs" dxfId="76" priority="77" stopIfTrue="1" operator="equal">
      <formula>"MAJOR"</formula>
    </cfRule>
    <cfRule type="cellIs" dxfId="75" priority="78" stopIfTrue="1" operator="greaterThanOrEqual">
      <formula>"SEVERE"</formula>
    </cfRule>
  </conditionalFormatting>
  <conditionalFormatting sqref="AC29">
    <cfRule type="cellIs" dxfId="74" priority="73" stopIfTrue="1" operator="equal">
      <formula>"MINOR"</formula>
    </cfRule>
    <cfRule type="cellIs" dxfId="73" priority="74" stopIfTrue="1" operator="equal">
      <formula>"MAJOR"</formula>
    </cfRule>
    <cfRule type="cellIs" dxfId="72" priority="75" stopIfTrue="1" operator="greaterThanOrEqual">
      <formula>"SEVERE"</formula>
    </cfRule>
  </conditionalFormatting>
  <conditionalFormatting sqref="N30">
    <cfRule type="cellIs" dxfId="71" priority="70" stopIfTrue="1" operator="between">
      <formula>3</formula>
      <formula>10</formula>
    </cfRule>
    <cfRule type="cellIs" dxfId="70" priority="71" stopIfTrue="1" operator="between">
      <formula>11</formula>
      <formula>40</formula>
    </cfRule>
    <cfRule type="cellIs" dxfId="69" priority="72" stopIfTrue="1" operator="between">
      <formula>41</formula>
      <formula>300</formula>
    </cfRule>
  </conditionalFormatting>
  <conditionalFormatting sqref="AB30">
    <cfRule type="cellIs" dxfId="68" priority="67" stopIfTrue="1" operator="between">
      <formula>3</formula>
      <formula>10</formula>
    </cfRule>
    <cfRule type="cellIs" dxfId="67" priority="68" stopIfTrue="1" operator="between">
      <formula>11</formula>
      <formula>40</formula>
    </cfRule>
    <cfRule type="cellIs" dxfId="66" priority="69" stopIfTrue="1" operator="between">
      <formula>41</formula>
      <formula>300</formula>
    </cfRule>
  </conditionalFormatting>
  <conditionalFormatting sqref="O30">
    <cfRule type="cellIs" dxfId="65" priority="64" stopIfTrue="1" operator="equal">
      <formula>"MINOR"</formula>
    </cfRule>
    <cfRule type="cellIs" dxfId="64" priority="65" stopIfTrue="1" operator="equal">
      <formula>"MAJOR"</formula>
    </cfRule>
    <cfRule type="cellIs" dxfId="63" priority="66" stopIfTrue="1" operator="greaterThanOrEqual">
      <formula>"SEVERE"</formula>
    </cfRule>
  </conditionalFormatting>
  <conditionalFormatting sqref="AC30">
    <cfRule type="cellIs" dxfId="62" priority="61" stopIfTrue="1" operator="equal">
      <formula>"MINOR"</formula>
    </cfRule>
    <cfRule type="cellIs" dxfId="61" priority="62" stopIfTrue="1" operator="equal">
      <formula>"MAJOR"</formula>
    </cfRule>
    <cfRule type="cellIs" dxfId="60" priority="63" stopIfTrue="1" operator="greaterThanOrEqual">
      <formula>"SEVERE"</formula>
    </cfRule>
  </conditionalFormatting>
  <conditionalFormatting sqref="N35">
    <cfRule type="cellIs" dxfId="59" priority="58" stopIfTrue="1" operator="between">
      <formula>3</formula>
      <formula>10</formula>
    </cfRule>
    <cfRule type="cellIs" dxfId="58" priority="59" stopIfTrue="1" operator="between">
      <formula>11</formula>
      <formula>40</formula>
    </cfRule>
    <cfRule type="cellIs" dxfId="57" priority="60" stopIfTrue="1" operator="between">
      <formula>41</formula>
      <formula>300</formula>
    </cfRule>
  </conditionalFormatting>
  <conditionalFormatting sqref="AB35">
    <cfRule type="cellIs" dxfId="56" priority="55" stopIfTrue="1" operator="between">
      <formula>3</formula>
      <formula>10</formula>
    </cfRule>
    <cfRule type="cellIs" dxfId="55" priority="56" stopIfTrue="1" operator="between">
      <formula>11</formula>
      <formula>40</formula>
    </cfRule>
    <cfRule type="cellIs" dxfId="54" priority="57" stopIfTrue="1" operator="between">
      <formula>41</formula>
      <formula>300</formula>
    </cfRule>
  </conditionalFormatting>
  <conditionalFormatting sqref="O35">
    <cfRule type="cellIs" dxfId="53" priority="52" stopIfTrue="1" operator="equal">
      <formula>"MINOR"</formula>
    </cfRule>
    <cfRule type="cellIs" dxfId="52" priority="53" stopIfTrue="1" operator="equal">
      <formula>"MAJOR"</formula>
    </cfRule>
    <cfRule type="cellIs" dxfId="51" priority="54" stopIfTrue="1" operator="greaterThanOrEqual">
      <formula>"SEVERE"</formula>
    </cfRule>
  </conditionalFormatting>
  <conditionalFormatting sqref="AC35">
    <cfRule type="cellIs" dxfId="50" priority="49" stopIfTrue="1" operator="equal">
      <formula>"MINOR"</formula>
    </cfRule>
    <cfRule type="cellIs" dxfId="49" priority="50" stopIfTrue="1" operator="equal">
      <formula>"MAJOR"</formula>
    </cfRule>
    <cfRule type="cellIs" dxfId="48" priority="51" stopIfTrue="1" operator="greaterThanOrEqual">
      <formula>"SEVERE"</formula>
    </cfRule>
  </conditionalFormatting>
  <conditionalFormatting sqref="AC24">
    <cfRule type="cellIs" dxfId="47" priority="25" stopIfTrue="1" operator="equal">
      <formula>"MINOR"</formula>
    </cfRule>
    <cfRule type="cellIs" dxfId="46" priority="26" stopIfTrue="1" operator="equal">
      <formula>"MAJOR"</formula>
    </cfRule>
    <cfRule type="cellIs" dxfId="45" priority="27" stopIfTrue="1" operator="greaterThanOrEqual">
      <formula>"SEVERE"</formula>
    </cfRule>
  </conditionalFormatting>
  <conditionalFormatting sqref="AC23">
    <cfRule type="cellIs" dxfId="44" priority="13" stopIfTrue="1" operator="equal">
      <formula>"MINOR"</formula>
    </cfRule>
    <cfRule type="cellIs" dxfId="43" priority="14" stopIfTrue="1" operator="equal">
      <formula>"MAJOR"</formula>
    </cfRule>
    <cfRule type="cellIs" dxfId="42" priority="15" stopIfTrue="1" operator="greaterThanOrEqual">
      <formula>"SEVERE"</formula>
    </cfRule>
  </conditionalFormatting>
  <conditionalFormatting sqref="N38">
    <cfRule type="cellIs" dxfId="41" priority="46" stopIfTrue="1" operator="between">
      <formula>3</formula>
      <formula>10</formula>
    </cfRule>
    <cfRule type="cellIs" dxfId="40" priority="47" stopIfTrue="1" operator="between">
      <formula>11</formula>
      <formula>40</formula>
    </cfRule>
    <cfRule type="cellIs" dxfId="39" priority="48" stopIfTrue="1" operator="between">
      <formula>41</formula>
      <formula>300</formula>
    </cfRule>
  </conditionalFormatting>
  <conditionalFormatting sqref="AB38">
    <cfRule type="cellIs" dxfId="38" priority="43" stopIfTrue="1" operator="between">
      <formula>3</formula>
      <formula>10</formula>
    </cfRule>
    <cfRule type="cellIs" dxfId="37" priority="44" stopIfTrue="1" operator="between">
      <formula>11</formula>
      <formula>40</formula>
    </cfRule>
    <cfRule type="cellIs" dxfId="36" priority="45" stopIfTrue="1" operator="between">
      <formula>41</formula>
      <formula>300</formula>
    </cfRule>
  </conditionalFormatting>
  <conditionalFormatting sqref="O38">
    <cfRule type="cellIs" dxfId="35" priority="40" stopIfTrue="1" operator="equal">
      <formula>"MINOR"</formula>
    </cfRule>
    <cfRule type="cellIs" dxfId="34" priority="41" stopIfTrue="1" operator="equal">
      <formula>"MAJOR"</formula>
    </cfRule>
    <cfRule type="cellIs" dxfId="33" priority="42" stopIfTrue="1" operator="greaterThanOrEqual">
      <formula>"SEVERE"</formula>
    </cfRule>
  </conditionalFormatting>
  <conditionalFormatting sqref="AC38">
    <cfRule type="cellIs" dxfId="32" priority="37" stopIfTrue="1" operator="equal">
      <formula>"MINOR"</formula>
    </cfRule>
    <cfRule type="cellIs" dxfId="31" priority="38" stopIfTrue="1" operator="equal">
      <formula>"MAJOR"</formula>
    </cfRule>
    <cfRule type="cellIs" dxfId="30" priority="39" stopIfTrue="1" operator="greaterThanOrEqual">
      <formula>"SEVERE"</formula>
    </cfRule>
  </conditionalFormatting>
  <conditionalFormatting sqref="N24">
    <cfRule type="cellIs" dxfId="29" priority="34" stopIfTrue="1" operator="between">
      <formula>3</formula>
      <formula>10</formula>
    </cfRule>
    <cfRule type="cellIs" dxfId="28" priority="35" stopIfTrue="1" operator="between">
      <formula>11</formula>
      <formula>40</formula>
    </cfRule>
    <cfRule type="cellIs" dxfId="27" priority="36" stopIfTrue="1" operator="between">
      <formula>41</formula>
      <formula>300</formula>
    </cfRule>
  </conditionalFormatting>
  <conditionalFormatting sqref="AB24">
    <cfRule type="cellIs" dxfId="26" priority="31" stopIfTrue="1" operator="between">
      <formula>3</formula>
      <formula>10</formula>
    </cfRule>
    <cfRule type="cellIs" dxfId="25" priority="32" stopIfTrue="1" operator="between">
      <formula>11</formula>
      <formula>40</formula>
    </cfRule>
    <cfRule type="cellIs" dxfId="24" priority="33" stopIfTrue="1" operator="between">
      <formula>41</formula>
      <formula>300</formula>
    </cfRule>
  </conditionalFormatting>
  <conditionalFormatting sqref="O24">
    <cfRule type="cellIs" dxfId="23" priority="28" stopIfTrue="1" operator="equal">
      <formula>"MINOR"</formula>
    </cfRule>
    <cfRule type="cellIs" dxfId="22" priority="29" stopIfTrue="1" operator="equal">
      <formula>"MAJOR"</formula>
    </cfRule>
    <cfRule type="cellIs" dxfId="21" priority="30" stopIfTrue="1" operator="greaterThanOrEqual">
      <formula>"SEVERE"</formula>
    </cfRule>
  </conditionalFormatting>
  <conditionalFormatting sqref="N23">
    <cfRule type="cellIs" dxfId="20" priority="22" stopIfTrue="1" operator="between">
      <formula>3</formula>
      <formula>10</formula>
    </cfRule>
    <cfRule type="cellIs" dxfId="19" priority="23" stopIfTrue="1" operator="between">
      <formula>11</formula>
      <formula>40</formula>
    </cfRule>
    <cfRule type="cellIs" dxfId="18" priority="24" stopIfTrue="1" operator="between">
      <formula>41</formula>
      <formula>300</formula>
    </cfRule>
  </conditionalFormatting>
  <conditionalFormatting sqref="AB23">
    <cfRule type="cellIs" dxfId="17" priority="19" stopIfTrue="1" operator="between">
      <formula>3</formula>
      <formula>10</formula>
    </cfRule>
    <cfRule type="cellIs" dxfId="16" priority="20" stopIfTrue="1" operator="between">
      <formula>11</formula>
      <formula>40</formula>
    </cfRule>
    <cfRule type="cellIs" dxfId="15" priority="21" stopIfTrue="1" operator="between">
      <formula>41</formula>
      <formula>300</formula>
    </cfRule>
  </conditionalFormatting>
  <conditionalFormatting sqref="O23">
    <cfRule type="cellIs" dxfId="14" priority="16" stopIfTrue="1" operator="equal">
      <formula>"MINOR"</formula>
    </cfRule>
    <cfRule type="cellIs" dxfId="13" priority="17" stopIfTrue="1" operator="equal">
      <formula>"MAJOR"</formula>
    </cfRule>
    <cfRule type="cellIs" dxfId="12" priority="18" stopIfTrue="1" operator="greaterThanOrEqual">
      <formula>"SEVERE"</formula>
    </cfRule>
  </conditionalFormatting>
  <pageMargins left="0" right="0" top="0.35433070866141736" bottom="0.15748031496062992" header="0.31496062992125984" footer="0"/>
  <pageSetup paperSize="8" scale="56" orientation="landscape" verticalDpi="598"/>
  <headerFooter>
    <oddHeader>&amp;F</oddHeader>
    <oddFooter>&amp;A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Q60"/>
  <sheetViews>
    <sheetView topLeftCell="A4" zoomScaleSheetLayoutView="90" workbookViewId="0">
      <pane xSplit="1" ySplit="10" topLeftCell="B14" activePane="bottomRight" state="frozen"/>
      <selection activeCell="A7" sqref="A7"/>
      <selection pane="topRight" activeCell="B7" sqref="B7"/>
      <selection pane="bottomLeft" activeCell="A26" sqref="A26"/>
      <selection pane="bottomRight" activeCell="F14" sqref="F14"/>
    </sheetView>
  </sheetViews>
  <sheetFormatPr baseColWidth="10" defaultColWidth="11.5" defaultRowHeight="21" customHeight="1" outlineLevelRow="1" outlineLevelCol="1" x14ac:dyDescent="0"/>
  <cols>
    <col min="1" max="1" width="2.33203125" style="88" customWidth="1"/>
    <col min="2" max="2" width="8.6640625" style="78" customWidth="1"/>
    <col min="3" max="3" width="10.83203125" style="78" hidden="1" customWidth="1"/>
    <col min="4" max="4" width="10.6640625" style="78" customWidth="1"/>
    <col min="5" max="5" width="11.6640625" style="78" customWidth="1"/>
    <col min="6" max="6" width="55" style="78" customWidth="1"/>
    <col min="7" max="7" width="37.5" style="81" customWidth="1"/>
    <col min="8" max="8" width="36.6640625" style="78" customWidth="1"/>
    <col min="9" max="9" width="10.1640625" style="78" customWidth="1" outlineLevel="1"/>
    <col min="10" max="10" width="10.83203125" style="78" customWidth="1" outlineLevel="1"/>
    <col min="11" max="13" width="9" style="78" customWidth="1" outlineLevel="1"/>
    <col min="14" max="14" width="9.6640625" style="78" customWidth="1"/>
    <col min="15" max="15" width="10.6640625" style="78" bestFit="1" customWidth="1"/>
    <col min="16" max="16" width="13" style="78" customWidth="1"/>
    <col min="17" max="17" width="53.5" style="95" bestFit="1" customWidth="1"/>
    <col min="18" max="18" width="32.5" style="19" hidden="1" customWidth="1" outlineLevel="1"/>
    <col min="19" max="19" width="15.33203125" style="78" hidden="1" customWidth="1" outlineLevel="1"/>
    <col min="20" max="20" width="19.1640625" style="78" hidden="1" customWidth="1" outlineLevel="1"/>
    <col min="21" max="22" width="11.5" style="78" hidden="1" customWidth="1" outlineLevel="1"/>
    <col min="23" max="23" width="17.5" style="78" hidden="1" customWidth="1" outlineLevel="1"/>
    <col min="24" max="24" width="11.5" style="84" collapsed="1"/>
    <col min="25" max="27" width="11.5" style="84"/>
    <col min="28" max="29" width="11.5" style="78"/>
    <col min="30" max="30" width="1.83203125" style="78" customWidth="1"/>
    <col min="31" max="31" width="14.5" style="78" customWidth="1"/>
    <col min="32" max="32" width="11.83203125" style="127" customWidth="1"/>
    <col min="33" max="33" width="14.6640625" style="127" customWidth="1"/>
    <col min="34" max="34" width="13.5" style="127" customWidth="1"/>
    <col min="35" max="35" width="12.6640625" style="78" customWidth="1"/>
    <col min="36" max="16384" width="11.5" style="78"/>
  </cols>
  <sheetData>
    <row r="1" spans="1:43" ht="17" outlineLevel="1">
      <c r="A1" s="86"/>
      <c r="B1" s="12"/>
      <c r="C1" s="12"/>
      <c r="D1" s="67"/>
      <c r="E1" s="12"/>
      <c r="F1" s="12"/>
      <c r="G1" s="79"/>
      <c r="H1" s="12"/>
      <c r="I1" s="12"/>
      <c r="J1" s="209"/>
      <c r="K1" s="209"/>
      <c r="L1" s="209"/>
      <c r="M1" s="209"/>
      <c r="N1" s="209"/>
      <c r="O1" s="209"/>
      <c r="P1" s="45"/>
      <c r="Q1" s="211"/>
      <c r="R1" s="212"/>
      <c r="S1" s="211"/>
      <c r="T1" s="211"/>
      <c r="U1" s="211"/>
      <c r="V1" s="152"/>
      <c r="W1" s="50"/>
      <c r="X1" s="89"/>
      <c r="Y1" s="213" t="s">
        <v>119</v>
      </c>
      <c r="Z1" s="214"/>
      <c r="AA1" s="215"/>
      <c r="AB1" s="216"/>
      <c r="AC1" s="216"/>
      <c r="AD1" s="17"/>
      <c r="AE1" s="18"/>
      <c r="AF1" s="128"/>
      <c r="AG1" s="68"/>
      <c r="AH1" s="68"/>
      <c r="AI1" s="19"/>
      <c r="AJ1" s="19"/>
      <c r="AK1" s="19"/>
      <c r="AL1" s="19"/>
    </row>
    <row r="2" spans="1:43" ht="17" outlineLevel="1">
      <c r="A2" s="87"/>
      <c r="B2" s="20"/>
      <c r="C2" s="20"/>
      <c r="D2" s="25"/>
      <c r="E2" s="20"/>
      <c r="F2" s="20"/>
      <c r="G2" s="80"/>
      <c r="H2" s="20"/>
      <c r="I2" s="20"/>
      <c r="J2" s="210"/>
      <c r="K2" s="210"/>
      <c r="L2" s="210"/>
      <c r="M2" s="210"/>
      <c r="N2" s="210"/>
      <c r="O2" s="210"/>
      <c r="P2" s="46"/>
      <c r="Q2" s="48"/>
      <c r="R2" s="18"/>
      <c r="S2" s="48"/>
      <c r="T2" s="51"/>
      <c r="U2" s="48"/>
      <c r="V2" s="48"/>
      <c r="W2" s="51"/>
      <c r="X2" s="90"/>
      <c r="Y2" s="217" t="s">
        <v>120</v>
      </c>
      <c r="Z2" s="218"/>
      <c r="AA2" s="91" t="s">
        <v>118</v>
      </c>
      <c r="AB2" s="49"/>
      <c r="AC2" s="49"/>
      <c r="AD2" s="47"/>
      <c r="AE2" s="18"/>
      <c r="AF2" s="128"/>
      <c r="AG2" s="68"/>
      <c r="AH2" s="68"/>
      <c r="AI2" s="19"/>
      <c r="AJ2" s="19"/>
      <c r="AK2" s="19"/>
      <c r="AL2" s="19"/>
    </row>
    <row r="3" spans="1:43" ht="17" outlineLevel="1">
      <c r="A3" s="87"/>
      <c r="B3" s="20"/>
      <c r="C3" s="20"/>
      <c r="D3" s="25"/>
      <c r="E3" s="20"/>
      <c r="F3" s="20"/>
      <c r="G3" s="80"/>
      <c r="H3" s="20"/>
      <c r="I3" s="20"/>
      <c r="J3" s="210"/>
      <c r="K3" s="210"/>
      <c r="L3" s="210"/>
      <c r="M3" s="210"/>
      <c r="N3" s="210"/>
      <c r="O3" s="210"/>
      <c r="P3" s="151"/>
      <c r="Q3" s="151"/>
      <c r="R3" s="116"/>
      <c r="S3" s="151"/>
      <c r="T3" s="151"/>
      <c r="U3" s="151"/>
      <c r="V3" s="151"/>
      <c r="W3" s="151"/>
      <c r="X3" s="90"/>
      <c r="Y3" s="217" t="s">
        <v>0</v>
      </c>
      <c r="Z3" s="218"/>
      <c r="AA3" s="219"/>
      <c r="AB3" s="220"/>
      <c r="AC3" s="220"/>
      <c r="AD3" s="21"/>
      <c r="AE3" s="145"/>
      <c r="AF3" s="129"/>
      <c r="AG3" s="68"/>
      <c r="AH3" s="68"/>
      <c r="AI3" s="19"/>
      <c r="AJ3" s="19"/>
      <c r="AK3" s="19"/>
      <c r="AL3" s="19"/>
    </row>
    <row r="4" spans="1:43" ht="17.25" customHeight="1" outlineLevel="1">
      <c r="A4" s="87"/>
      <c r="B4" s="15" t="s">
        <v>12</v>
      </c>
      <c r="C4" s="15"/>
      <c r="D4" s="69"/>
      <c r="E4" s="22"/>
      <c r="F4" s="22"/>
      <c r="G4" s="8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85"/>
      <c r="Y4" s="85"/>
      <c r="Z4" s="85"/>
      <c r="AA4" s="85"/>
      <c r="AB4" s="22"/>
      <c r="AC4" s="22"/>
      <c r="AD4" s="24"/>
      <c r="AE4" s="58" t="s">
        <v>42</v>
      </c>
      <c r="AF4" s="58" t="s">
        <v>13</v>
      </c>
      <c r="AG4" s="58" t="s">
        <v>96</v>
      </c>
      <c r="AH4" s="68"/>
      <c r="AL4" s="19"/>
      <c r="AM4" s="100" t="s">
        <v>133</v>
      </c>
    </row>
    <row r="5" spans="1:43" ht="17.25" customHeight="1" outlineLevel="1">
      <c r="A5" s="87"/>
      <c r="B5" s="16" t="s">
        <v>1</v>
      </c>
      <c r="C5" s="192" t="s">
        <v>121</v>
      </c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  <c r="AD5" s="24"/>
      <c r="AE5" s="59" t="s">
        <v>27</v>
      </c>
      <c r="AF5" s="59" t="s">
        <v>23</v>
      </c>
      <c r="AG5" s="59">
        <v>1</v>
      </c>
      <c r="AH5" s="68"/>
      <c r="AL5" s="19"/>
      <c r="AM5" s="100" t="s">
        <v>130</v>
      </c>
    </row>
    <row r="6" spans="1:43" ht="12.75" customHeight="1" outlineLevel="1">
      <c r="A6" s="60"/>
      <c r="B6" s="4" t="s">
        <v>2</v>
      </c>
      <c r="C6" s="98" t="s">
        <v>122</v>
      </c>
      <c r="D6" s="99" t="s">
        <v>126</v>
      </c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5"/>
      <c r="AE6" s="59" t="s">
        <v>8</v>
      </c>
      <c r="AF6" s="59" t="s">
        <v>97</v>
      </c>
      <c r="AG6" s="59">
        <v>2</v>
      </c>
      <c r="AH6" s="130"/>
      <c r="AL6" s="3"/>
      <c r="AM6" s="78" t="s">
        <v>134</v>
      </c>
    </row>
    <row r="7" spans="1:43" ht="12.75" customHeight="1" outlineLevel="1">
      <c r="A7" s="60"/>
      <c r="B7" s="7" t="s">
        <v>152</v>
      </c>
      <c r="C7" s="98" t="s">
        <v>123</v>
      </c>
      <c r="D7" s="99" t="s">
        <v>127</v>
      </c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5"/>
      <c r="AE7" s="59" t="s">
        <v>28</v>
      </c>
      <c r="AF7" s="59" t="s">
        <v>98</v>
      </c>
      <c r="AG7" s="59">
        <v>4</v>
      </c>
      <c r="AH7" s="130"/>
      <c r="AL7" s="3"/>
      <c r="AM7" s="78" t="s">
        <v>131</v>
      </c>
    </row>
    <row r="8" spans="1:43" ht="12.75" customHeight="1" outlineLevel="1">
      <c r="A8" s="60"/>
      <c r="B8" s="8" t="s">
        <v>153</v>
      </c>
      <c r="C8" s="98" t="s">
        <v>124</v>
      </c>
      <c r="D8" s="99" t="s">
        <v>128</v>
      </c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5"/>
      <c r="AE8" s="59" t="s">
        <v>9</v>
      </c>
      <c r="AF8" s="59" t="s">
        <v>99</v>
      </c>
      <c r="AG8" s="59">
        <v>8</v>
      </c>
      <c r="AH8" s="130"/>
      <c r="AL8" s="3"/>
      <c r="AM8" s="78" t="s">
        <v>132</v>
      </c>
    </row>
    <row r="9" spans="1:43" ht="12.75" customHeight="1" outlineLevel="1">
      <c r="A9" s="60"/>
      <c r="B9" s="9" t="s">
        <v>154</v>
      </c>
      <c r="C9" s="98" t="s">
        <v>125</v>
      </c>
      <c r="D9" s="99" t="s">
        <v>129</v>
      </c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5"/>
      <c r="AE9" s="59" t="s">
        <v>31</v>
      </c>
      <c r="AF9" s="59" t="s">
        <v>100</v>
      </c>
      <c r="AG9" s="59">
        <v>16</v>
      </c>
      <c r="AH9" s="130"/>
      <c r="AL9" s="3"/>
    </row>
    <row r="10" spans="1:43" ht="9" customHeight="1" outlineLevel="1">
      <c r="A10" s="87"/>
      <c r="B10" s="22"/>
      <c r="C10" s="22"/>
      <c r="D10" s="25"/>
      <c r="E10" s="22"/>
      <c r="F10" s="22"/>
      <c r="G10" s="8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85"/>
      <c r="Y10" s="85"/>
      <c r="Z10" s="85"/>
      <c r="AA10" s="85"/>
      <c r="AB10" s="22"/>
      <c r="AC10" s="22"/>
      <c r="AD10" s="24"/>
      <c r="AE10" s="22"/>
      <c r="AF10" s="25"/>
      <c r="AG10" s="68"/>
      <c r="AH10" s="68"/>
      <c r="AI10" s="3"/>
      <c r="AJ10" s="3"/>
      <c r="AK10" s="19"/>
      <c r="AL10" s="19"/>
    </row>
    <row r="11" spans="1:43" ht="21" customHeight="1">
      <c r="A11" s="87"/>
      <c r="B11" s="193" t="s">
        <v>43</v>
      </c>
      <c r="C11" s="193"/>
      <c r="D11" s="193"/>
      <c r="E11" s="193"/>
      <c r="F11" s="193"/>
      <c r="G11" s="193"/>
      <c r="H11" s="193"/>
      <c r="I11" s="150"/>
      <c r="J11" s="193" t="s">
        <v>44</v>
      </c>
      <c r="K11" s="193"/>
      <c r="L11" s="193"/>
      <c r="M11" s="193"/>
      <c r="N11" s="193"/>
      <c r="O11" s="193"/>
      <c r="P11" s="194" t="s">
        <v>45</v>
      </c>
      <c r="Q11" s="194"/>
      <c r="R11" s="195"/>
      <c r="S11" s="194"/>
      <c r="T11" s="194"/>
      <c r="U11" s="194"/>
      <c r="V11" s="194"/>
      <c r="W11" s="194"/>
      <c r="X11" s="196" t="s">
        <v>46</v>
      </c>
      <c r="Y11" s="196"/>
      <c r="Z11" s="196"/>
      <c r="AA11" s="196"/>
      <c r="AB11" s="196"/>
      <c r="AC11" s="196"/>
      <c r="AD11" s="24"/>
      <c r="AE11" s="22"/>
      <c r="AF11" s="25"/>
      <c r="AG11" s="68"/>
      <c r="AH11" s="68"/>
      <c r="AI11" s="3"/>
      <c r="AJ11" s="3"/>
      <c r="AK11" s="19"/>
      <c r="AL11" s="19"/>
    </row>
    <row r="12" spans="1:43" ht="21" customHeight="1">
      <c r="A12" s="87"/>
      <c r="B12" s="191" t="s">
        <v>35</v>
      </c>
      <c r="C12" s="191" t="s">
        <v>37</v>
      </c>
      <c r="D12" s="197" t="s">
        <v>105</v>
      </c>
      <c r="E12" s="199" t="s">
        <v>38</v>
      </c>
      <c r="F12" s="200" t="s">
        <v>36</v>
      </c>
      <c r="G12" s="201"/>
      <c r="H12" s="202"/>
      <c r="I12" s="206" t="s">
        <v>144</v>
      </c>
      <c r="J12" s="191" t="s">
        <v>42</v>
      </c>
      <c r="K12" s="191" t="s">
        <v>13</v>
      </c>
      <c r="L12" s="191"/>
      <c r="M12" s="191"/>
      <c r="N12" s="190" t="s">
        <v>1</v>
      </c>
      <c r="O12" s="190"/>
      <c r="P12" s="191" t="s">
        <v>49</v>
      </c>
      <c r="Q12" s="191" t="s">
        <v>135</v>
      </c>
      <c r="R12" s="197" t="s">
        <v>117</v>
      </c>
      <c r="S12" s="191" t="s">
        <v>47</v>
      </c>
      <c r="T12" s="191" t="s">
        <v>48</v>
      </c>
      <c r="U12" s="191" t="s">
        <v>104</v>
      </c>
      <c r="V12" s="197" t="s">
        <v>103</v>
      </c>
      <c r="W12" s="191" t="s">
        <v>102</v>
      </c>
      <c r="X12" s="191" t="s">
        <v>42</v>
      </c>
      <c r="Y12" s="191" t="s">
        <v>13</v>
      </c>
      <c r="Z12" s="191"/>
      <c r="AA12" s="191"/>
      <c r="AB12" s="204" t="s">
        <v>1</v>
      </c>
      <c r="AC12" s="204"/>
      <c r="AD12" s="24"/>
      <c r="AE12" s="22"/>
      <c r="AI12" s="3"/>
      <c r="AJ12" s="3"/>
      <c r="AK12" s="19"/>
      <c r="AL12" s="19"/>
    </row>
    <row r="13" spans="1:43" ht="21" customHeight="1">
      <c r="A13" s="87"/>
      <c r="B13" s="191"/>
      <c r="C13" s="191"/>
      <c r="D13" s="198"/>
      <c r="E13" s="199"/>
      <c r="F13" s="149" t="s">
        <v>39</v>
      </c>
      <c r="G13" s="94" t="s">
        <v>40</v>
      </c>
      <c r="H13" s="149" t="s">
        <v>41</v>
      </c>
      <c r="I13" s="207"/>
      <c r="J13" s="191"/>
      <c r="K13" s="63" t="s">
        <v>14</v>
      </c>
      <c r="L13" s="64" t="s">
        <v>11</v>
      </c>
      <c r="M13" s="65" t="s">
        <v>15</v>
      </c>
      <c r="N13" s="190"/>
      <c r="O13" s="190"/>
      <c r="P13" s="191"/>
      <c r="Q13" s="191"/>
      <c r="R13" s="198"/>
      <c r="S13" s="191"/>
      <c r="T13" s="191"/>
      <c r="U13" s="191"/>
      <c r="V13" s="198"/>
      <c r="W13" s="191"/>
      <c r="X13" s="191"/>
      <c r="Y13" s="63" t="s">
        <v>14</v>
      </c>
      <c r="Z13" s="64" t="s">
        <v>11</v>
      </c>
      <c r="AA13" s="65" t="s">
        <v>15</v>
      </c>
      <c r="AB13" s="204"/>
      <c r="AC13" s="204"/>
      <c r="AD13" s="24"/>
      <c r="AE13" s="22"/>
      <c r="AI13" s="3"/>
      <c r="AJ13" s="3"/>
      <c r="AK13" s="19"/>
      <c r="AL13" s="19"/>
    </row>
    <row r="14" spans="1:43" s="111" customFormat="1" ht="21" customHeight="1">
      <c r="A14" s="102"/>
      <c r="B14" s="103"/>
      <c r="C14" s="104"/>
      <c r="D14" s="105" t="s">
        <v>101</v>
      </c>
      <c r="E14" s="104"/>
      <c r="F14" s="106" t="s">
        <v>118</v>
      </c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7"/>
      <c r="R14" s="104"/>
      <c r="S14" s="104"/>
      <c r="T14" s="104"/>
      <c r="U14" s="104"/>
      <c r="V14" s="104"/>
      <c r="W14" s="104"/>
      <c r="X14" s="108"/>
      <c r="Y14" s="108"/>
      <c r="Z14" s="108"/>
      <c r="AA14" s="108"/>
      <c r="AB14" s="108"/>
      <c r="AC14" s="109"/>
      <c r="AD14" s="110"/>
      <c r="AE14" s="146"/>
      <c r="AF14" s="131"/>
      <c r="AG14" s="137" t="s">
        <v>157</v>
      </c>
      <c r="AH14" s="138" t="s">
        <v>14</v>
      </c>
      <c r="AI14" s="139" t="s">
        <v>11</v>
      </c>
      <c r="AJ14" s="140" t="s">
        <v>15</v>
      </c>
      <c r="AK14" s="144" t="s">
        <v>156</v>
      </c>
      <c r="AL14" s="141"/>
      <c r="AM14" s="141"/>
      <c r="AN14" s="138" t="s">
        <v>14</v>
      </c>
      <c r="AO14" s="139" t="s">
        <v>11</v>
      </c>
      <c r="AP14" s="140" t="s">
        <v>15</v>
      </c>
      <c r="AQ14" s="144" t="s">
        <v>156</v>
      </c>
    </row>
    <row r="15" spans="1:43" ht="39.75" hidden="1" customHeight="1" outlineLevel="1">
      <c r="A15" s="60"/>
      <c r="B15" s="92"/>
      <c r="C15" s="56"/>
      <c r="D15" s="118"/>
      <c r="E15" s="53"/>
      <c r="F15" s="83"/>
      <c r="G15" s="93"/>
      <c r="H15" s="53"/>
      <c r="I15" s="53"/>
      <c r="J15" s="55"/>
      <c r="K15" s="54"/>
      <c r="L15" s="54"/>
      <c r="M15" s="54"/>
      <c r="N15" s="61"/>
      <c r="O15" s="57"/>
      <c r="P15" s="96"/>
      <c r="Q15" s="52"/>
      <c r="R15" s="117"/>
      <c r="S15" s="53"/>
      <c r="T15" s="53"/>
      <c r="U15" s="66"/>
      <c r="V15" s="66"/>
      <c r="W15" s="53"/>
      <c r="X15" s="55"/>
      <c r="Y15" s="54"/>
      <c r="Z15" s="54"/>
      <c r="AA15" s="54"/>
      <c r="AB15" s="61"/>
      <c r="AC15" s="57"/>
      <c r="AD15" s="62"/>
      <c r="AE15" s="147"/>
      <c r="AF15" s="132"/>
      <c r="AG15" s="137"/>
      <c r="AH15" s="141"/>
      <c r="AI15" s="141"/>
      <c r="AJ15" s="141"/>
      <c r="AK15" s="142"/>
      <c r="AL15" s="143"/>
      <c r="AM15" s="141"/>
      <c r="AN15" s="141"/>
      <c r="AO15" s="141"/>
      <c r="AP15" s="141"/>
      <c r="AQ15" s="142"/>
    </row>
    <row r="16" spans="1:43" ht="21" customHeight="1" collapsed="1">
      <c r="F16" s="70"/>
      <c r="G16" s="82"/>
      <c r="H16" s="70"/>
      <c r="I16" s="70"/>
      <c r="J16" s="70"/>
      <c r="K16" s="70"/>
      <c r="L16" s="70"/>
      <c r="M16" s="70"/>
      <c r="N16" s="70"/>
      <c r="O16" s="70"/>
      <c r="P16" s="70"/>
      <c r="Y16" s="78"/>
      <c r="Z16" s="78"/>
      <c r="AA16" s="78"/>
    </row>
    <row r="17" spans="1:29" ht="21" customHeight="1">
      <c r="F17" s="70"/>
      <c r="G17" s="82"/>
      <c r="H17" s="70"/>
      <c r="I17" s="70"/>
      <c r="J17" s="70"/>
      <c r="K17" s="70"/>
      <c r="L17" s="70"/>
      <c r="M17" s="70"/>
      <c r="N17" s="70"/>
      <c r="O17" s="70"/>
      <c r="P17" s="70"/>
      <c r="X17" s="119" t="s">
        <v>145</v>
      </c>
      <c r="AA17" s="78"/>
    </row>
    <row r="18" spans="1:29" s="121" customFormat="1" ht="40.5" customHeight="1">
      <c r="A18" s="120"/>
      <c r="F18" s="122"/>
      <c r="G18" s="123"/>
      <c r="H18" s="122"/>
      <c r="I18" s="122"/>
      <c r="J18" s="122"/>
      <c r="K18" s="122"/>
      <c r="L18" s="122"/>
      <c r="M18" s="122"/>
      <c r="N18" s="122"/>
      <c r="O18" s="122"/>
      <c r="P18" s="122"/>
      <c r="Q18" s="120"/>
      <c r="X18" s="124" t="s">
        <v>146</v>
      </c>
      <c r="Y18" s="124" t="s">
        <v>147</v>
      </c>
      <c r="Z18" s="124" t="s">
        <v>148</v>
      </c>
      <c r="AA18" s="124" t="s">
        <v>149</v>
      </c>
      <c r="AC18" s="78"/>
    </row>
    <row r="19" spans="1:29" ht="21" customHeight="1">
      <c r="F19" s="70"/>
      <c r="G19" s="82"/>
      <c r="H19" s="70"/>
      <c r="I19" s="70"/>
      <c r="J19" s="70"/>
      <c r="K19" s="70"/>
      <c r="L19" s="70"/>
      <c r="M19" s="70"/>
      <c r="N19" s="70"/>
      <c r="O19" s="70"/>
      <c r="P19" s="70"/>
      <c r="X19" s="125">
        <f>COUNTIF(D:D,"WP*")+COUNTIF(D:D,"Top*")</f>
        <v>0</v>
      </c>
      <c r="Y19" s="125">
        <f>COUNTIF(D:D,"Top*")</f>
        <v>0</v>
      </c>
      <c r="Z19" s="126" t="e">
        <f>AVERAGE(N:N)</f>
        <v>#DIV/0!</v>
      </c>
      <c r="AA19" s="126" t="e">
        <f>AVERAGE(AB:AB)</f>
        <v>#DIV/0!</v>
      </c>
    </row>
    <row r="20" spans="1:29" ht="21" customHeight="1">
      <c r="B20" s="101" t="s">
        <v>143</v>
      </c>
      <c r="F20" s="70"/>
      <c r="G20" s="82"/>
      <c r="H20" s="97"/>
      <c r="I20" s="97"/>
      <c r="J20" s="97"/>
      <c r="K20" s="97"/>
      <c r="L20" s="76"/>
      <c r="M20" s="76"/>
      <c r="N20" s="70"/>
      <c r="O20" s="70"/>
      <c r="P20" s="70"/>
    </row>
    <row r="21" spans="1:29" ht="21" customHeight="1">
      <c r="B21" s="101"/>
      <c r="F21" s="70"/>
      <c r="G21" s="82"/>
      <c r="H21" s="97"/>
      <c r="I21" s="97"/>
      <c r="J21" s="97"/>
      <c r="K21" s="97"/>
      <c r="L21" s="76"/>
      <c r="M21" s="76"/>
      <c r="N21" s="70"/>
      <c r="O21" s="70"/>
      <c r="P21" s="70"/>
    </row>
    <row r="22" spans="1:29" ht="21" customHeight="1">
      <c r="B22" s="101"/>
      <c r="F22" s="70"/>
      <c r="G22" s="82"/>
      <c r="H22" s="97"/>
      <c r="I22" s="97"/>
      <c r="J22" s="97"/>
      <c r="K22" s="97"/>
      <c r="L22" s="76"/>
      <c r="M22" s="76"/>
      <c r="N22" s="70"/>
      <c r="O22" s="70"/>
      <c r="P22" s="70"/>
    </row>
    <row r="23" spans="1:29" ht="21" customHeight="1">
      <c r="F23" s="70"/>
      <c r="G23" s="82"/>
      <c r="H23" s="97"/>
      <c r="I23" s="97"/>
      <c r="J23" s="97"/>
      <c r="K23" s="97"/>
      <c r="L23" s="76"/>
      <c r="M23" s="76"/>
      <c r="N23" s="70"/>
      <c r="O23" s="70"/>
      <c r="P23" s="70"/>
    </row>
    <row r="24" spans="1:29" ht="21" customHeight="1">
      <c r="F24" s="70"/>
      <c r="G24" s="82"/>
      <c r="H24" s="97"/>
      <c r="I24" s="97"/>
      <c r="J24" s="97"/>
      <c r="K24" s="97"/>
      <c r="L24" s="76"/>
      <c r="M24" s="76"/>
      <c r="N24" s="70"/>
      <c r="O24" s="70"/>
      <c r="P24" s="70"/>
    </row>
    <row r="25" spans="1:29" ht="21" customHeight="1">
      <c r="F25" s="70"/>
      <c r="G25" s="82"/>
      <c r="H25" s="70"/>
      <c r="I25" s="205"/>
      <c r="J25" s="205"/>
      <c r="K25" s="205"/>
      <c r="L25" s="76"/>
      <c r="M25" s="76"/>
      <c r="N25" s="70"/>
      <c r="O25" s="70"/>
      <c r="P25" s="70"/>
    </row>
    <row r="26" spans="1:29" ht="21" customHeight="1">
      <c r="F26" s="70"/>
      <c r="G26" s="82"/>
      <c r="H26" s="70"/>
      <c r="I26" s="70"/>
      <c r="J26" s="22"/>
      <c r="K26" s="22"/>
      <c r="L26" s="77"/>
      <c r="M26" s="77"/>
      <c r="N26" s="70"/>
      <c r="O26" s="70"/>
      <c r="P26" s="70"/>
    </row>
    <row r="27" spans="1:29" ht="21" customHeight="1">
      <c r="F27" s="70"/>
      <c r="G27" s="82"/>
      <c r="H27" s="70"/>
      <c r="I27" s="70"/>
      <c r="J27" s="70"/>
      <c r="K27" s="70"/>
      <c r="L27" s="70"/>
      <c r="M27" s="70"/>
      <c r="N27" s="70"/>
      <c r="O27" s="70"/>
      <c r="P27" s="70"/>
    </row>
    <row r="28" spans="1:29" ht="21" customHeight="1">
      <c r="F28" s="70"/>
      <c r="G28" s="82"/>
      <c r="H28" s="70"/>
      <c r="I28" s="70"/>
      <c r="J28" s="70"/>
      <c r="K28" s="70"/>
      <c r="L28" s="70"/>
      <c r="M28" s="70"/>
      <c r="N28" s="70"/>
      <c r="O28" s="70"/>
      <c r="P28" s="70"/>
    </row>
    <row r="29" spans="1:29" ht="21" customHeight="1">
      <c r="F29" s="70"/>
      <c r="G29" s="82"/>
      <c r="H29" s="71"/>
      <c r="I29" s="70"/>
      <c r="J29" s="72"/>
      <c r="K29" s="6"/>
      <c r="L29" s="70"/>
      <c r="M29" s="70"/>
      <c r="N29" s="70"/>
      <c r="O29" s="70"/>
      <c r="P29" s="70"/>
    </row>
    <row r="30" spans="1:29" ht="21" customHeight="1">
      <c r="F30" s="70"/>
      <c r="G30" s="82"/>
      <c r="H30" s="73"/>
      <c r="I30" s="73"/>
      <c r="J30" s="74"/>
      <c r="K30" s="73"/>
      <c r="L30" s="75"/>
      <c r="M30" s="75"/>
      <c r="N30" s="70"/>
      <c r="O30" s="70"/>
      <c r="P30" s="70"/>
    </row>
    <row r="31" spans="1:29" ht="21" customHeight="1">
      <c r="F31" s="70"/>
      <c r="G31" s="82"/>
      <c r="H31" s="205"/>
      <c r="I31" s="205"/>
      <c r="J31" s="205"/>
      <c r="K31" s="205"/>
      <c r="L31" s="76"/>
      <c r="M31" s="76"/>
      <c r="N31" s="70"/>
      <c r="O31" s="77"/>
      <c r="P31" s="77"/>
    </row>
    <row r="32" spans="1:29" ht="21" customHeight="1">
      <c r="F32" s="70"/>
      <c r="G32" s="82"/>
      <c r="H32" s="205"/>
      <c r="I32" s="205"/>
      <c r="J32" s="205"/>
      <c r="K32" s="205"/>
      <c r="L32" s="76"/>
      <c r="M32" s="76"/>
      <c r="N32" s="70"/>
      <c r="O32" s="70"/>
      <c r="P32" s="70"/>
    </row>
    <row r="33" spans="6:34" ht="21" customHeight="1">
      <c r="F33" s="70"/>
      <c r="G33" s="82"/>
      <c r="H33" s="205"/>
      <c r="I33" s="205"/>
      <c r="J33" s="205"/>
      <c r="K33" s="205"/>
      <c r="L33" s="76"/>
      <c r="M33" s="76"/>
      <c r="N33" s="70"/>
      <c r="O33" s="70"/>
      <c r="P33" s="70"/>
    </row>
    <row r="34" spans="6:34" ht="30.75" customHeight="1">
      <c r="F34" s="70"/>
      <c r="G34" s="82"/>
      <c r="H34" s="205"/>
      <c r="I34" s="205"/>
      <c r="J34" s="205"/>
      <c r="K34" s="205"/>
      <c r="L34" s="76"/>
      <c r="M34" s="76"/>
      <c r="N34" s="70"/>
      <c r="O34" s="70"/>
      <c r="P34" s="70"/>
    </row>
    <row r="35" spans="6:34" ht="21" customHeight="1">
      <c r="F35" s="70"/>
      <c r="G35" s="82"/>
      <c r="H35" s="205"/>
      <c r="I35" s="205"/>
      <c r="J35" s="205"/>
      <c r="K35" s="205"/>
      <c r="L35" s="76"/>
      <c r="M35" s="76"/>
      <c r="N35" s="70"/>
      <c r="O35" s="70"/>
      <c r="P35" s="70"/>
      <c r="AF35" s="133" t="s">
        <v>42</v>
      </c>
      <c r="AG35" s="133" t="s">
        <v>13</v>
      </c>
      <c r="AH35" s="133" t="s">
        <v>96</v>
      </c>
    </row>
    <row r="36" spans="6:34" ht="21" customHeight="1">
      <c r="F36" s="70"/>
      <c r="G36" s="82"/>
      <c r="H36" s="205"/>
      <c r="I36" s="205"/>
      <c r="J36" s="205"/>
      <c r="K36" s="205"/>
      <c r="L36" s="76"/>
      <c r="M36" s="76"/>
      <c r="N36" s="70"/>
      <c r="O36" s="70"/>
      <c r="P36" s="70"/>
      <c r="AF36" s="133"/>
      <c r="AG36" s="133"/>
      <c r="AH36" s="133"/>
    </row>
    <row r="37" spans="6:34" ht="21" customHeight="1">
      <c r="F37" s="70"/>
      <c r="G37" s="82"/>
      <c r="H37" s="70"/>
      <c r="I37" s="205"/>
      <c r="J37" s="205"/>
      <c r="K37" s="205"/>
      <c r="L37" s="76"/>
      <c r="M37" s="76"/>
      <c r="N37" s="70"/>
      <c r="O37" s="70"/>
      <c r="P37" s="70"/>
      <c r="AF37" s="134" t="s">
        <v>27</v>
      </c>
      <c r="AG37" s="134" t="s">
        <v>23</v>
      </c>
      <c r="AH37" s="134">
        <v>1</v>
      </c>
    </row>
    <row r="38" spans="6:34" ht="21" customHeight="1">
      <c r="F38" s="70"/>
      <c r="G38" s="82"/>
      <c r="H38" s="70"/>
      <c r="I38" s="70"/>
      <c r="J38" s="70"/>
      <c r="K38" s="70"/>
      <c r="L38" s="70"/>
      <c r="M38" s="70"/>
      <c r="N38" s="70"/>
      <c r="O38" s="70"/>
      <c r="P38" s="70"/>
      <c r="AF38" s="134" t="s">
        <v>8</v>
      </c>
      <c r="AG38" s="134" t="s">
        <v>97</v>
      </c>
      <c r="AH38" s="134">
        <v>2</v>
      </c>
    </row>
    <row r="39" spans="6:34" ht="21" customHeight="1">
      <c r="F39" s="70"/>
      <c r="G39" s="82"/>
      <c r="H39" s="70"/>
      <c r="I39" s="70"/>
      <c r="J39" s="70"/>
      <c r="K39" s="70"/>
      <c r="L39" s="70"/>
      <c r="M39" s="70"/>
      <c r="N39" s="70"/>
      <c r="O39" s="70"/>
      <c r="P39" s="70"/>
      <c r="AF39" s="135" t="s">
        <v>136</v>
      </c>
      <c r="AG39" s="135" t="s">
        <v>137</v>
      </c>
      <c r="AH39" s="133">
        <v>2</v>
      </c>
    </row>
    <row r="40" spans="6:34" ht="21" customHeight="1">
      <c r="F40" s="70"/>
      <c r="G40" s="82"/>
      <c r="H40" s="70"/>
      <c r="I40" s="70"/>
      <c r="J40" s="70"/>
      <c r="K40" s="70"/>
      <c r="L40" s="70"/>
      <c r="M40" s="70"/>
      <c r="N40" s="70"/>
      <c r="O40" s="70"/>
      <c r="P40" s="70"/>
      <c r="AF40" s="136" t="s">
        <v>27</v>
      </c>
      <c r="AG40" s="134" t="s">
        <v>98</v>
      </c>
      <c r="AH40" s="134">
        <v>4</v>
      </c>
    </row>
    <row r="41" spans="6:34" ht="21" customHeight="1">
      <c r="F41" s="70"/>
      <c r="G41" s="82"/>
      <c r="H41" s="71"/>
      <c r="I41" s="70"/>
      <c r="J41" s="72"/>
      <c r="K41" s="6"/>
      <c r="L41" s="203"/>
      <c r="M41" s="203"/>
      <c r="N41" s="70"/>
      <c r="O41" s="70"/>
      <c r="P41" s="70"/>
      <c r="AF41" s="135" t="s">
        <v>8</v>
      </c>
      <c r="AG41" s="135" t="s">
        <v>137</v>
      </c>
      <c r="AH41" s="133">
        <v>4</v>
      </c>
    </row>
    <row r="42" spans="6:34" ht="21" customHeight="1">
      <c r="F42" s="70"/>
      <c r="G42" s="82"/>
      <c r="H42" s="73"/>
      <c r="I42" s="73"/>
      <c r="J42" s="74"/>
      <c r="K42" s="73"/>
      <c r="L42" s="75"/>
      <c r="M42" s="75"/>
      <c r="N42" s="70"/>
      <c r="O42" s="70"/>
      <c r="P42" s="70"/>
      <c r="AF42" s="136" t="s">
        <v>138</v>
      </c>
      <c r="AG42" s="136" t="s">
        <v>23</v>
      </c>
      <c r="AH42" s="134">
        <v>4</v>
      </c>
    </row>
    <row r="43" spans="6:34" ht="21" customHeight="1">
      <c r="F43" s="70"/>
      <c r="G43" s="82"/>
      <c r="H43" s="205"/>
      <c r="I43" s="205"/>
      <c r="J43" s="205"/>
      <c r="K43" s="205"/>
      <c r="L43" s="76"/>
      <c r="M43" s="76"/>
      <c r="N43" s="70"/>
      <c r="O43" s="70"/>
      <c r="P43" s="70"/>
      <c r="AF43" s="136" t="s">
        <v>27</v>
      </c>
      <c r="AG43" s="136" t="s">
        <v>139</v>
      </c>
      <c r="AH43" s="134">
        <v>8</v>
      </c>
    </row>
    <row r="44" spans="6:34" ht="21" customHeight="1">
      <c r="F44" s="70"/>
      <c r="G44" s="82"/>
      <c r="H44" s="205"/>
      <c r="I44" s="205"/>
      <c r="J44" s="205"/>
      <c r="K44" s="205"/>
      <c r="L44" s="76"/>
      <c r="M44" s="76"/>
      <c r="N44" s="70"/>
      <c r="O44" s="70"/>
      <c r="P44" s="70"/>
      <c r="AF44" s="136" t="s">
        <v>8</v>
      </c>
      <c r="AG44" s="136" t="s">
        <v>98</v>
      </c>
      <c r="AH44" s="134">
        <v>8</v>
      </c>
    </row>
    <row r="45" spans="6:34" ht="21" customHeight="1">
      <c r="F45" s="70"/>
      <c r="G45" s="82"/>
      <c r="H45" s="205"/>
      <c r="I45" s="205"/>
      <c r="J45" s="205"/>
      <c r="K45" s="205"/>
      <c r="L45" s="76"/>
      <c r="M45" s="76"/>
      <c r="N45" s="70"/>
      <c r="O45" s="70"/>
      <c r="P45" s="70"/>
      <c r="AF45" s="136" t="s">
        <v>138</v>
      </c>
      <c r="AG45" s="136" t="s">
        <v>137</v>
      </c>
      <c r="AH45" s="134">
        <v>8</v>
      </c>
    </row>
    <row r="46" spans="6:34" ht="21" customHeight="1">
      <c r="F46" s="70"/>
      <c r="G46" s="82"/>
      <c r="H46" s="205"/>
      <c r="I46" s="205"/>
      <c r="J46" s="205"/>
      <c r="K46" s="205"/>
      <c r="L46" s="76"/>
      <c r="M46" s="76"/>
      <c r="N46" s="70"/>
      <c r="O46" s="70"/>
      <c r="P46" s="70"/>
      <c r="AF46" s="136" t="s">
        <v>140</v>
      </c>
      <c r="AG46" s="136" t="s">
        <v>23</v>
      </c>
      <c r="AH46" s="134">
        <v>8</v>
      </c>
    </row>
    <row r="47" spans="6:34" ht="21" customHeight="1">
      <c r="F47" s="70"/>
      <c r="G47" s="82"/>
      <c r="H47" s="205"/>
      <c r="I47" s="205"/>
      <c r="J47" s="205"/>
      <c r="K47" s="205"/>
      <c r="L47" s="76"/>
      <c r="M47" s="76"/>
      <c r="N47" s="70"/>
      <c r="O47" s="70"/>
      <c r="P47" s="70"/>
      <c r="AF47" s="136" t="s">
        <v>27</v>
      </c>
      <c r="AG47" s="136" t="s">
        <v>141</v>
      </c>
      <c r="AH47" s="134">
        <v>16</v>
      </c>
    </row>
    <row r="48" spans="6:34" ht="21" customHeight="1">
      <c r="F48" s="70"/>
      <c r="G48" s="82"/>
      <c r="H48" s="205"/>
      <c r="I48" s="205"/>
      <c r="J48" s="205"/>
      <c r="K48" s="205"/>
      <c r="L48" s="76"/>
      <c r="M48" s="76"/>
      <c r="N48" s="70"/>
      <c r="O48" s="70"/>
      <c r="P48" s="70"/>
      <c r="AF48" s="136" t="s">
        <v>8</v>
      </c>
      <c r="AG48" s="136" t="s">
        <v>139</v>
      </c>
      <c r="AH48" s="134">
        <v>16</v>
      </c>
    </row>
    <row r="49" spans="6:34" ht="21" customHeight="1">
      <c r="F49" s="70"/>
      <c r="G49" s="82"/>
      <c r="H49" s="70"/>
      <c r="I49" s="205"/>
      <c r="J49" s="205"/>
      <c r="K49" s="205"/>
      <c r="L49" s="76"/>
      <c r="M49" s="76"/>
      <c r="N49" s="70"/>
      <c r="O49" s="70"/>
      <c r="P49" s="70"/>
      <c r="AF49" s="134" t="s">
        <v>9</v>
      </c>
      <c r="AG49" s="136" t="s">
        <v>97</v>
      </c>
      <c r="AH49" s="134">
        <v>16</v>
      </c>
    </row>
    <row r="50" spans="6:34" ht="21" customHeight="1">
      <c r="F50" s="70"/>
      <c r="G50" s="82"/>
      <c r="H50" s="70"/>
      <c r="I50" s="70"/>
      <c r="J50" s="70"/>
      <c r="K50" s="70"/>
      <c r="L50" s="70"/>
      <c r="M50" s="70"/>
      <c r="N50" s="70"/>
      <c r="O50" s="70"/>
      <c r="P50" s="70"/>
      <c r="AF50" s="136" t="s">
        <v>142</v>
      </c>
      <c r="AG50" s="136" t="s">
        <v>23</v>
      </c>
      <c r="AH50" s="134">
        <v>16</v>
      </c>
    </row>
    <row r="51" spans="6:34" ht="21" customHeight="1">
      <c r="F51" s="70"/>
      <c r="G51" s="82"/>
      <c r="H51" s="70"/>
      <c r="I51" s="70"/>
      <c r="J51" s="70"/>
      <c r="K51" s="70"/>
      <c r="L51" s="70"/>
      <c r="M51" s="70"/>
      <c r="N51" s="70"/>
      <c r="O51" s="70"/>
      <c r="P51" s="70"/>
      <c r="AF51" s="134" t="s">
        <v>8</v>
      </c>
      <c r="AG51" s="136" t="s">
        <v>141</v>
      </c>
      <c r="AH51" s="134">
        <v>32</v>
      </c>
    </row>
    <row r="52" spans="6:34" ht="21" customHeight="1">
      <c r="AF52" s="134" t="s">
        <v>138</v>
      </c>
      <c r="AG52" s="136" t="s">
        <v>139</v>
      </c>
      <c r="AH52" s="134">
        <v>32</v>
      </c>
    </row>
    <row r="53" spans="6:34" ht="21" customHeight="1">
      <c r="AF53" s="134" t="s">
        <v>140</v>
      </c>
      <c r="AG53" s="136" t="s">
        <v>98</v>
      </c>
      <c r="AH53" s="134">
        <v>32</v>
      </c>
    </row>
    <row r="54" spans="6:34" ht="21" customHeight="1">
      <c r="AF54" s="136" t="s">
        <v>142</v>
      </c>
      <c r="AG54" s="136" t="s">
        <v>137</v>
      </c>
      <c r="AH54" s="134">
        <v>32</v>
      </c>
    </row>
    <row r="55" spans="6:34" ht="21" customHeight="1">
      <c r="AF55" s="134" t="s">
        <v>138</v>
      </c>
      <c r="AG55" s="136" t="s">
        <v>141</v>
      </c>
      <c r="AH55" s="134">
        <v>64</v>
      </c>
    </row>
    <row r="56" spans="6:34" ht="21" customHeight="1">
      <c r="AF56" s="134" t="s">
        <v>140</v>
      </c>
      <c r="AG56" s="136" t="s">
        <v>139</v>
      </c>
      <c r="AH56" s="134">
        <v>64</v>
      </c>
    </row>
    <row r="57" spans="6:34" ht="21" customHeight="1">
      <c r="AF57" s="136" t="s">
        <v>142</v>
      </c>
      <c r="AG57" s="136" t="s">
        <v>98</v>
      </c>
      <c r="AH57" s="134">
        <v>64</v>
      </c>
    </row>
    <row r="58" spans="6:34" ht="21" customHeight="1">
      <c r="AF58" s="134" t="s">
        <v>140</v>
      </c>
      <c r="AG58" s="136" t="s">
        <v>141</v>
      </c>
      <c r="AH58" s="134">
        <v>128</v>
      </c>
    </row>
    <row r="59" spans="6:34" ht="21" customHeight="1">
      <c r="AF59" s="136" t="s">
        <v>142</v>
      </c>
      <c r="AG59" s="136" t="s">
        <v>139</v>
      </c>
      <c r="AH59" s="134">
        <v>128</v>
      </c>
    </row>
    <row r="60" spans="6:34" ht="21" customHeight="1">
      <c r="AF60" s="136" t="s">
        <v>142</v>
      </c>
      <c r="AG60" s="136" t="s">
        <v>141</v>
      </c>
      <c r="AH60" s="134">
        <v>256</v>
      </c>
    </row>
  </sheetData>
  <autoFilter ref="A13:BA15">
    <filterColumn colId="13" showButton="0"/>
    <filterColumn colId="27" showButton="0"/>
  </autoFilter>
  <mergeCells count="48">
    <mergeCell ref="I49:K49"/>
    <mergeCell ref="H43:K43"/>
    <mergeCell ref="H44:K44"/>
    <mergeCell ref="H45:K45"/>
    <mergeCell ref="H46:K46"/>
    <mergeCell ref="H47:K47"/>
    <mergeCell ref="H48:K48"/>
    <mergeCell ref="H33:K33"/>
    <mergeCell ref="H34:K34"/>
    <mergeCell ref="H35:K35"/>
    <mergeCell ref="H36:K36"/>
    <mergeCell ref="I37:K37"/>
    <mergeCell ref="L41:M41"/>
    <mergeCell ref="X12:X13"/>
    <mergeCell ref="Y12:AA12"/>
    <mergeCell ref="AB12:AC13"/>
    <mergeCell ref="I25:K25"/>
    <mergeCell ref="H31:K31"/>
    <mergeCell ref="H32:K32"/>
    <mergeCell ref="R12:R13"/>
    <mergeCell ref="S12:S13"/>
    <mergeCell ref="T12:T13"/>
    <mergeCell ref="U12:U13"/>
    <mergeCell ref="V12:V13"/>
    <mergeCell ref="W12:W13"/>
    <mergeCell ref="I12:I13"/>
    <mergeCell ref="J12:J13"/>
    <mergeCell ref="K12:M12"/>
    <mergeCell ref="N12:O13"/>
    <mergeCell ref="P12:P13"/>
    <mergeCell ref="Q12:Q13"/>
    <mergeCell ref="C5:AC5"/>
    <mergeCell ref="B11:H11"/>
    <mergeCell ref="J11:O11"/>
    <mergeCell ref="P11:W11"/>
    <mergeCell ref="X11:AC11"/>
    <mergeCell ref="B12:B13"/>
    <mergeCell ref="C12:C13"/>
    <mergeCell ref="D12:D13"/>
    <mergeCell ref="E12:E13"/>
    <mergeCell ref="F12:H12"/>
    <mergeCell ref="J1:O3"/>
    <mergeCell ref="Q1:U1"/>
    <mergeCell ref="Y1:Z1"/>
    <mergeCell ref="AA1:AC1"/>
    <mergeCell ref="Y2:Z2"/>
    <mergeCell ref="Y3:Z3"/>
    <mergeCell ref="AA3:AC3"/>
  </mergeCells>
  <conditionalFormatting sqref="N15">
    <cfRule type="cellIs" dxfId="11" priority="100" stopIfTrue="1" operator="between">
      <formula>3</formula>
      <formula>10</formula>
    </cfRule>
    <cfRule type="cellIs" dxfId="10" priority="101" stopIfTrue="1" operator="between">
      <formula>11</formula>
      <formula>40</formula>
    </cfRule>
    <cfRule type="cellIs" dxfId="9" priority="102" stopIfTrue="1" operator="between">
      <formula>41</formula>
      <formula>300</formula>
    </cfRule>
  </conditionalFormatting>
  <conditionalFormatting sqref="AB15">
    <cfRule type="cellIs" dxfId="8" priority="49" stopIfTrue="1" operator="between">
      <formula>3</formula>
      <formula>10</formula>
    </cfRule>
    <cfRule type="cellIs" dxfId="7" priority="50" stopIfTrue="1" operator="between">
      <formula>11</formula>
      <formula>40</formula>
    </cfRule>
    <cfRule type="cellIs" dxfId="6" priority="51" stopIfTrue="1" operator="between">
      <formula>41</formula>
      <formula>300</formula>
    </cfRule>
  </conditionalFormatting>
  <conditionalFormatting sqref="O15">
    <cfRule type="cellIs" dxfId="5" priority="34" stopIfTrue="1" operator="equal">
      <formula>"MINOR"</formula>
    </cfRule>
    <cfRule type="cellIs" dxfId="4" priority="35" stopIfTrue="1" operator="equal">
      <formula>"MAJOR"</formula>
    </cfRule>
    <cfRule type="cellIs" dxfId="3" priority="36" stopIfTrue="1" operator="greaterThanOrEqual">
      <formula>"SEVERE"</formula>
    </cfRule>
  </conditionalFormatting>
  <conditionalFormatting sqref="AC15">
    <cfRule type="cellIs" dxfId="2" priority="19" stopIfTrue="1" operator="equal">
      <formula>"MINOR"</formula>
    </cfRule>
    <cfRule type="cellIs" dxfId="1" priority="20" stopIfTrue="1" operator="equal">
      <formula>"MAJOR"</formula>
    </cfRule>
    <cfRule type="cellIs" dxfId="0" priority="21" stopIfTrue="1" operator="greaterThanOrEqual">
      <formula>"SEVERE"</formula>
    </cfRule>
  </conditionalFormatting>
  <dataValidations count="1">
    <dataValidation type="list" allowBlank="1" showInputMessage="1" showErrorMessage="1" sqref="P15">
      <formula1>$AM$5:$AM$8</formula1>
    </dataValidation>
  </dataValidations>
  <pageMargins left="0" right="0" top="0.35433070866141736" bottom="0.15748031496062992" header="0.31496062992125984" footer="0"/>
  <pageSetup paperSize="8" scale="64" fitToWidth="0" orientation="landscape" verticalDpi="598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'Rating Information'!$B$23:$B$27</xm:f>
          </x14:formula1>
          <xm:sqref>K15:M15 Y15:AA15</xm:sqref>
        </x14:dataValidation>
        <x14:dataValidation type="list" allowBlank="1" showInputMessage="1" showErrorMessage="1">
          <x14:formula1>
            <xm:f>'Rating Information'!$B$6:$B$10</xm:f>
          </x14:formula1>
          <xm:sqref>J15 X15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F13" sqref="F13"/>
    </sheetView>
  </sheetViews>
  <sheetFormatPr baseColWidth="10" defaultColWidth="9.1640625" defaultRowHeight="12" x14ac:dyDescent="0"/>
  <cols>
    <col min="2" max="3" width="16.83203125" style="95" customWidth="1"/>
    <col min="4" max="4" width="14.1640625" style="95" customWidth="1"/>
    <col min="5" max="5" width="4.5" style="78" customWidth="1"/>
    <col min="6" max="6" width="11" customWidth="1"/>
    <col min="7" max="7" width="11.5" customWidth="1"/>
    <col min="10" max="10" width="17.1640625" customWidth="1"/>
  </cols>
  <sheetData>
    <row r="1" spans="1:11">
      <c r="A1" s="155" t="s">
        <v>159</v>
      </c>
      <c r="B1" s="156"/>
      <c r="C1" s="156"/>
      <c r="D1" s="156"/>
      <c r="E1" s="157"/>
      <c r="F1" s="158" t="s">
        <v>160</v>
      </c>
      <c r="G1" s="158"/>
    </row>
    <row r="2" spans="1:11" s="78" customFormat="1">
      <c r="A2" s="155"/>
      <c r="B2" s="156"/>
      <c r="C2" s="156"/>
      <c r="D2" s="156"/>
      <c r="E2" s="157"/>
      <c r="F2" s="158"/>
      <c r="G2" s="158"/>
    </row>
    <row r="3" spans="1:11" ht="24">
      <c r="A3" s="159" t="s">
        <v>96</v>
      </c>
      <c r="B3" s="159" t="s">
        <v>42</v>
      </c>
      <c r="C3" s="159" t="s">
        <v>156</v>
      </c>
      <c r="D3" s="159" t="s">
        <v>158</v>
      </c>
      <c r="E3" s="160"/>
      <c r="F3" s="161" t="s">
        <v>150</v>
      </c>
      <c r="G3" s="161" t="s">
        <v>151</v>
      </c>
    </row>
    <row r="4" spans="1:11" ht="13">
      <c r="A4" s="162"/>
      <c r="B4" s="163"/>
      <c r="C4" s="163"/>
      <c r="D4" s="163"/>
      <c r="E4" s="164"/>
      <c r="F4" s="165"/>
      <c r="G4" s="165"/>
      <c r="J4" s="148" t="s">
        <v>155</v>
      </c>
      <c r="K4" s="148" t="s">
        <v>6</v>
      </c>
    </row>
    <row r="5" spans="1:11" ht="13">
      <c r="A5" s="166">
        <v>1</v>
      </c>
      <c r="B5" s="167" t="s">
        <v>27</v>
      </c>
      <c r="C5" s="167" t="s">
        <v>23</v>
      </c>
      <c r="D5" s="168">
        <f>IF(C5=$J$5,$K$5,IF(C5=$J$6,$K$6,IF(C5=$J$7,$K$7,IF(C5=$J$8,$K$8,$K$9))))</f>
        <v>1</v>
      </c>
      <c r="E5" s="169"/>
      <c r="F5" s="165">
        <f>COUNTIFS('Current RR'!J:J,Counting!B5,'Current RR'!AK:AK,Counting!D5)</f>
        <v>0</v>
      </c>
      <c r="G5" s="165">
        <f>COUNTIFS('Current RR'!X:X,Counting!B5,'Current RR'!AQ:AQ,Counting!D5)</f>
        <v>0</v>
      </c>
      <c r="J5" s="55" t="s">
        <v>23</v>
      </c>
      <c r="K5" s="148">
        <v>1</v>
      </c>
    </row>
    <row r="6" spans="1:11" ht="13">
      <c r="A6" s="166">
        <v>2</v>
      </c>
      <c r="B6" s="167" t="s">
        <v>8</v>
      </c>
      <c r="C6" s="167" t="s">
        <v>23</v>
      </c>
      <c r="D6" s="168">
        <f t="shared" ref="D6:D28" si="0">IF(C6=$J$5,$K$5,IF(C6=$J$6,$K$6,IF(C6=$J$7,$K$7,IF(C6=$J$8,$K$8,$K$9))))</f>
        <v>1</v>
      </c>
      <c r="E6" s="169"/>
      <c r="F6" s="165">
        <f>COUNTIFS('Current RR'!J:J,Counting!B6,'Current RR'!AK:AK,Counting!D6)</f>
        <v>0</v>
      </c>
      <c r="G6" s="165">
        <f>COUNTIFS('Current RR'!X:X,Counting!B6,'Current RR'!AQ:AQ,Counting!D6)</f>
        <v>0</v>
      </c>
      <c r="J6" s="55" t="s">
        <v>2</v>
      </c>
      <c r="K6" s="148">
        <v>2</v>
      </c>
    </row>
    <row r="7" spans="1:11" ht="13">
      <c r="A7" s="166">
        <v>2</v>
      </c>
      <c r="B7" s="167" t="s">
        <v>27</v>
      </c>
      <c r="C7" s="167" t="s">
        <v>97</v>
      </c>
      <c r="D7" s="168">
        <f t="shared" si="0"/>
        <v>2</v>
      </c>
      <c r="E7" s="169"/>
      <c r="F7" s="165">
        <f>COUNTIFS('Current RR'!J:J,Counting!B7,'Current RR'!AK:AK,Counting!D7)</f>
        <v>0</v>
      </c>
      <c r="G7" s="165">
        <f>COUNTIFS('Current RR'!X:X,Counting!B7,'Current RR'!AQ:AQ,Counting!D7)</f>
        <v>0</v>
      </c>
      <c r="J7" s="55" t="s">
        <v>3</v>
      </c>
      <c r="K7" s="148">
        <v>4</v>
      </c>
    </row>
    <row r="8" spans="1:11" ht="13">
      <c r="A8" s="170">
        <v>4</v>
      </c>
      <c r="B8" s="171" t="s">
        <v>28</v>
      </c>
      <c r="C8" s="171" t="s">
        <v>23</v>
      </c>
      <c r="D8" s="172">
        <f t="shared" si="0"/>
        <v>1</v>
      </c>
      <c r="E8" s="169"/>
      <c r="F8" s="165">
        <f>COUNTIFS('Current RR'!J:J,Counting!B8,'Current RR'!AK:AK,Counting!D8)</f>
        <v>0</v>
      </c>
      <c r="G8" s="165">
        <f>COUNTIFS('Current RR'!X:X,Counting!B8,'Current RR'!AQ:AQ,Counting!D8)</f>
        <v>0</v>
      </c>
      <c r="J8" s="55" t="s">
        <v>4</v>
      </c>
      <c r="K8" s="148">
        <v>8</v>
      </c>
    </row>
    <row r="9" spans="1:11" ht="13">
      <c r="A9" s="170">
        <v>4</v>
      </c>
      <c r="B9" s="171" t="s">
        <v>8</v>
      </c>
      <c r="C9" s="171" t="s">
        <v>97</v>
      </c>
      <c r="D9" s="172">
        <f t="shared" si="0"/>
        <v>2</v>
      </c>
      <c r="E9" s="169"/>
      <c r="F9" s="165">
        <f>COUNTIFS('Current RR'!J:J,Counting!B9,'Current RR'!AK:AK,Counting!D9)</f>
        <v>0</v>
      </c>
      <c r="G9" s="165">
        <f>COUNTIFS('Current RR'!X:X,Counting!B9,'Current RR'!AQ:AQ,Counting!D9)</f>
        <v>6</v>
      </c>
      <c r="J9" s="55" t="s">
        <v>5</v>
      </c>
      <c r="K9" s="148">
        <v>16</v>
      </c>
    </row>
    <row r="10" spans="1:11" ht="13">
      <c r="A10" s="170">
        <v>4</v>
      </c>
      <c r="B10" s="171" t="s">
        <v>27</v>
      </c>
      <c r="C10" s="171" t="s">
        <v>98</v>
      </c>
      <c r="D10" s="172">
        <f t="shared" si="0"/>
        <v>4</v>
      </c>
      <c r="E10" s="169"/>
      <c r="F10" s="165">
        <f>COUNTIFS('Current RR'!J:J,Counting!B10,'Current RR'!AK:AK,Counting!D10)</f>
        <v>0</v>
      </c>
      <c r="G10" s="165">
        <f>COUNTIFS('Current RR'!X:X,Counting!B10,'Current RR'!AQ:AQ,Counting!D10)</f>
        <v>0</v>
      </c>
    </row>
    <row r="11" spans="1:11" ht="13">
      <c r="A11" s="170">
        <v>8</v>
      </c>
      <c r="B11" s="171" t="s">
        <v>9</v>
      </c>
      <c r="C11" s="171" t="s">
        <v>23</v>
      </c>
      <c r="D11" s="172">
        <f t="shared" si="0"/>
        <v>1</v>
      </c>
      <c r="E11" s="169"/>
      <c r="F11" s="165">
        <f>COUNTIFS('Current RR'!J:J,Counting!B11,'Current RR'!AK:AK,Counting!D11)</f>
        <v>0</v>
      </c>
      <c r="G11" s="165">
        <f>COUNTIFS('Current RR'!X:X,Counting!B11,'Current RR'!AQ:AQ,Counting!D11)</f>
        <v>0</v>
      </c>
    </row>
    <row r="12" spans="1:11" ht="13">
      <c r="A12" s="170">
        <v>8</v>
      </c>
      <c r="B12" s="171" t="s">
        <v>28</v>
      </c>
      <c r="C12" s="171" t="s">
        <v>97</v>
      </c>
      <c r="D12" s="172">
        <f t="shared" si="0"/>
        <v>2</v>
      </c>
      <c r="E12" s="169"/>
      <c r="F12" s="165">
        <f>COUNTIFS('Current RR'!J:J,Counting!B12,'Current RR'!AK:AK,Counting!D12)</f>
        <v>2</v>
      </c>
      <c r="G12" s="165">
        <f>COUNTIFS('Current RR'!X:X,Counting!B12,'Current RR'!AQ:AQ,Counting!D12)</f>
        <v>1</v>
      </c>
    </row>
    <row r="13" spans="1:11" ht="13">
      <c r="A13" s="170">
        <v>8</v>
      </c>
      <c r="B13" s="171" t="s">
        <v>8</v>
      </c>
      <c r="C13" s="171" t="s">
        <v>98</v>
      </c>
      <c r="D13" s="172">
        <f t="shared" si="0"/>
        <v>4</v>
      </c>
      <c r="E13" s="169"/>
      <c r="F13" s="165">
        <f>COUNTIFS('Current RR'!J:J,Counting!B13,'Current RR'!AK:AK,Counting!D13)</f>
        <v>4</v>
      </c>
      <c r="G13" s="165">
        <f>COUNTIFS('Current RR'!X:X,Counting!B13,'Current RR'!AQ:AQ,Counting!D13)</f>
        <v>7</v>
      </c>
    </row>
    <row r="14" spans="1:11" ht="13">
      <c r="A14" s="170">
        <v>8</v>
      </c>
      <c r="B14" s="171" t="s">
        <v>27</v>
      </c>
      <c r="C14" s="171" t="s">
        <v>99</v>
      </c>
      <c r="D14" s="172">
        <f t="shared" si="0"/>
        <v>8</v>
      </c>
      <c r="E14" s="173"/>
      <c r="F14" s="174">
        <f>COUNTIFS('Current RR'!J:J,Counting!B14,'Current RR'!AK:AK,Counting!D14)</f>
        <v>0</v>
      </c>
      <c r="G14" s="165">
        <f>COUNTIFS('Current RR'!X:X,Counting!B14,'Current RR'!AQ:AQ,Counting!D14)</f>
        <v>0</v>
      </c>
    </row>
    <row r="15" spans="1:11" ht="13">
      <c r="A15" s="175">
        <v>16</v>
      </c>
      <c r="B15" s="176" t="s">
        <v>142</v>
      </c>
      <c r="C15" s="176" t="s">
        <v>23</v>
      </c>
      <c r="D15" s="177">
        <f t="shared" si="0"/>
        <v>1</v>
      </c>
      <c r="E15" s="173"/>
      <c r="F15" s="174">
        <f>COUNTIFS('Current RR'!J:J,Counting!B15,'Current RR'!AK:AK,Counting!D15)</f>
        <v>0</v>
      </c>
      <c r="G15" s="165">
        <f>COUNTIFS('Current RR'!X:X,Counting!B15,'Current RR'!AQ:AQ,Counting!D15)</f>
        <v>0</v>
      </c>
    </row>
    <row r="16" spans="1:11" ht="13">
      <c r="A16" s="175">
        <v>16</v>
      </c>
      <c r="B16" s="176" t="s">
        <v>9</v>
      </c>
      <c r="C16" s="176" t="s">
        <v>97</v>
      </c>
      <c r="D16" s="177">
        <f t="shared" si="0"/>
        <v>2</v>
      </c>
      <c r="E16" s="173"/>
      <c r="F16" s="174">
        <f>COUNTIFS('Current RR'!J:J,Counting!B16,'Current RR'!AK:AK,Counting!D16)</f>
        <v>1</v>
      </c>
      <c r="G16" s="165">
        <f>COUNTIFS('Current RR'!X:X,Counting!B16,'Current RR'!AQ:AQ,Counting!D16)</f>
        <v>0</v>
      </c>
    </row>
    <row r="17" spans="1:7" ht="13">
      <c r="A17" s="175">
        <v>16</v>
      </c>
      <c r="B17" s="176" t="s">
        <v>28</v>
      </c>
      <c r="C17" s="176" t="s">
        <v>98</v>
      </c>
      <c r="D17" s="177">
        <f t="shared" si="0"/>
        <v>4</v>
      </c>
      <c r="E17" s="173"/>
      <c r="F17" s="174">
        <f>COUNTIFS('Current RR'!J:J,Counting!B17,'Current RR'!AK:AK,Counting!D17)</f>
        <v>2</v>
      </c>
      <c r="G17" s="165">
        <f>COUNTIFS('Current RR'!X:X,Counting!B17,'Current RR'!AQ:AQ,Counting!D17)</f>
        <v>1</v>
      </c>
    </row>
    <row r="18" spans="1:7" ht="13">
      <c r="A18" s="175">
        <v>16</v>
      </c>
      <c r="B18" s="176" t="s">
        <v>8</v>
      </c>
      <c r="C18" s="176" t="s">
        <v>99</v>
      </c>
      <c r="D18" s="177">
        <f t="shared" si="0"/>
        <v>8</v>
      </c>
      <c r="E18" s="173"/>
      <c r="F18" s="174">
        <f>COUNTIFS('Current RR'!J:J,Counting!B18,'Current RR'!AK:AK,Counting!D18)</f>
        <v>2</v>
      </c>
      <c r="G18" s="165">
        <f>COUNTIFS('Current RR'!X:X,Counting!B18,'Current RR'!AQ:AQ,Counting!D18)</f>
        <v>0</v>
      </c>
    </row>
    <row r="19" spans="1:7" ht="13">
      <c r="A19" s="175">
        <v>16</v>
      </c>
      <c r="B19" s="176" t="s">
        <v>27</v>
      </c>
      <c r="C19" s="176" t="s">
        <v>161</v>
      </c>
      <c r="D19" s="177">
        <f t="shared" si="0"/>
        <v>16</v>
      </c>
      <c r="E19" s="173"/>
      <c r="F19" s="174">
        <f>COUNTIFS('Current RR'!J:J,Counting!B19,'Current RR'!AK:AK,Counting!D19)</f>
        <v>0</v>
      </c>
      <c r="G19" s="165">
        <f>COUNTIFS('Current RR'!X:X,Counting!B19,'Current RR'!AQ:AQ,Counting!D19)</f>
        <v>0</v>
      </c>
    </row>
    <row r="20" spans="1:7" ht="13">
      <c r="A20" s="175">
        <v>32</v>
      </c>
      <c r="B20" s="176" t="s">
        <v>142</v>
      </c>
      <c r="C20" s="176" t="s">
        <v>97</v>
      </c>
      <c r="D20" s="177">
        <f t="shared" si="0"/>
        <v>2</v>
      </c>
      <c r="E20" s="173"/>
      <c r="F20" s="174">
        <f>COUNTIFS('Current RR'!J:J,Counting!B20,'Current RR'!AK:AK,Counting!D20)</f>
        <v>0</v>
      </c>
      <c r="G20" s="165">
        <f>COUNTIFS('Current RR'!X:X,Counting!B20,'Current RR'!AQ:AQ,Counting!D20)</f>
        <v>0</v>
      </c>
    </row>
    <row r="21" spans="1:7" ht="13">
      <c r="A21" s="175">
        <v>32</v>
      </c>
      <c r="B21" s="176" t="s">
        <v>9</v>
      </c>
      <c r="C21" s="176" t="s">
        <v>98</v>
      </c>
      <c r="D21" s="177">
        <f t="shared" si="0"/>
        <v>4</v>
      </c>
      <c r="E21" s="173"/>
      <c r="F21" s="174">
        <f>COUNTIFS('Current RR'!J:J,Counting!B21,'Current RR'!AK:AK,Counting!D21)</f>
        <v>0</v>
      </c>
      <c r="G21" s="165">
        <f>COUNTIFS('Current RR'!X:X,Counting!B21,'Current RR'!AQ:AQ,Counting!D21)</f>
        <v>1</v>
      </c>
    </row>
    <row r="22" spans="1:7" ht="13">
      <c r="A22" s="175">
        <v>32</v>
      </c>
      <c r="B22" s="176" t="s">
        <v>28</v>
      </c>
      <c r="C22" s="176" t="s">
        <v>99</v>
      </c>
      <c r="D22" s="177">
        <f t="shared" si="0"/>
        <v>8</v>
      </c>
      <c r="E22" s="173"/>
      <c r="F22" s="174">
        <f>COUNTIFS('Current RR'!J:J,Counting!B22,'Current RR'!AK:AK,Counting!D22)</f>
        <v>1</v>
      </c>
      <c r="G22" s="165">
        <f>COUNTIFS('Current RR'!X:X,Counting!B22,'Current RR'!AQ:AQ,Counting!D22)</f>
        <v>0</v>
      </c>
    </row>
    <row r="23" spans="1:7" ht="13">
      <c r="A23" s="175">
        <v>32</v>
      </c>
      <c r="B23" s="176" t="s">
        <v>8</v>
      </c>
      <c r="C23" s="176" t="s">
        <v>161</v>
      </c>
      <c r="D23" s="177">
        <f t="shared" si="0"/>
        <v>16</v>
      </c>
      <c r="E23" s="173"/>
      <c r="F23" s="174">
        <f>COUNTIFS('Current RR'!J:J,Counting!B23,'Current RR'!AK:AK,Counting!D23)</f>
        <v>1</v>
      </c>
      <c r="G23" s="165">
        <f>COUNTIFS('Current RR'!X:X,Counting!B23,'Current RR'!AQ:AQ,Counting!D23)</f>
        <v>0</v>
      </c>
    </row>
    <row r="24" spans="1:7" ht="13">
      <c r="A24" s="178">
        <v>64</v>
      </c>
      <c r="B24" s="179" t="s">
        <v>142</v>
      </c>
      <c r="C24" s="179" t="s">
        <v>98</v>
      </c>
      <c r="D24" s="180">
        <f t="shared" si="0"/>
        <v>4</v>
      </c>
      <c r="E24" s="173"/>
      <c r="F24" s="174">
        <f>COUNTIFS('Current RR'!J:J,Counting!B24,'Current RR'!AK:AK,Counting!D24)</f>
        <v>0</v>
      </c>
      <c r="G24" s="165">
        <f>COUNTIFS('Current RR'!X:X,Counting!B24,'Current RR'!AQ:AQ,Counting!D24)</f>
        <v>0</v>
      </c>
    </row>
    <row r="25" spans="1:7" ht="13">
      <c r="A25" s="178">
        <v>64</v>
      </c>
      <c r="B25" s="179" t="s">
        <v>9</v>
      </c>
      <c r="C25" s="179" t="s">
        <v>99</v>
      </c>
      <c r="D25" s="180">
        <f t="shared" si="0"/>
        <v>8</v>
      </c>
      <c r="E25" s="173"/>
      <c r="F25" s="174">
        <f>COUNTIFS('Current RR'!J:J,Counting!B25,'Current RR'!AK:AK,Counting!D25)</f>
        <v>1</v>
      </c>
      <c r="G25" s="165">
        <f>COUNTIFS('Current RR'!X:X,Counting!B25,'Current RR'!AQ:AQ,Counting!D25)</f>
        <v>0</v>
      </c>
    </row>
    <row r="26" spans="1:7" ht="13">
      <c r="A26" s="178">
        <v>64</v>
      </c>
      <c r="B26" s="179" t="s">
        <v>28</v>
      </c>
      <c r="C26" s="179" t="s">
        <v>161</v>
      </c>
      <c r="D26" s="180">
        <f t="shared" si="0"/>
        <v>16</v>
      </c>
      <c r="E26" s="173"/>
      <c r="F26" s="174">
        <f>COUNTIFS('Current RR'!J:J,Counting!B26,'Current RR'!AK:AK,Counting!D26)</f>
        <v>0</v>
      </c>
      <c r="G26" s="165">
        <f>COUNTIFS('Current RR'!X:X,Counting!B26,'Current RR'!AQ:AQ,Counting!D26)</f>
        <v>0</v>
      </c>
    </row>
    <row r="27" spans="1:7" ht="13">
      <c r="A27" s="178">
        <v>128</v>
      </c>
      <c r="B27" s="179" t="s">
        <v>142</v>
      </c>
      <c r="C27" s="179" t="s">
        <v>99</v>
      </c>
      <c r="D27" s="180">
        <f t="shared" si="0"/>
        <v>8</v>
      </c>
      <c r="E27" s="173"/>
      <c r="F27" s="174">
        <f>COUNTIFS('Current RR'!J:J,Counting!B27,'Current RR'!AK:AK,Counting!D27)</f>
        <v>0</v>
      </c>
      <c r="G27" s="165">
        <f>COUNTIFS('Current RR'!X:X,Counting!B27,'Current RR'!AQ:AQ,Counting!D27)</f>
        <v>0</v>
      </c>
    </row>
    <row r="28" spans="1:7" ht="13">
      <c r="A28" s="178">
        <v>128</v>
      </c>
      <c r="B28" s="179" t="s">
        <v>9</v>
      </c>
      <c r="C28" s="179" t="s">
        <v>161</v>
      </c>
      <c r="D28" s="180">
        <f t="shared" si="0"/>
        <v>16</v>
      </c>
      <c r="E28" s="173"/>
      <c r="F28" s="174">
        <f>COUNTIFS('Current RR'!J:J,Counting!B28,'Current RR'!AK:AK,Counting!D28)</f>
        <v>1</v>
      </c>
      <c r="G28" s="165">
        <f>COUNTIFS('Current RR'!X:X,Counting!B28,'Current RR'!AQ:AQ,Counting!D28)</f>
        <v>0</v>
      </c>
    </row>
    <row r="29" spans="1:7" ht="13">
      <c r="A29" s="178">
        <v>256</v>
      </c>
      <c r="B29" s="179" t="s">
        <v>142</v>
      </c>
      <c r="C29" s="179" t="s">
        <v>161</v>
      </c>
      <c r="D29" s="180">
        <f t="shared" ref="D29" si="1">IF(C29=$J$5,$K$5,IF(C29=$J$6,$K$6,IF(C29=$J$7,$K$7,IF(C29=$J$8,$K$8,$K$9))))</f>
        <v>16</v>
      </c>
      <c r="E29" s="173"/>
      <c r="F29" s="174">
        <f>COUNTIFS('Current RR'!J:J,Counting!B29,'Current RR'!AK:AK,Counting!D29)</f>
        <v>1</v>
      </c>
      <c r="G29" s="165">
        <f>COUNTIFS('Current RR'!X:X,Counting!B29,'Current RR'!AQ:AQ,Counting!D29)</f>
        <v>0</v>
      </c>
    </row>
    <row r="30" spans="1:7">
      <c r="A30" s="157"/>
      <c r="B30" s="156"/>
      <c r="C30" s="156"/>
      <c r="D30" s="156"/>
      <c r="E30" s="157"/>
      <c r="F30" s="181">
        <f>SUM(F5:F29)</f>
        <v>16</v>
      </c>
      <c r="G30" s="181">
        <f>SUM(G5:G29)</f>
        <v>16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'Rating Information'!$B$23:$B$27</xm:f>
          </x14:formula1>
          <xm:sqref>J5:J9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N51"/>
  <sheetViews>
    <sheetView workbookViewId="0">
      <selection activeCell="C42" sqref="C42"/>
    </sheetView>
  </sheetViews>
  <sheetFormatPr baseColWidth="10" defaultColWidth="9.1640625" defaultRowHeight="12" x14ac:dyDescent="0"/>
  <cols>
    <col min="1" max="1" width="0.5" style="19" customWidth="1"/>
    <col min="2" max="2" width="11.33203125" style="19" customWidth="1"/>
    <col min="3" max="3" width="4.5" style="19" customWidth="1"/>
    <col min="4" max="4" width="35.83203125" style="19" customWidth="1"/>
    <col min="5" max="5" width="28.5" style="19" customWidth="1"/>
    <col min="6" max="6" width="22.5" style="19" customWidth="1"/>
    <col min="7" max="7" width="23.5" style="19" customWidth="1"/>
    <col min="8" max="8" width="29" style="19" customWidth="1"/>
    <col min="9" max="9" width="0.5" style="19" customWidth="1"/>
    <col min="10" max="10" width="4.83203125" style="19" customWidth="1"/>
    <col min="11" max="18" width="9.1640625" style="19"/>
    <col min="19" max="19" width="9.83203125" style="19" customWidth="1"/>
    <col min="20" max="20" width="12" style="19" customWidth="1"/>
    <col min="21" max="29" width="9.1640625" style="19"/>
    <col min="30" max="30" width="10.83203125" style="19" customWidth="1"/>
    <col min="31" max="39" width="9.1640625" style="19"/>
    <col min="40" max="40" width="11.33203125" style="19" customWidth="1"/>
    <col min="41" max="16384" width="9.1640625" style="19"/>
  </cols>
  <sheetData>
    <row r="1" spans="1:40" ht="6.75" customHeight="1">
      <c r="A1" s="23"/>
      <c r="B1" s="22"/>
      <c r="C1" s="22"/>
      <c r="D1" s="22"/>
      <c r="E1" s="22"/>
      <c r="F1" s="22"/>
      <c r="G1" s="22"/>
      <c r="H1" s="22"/>
      <c r="I1" s="24"/>
      <c r="J1" s="22"/>
    </row>
    <row r="2" spans="1:40" s="31" customFormat="1" ht="17">
      <c r="A2" s="28"/>
      <c r="B2" s="29"/>
      <c r="C2" s="29" t="s">
        <v>50</v>
      </c>
      <c r="D2" s="29"/>
      <c r="E2" s="29"/>
      <c r="F2" s="29"/>
      <c r="G2" s="29"/>
      <c r="H2" s="29"/>
      <c r="I2" s="30"/>
      <c r="J2" s="29"/>
    </row>
    <row r="3" spans="1:40" ht="6.75" customHeight="1">
      <c r="A3" s="23"/>
      <c r="B3" s="22"/>
      <c r="C3" s="22"/>
      <c r="D3" s="22"/>
      <c r="E3" s="22"/>
      <c r="F3" s="22"/>
      <c r="G3" s="22"/>
      <c r="H3" s="22"/>
      <c r="I3" s="24"/>
      <c r="J3" s="22"/>
    </row>
    <row r="4" spans="1:40">
      <c r="A4" s="23"/>
      <c r="B4" s="13" t="s">
        <v>10</v>
      </c>
      <c r="C4" s="22"/>
      <c r="D4" s="25"/>
      <c r="E4" s="22"/>
      <c r="F4" s="22"/>
      <c r="G4" s="22"/>
      <c r="H4" s="22"/>
      <c r="I4" s="24"/>
      <c r="J4" s="22"/>
    </row>
    <row r="5" spans="1:40">
      <c r="A5" s="23"/>
      <c r="B5" s="34" t="s">
        <v>6</v>
      </c>
      <c r="C5" s="35"/>
      <c r="D5" s="221" t="s">
        <v>7</v>
      </c>
      <c r="E5" s="221"/>
      <c r="F5" s="221"/>
      <c r="G5" s="221"/>
      <c r="H5" s="221"/>
      <c r="I5" s="24"/>
      <c r="J5" s="22"/>
    </row>
    <row r="6" spans="1:40" ht="12.75" customHeight="1">
      <c r="A6" s="23"/>
      <c r="B6" s="36" t="s">
        <v>27</v>
      </c>
      <c r="C6" s="37" t="s">
        <v>19</v>
      </c>
      <c r="D6" s="223" t="s">
        <v>29</v>
      </c>
      <c r="E6" s="223"/>
      <c r="F6" s="224" t="s">
        <v>52</v>
      </c>
      <c r="G6" s="224"/>
      <c r="H6" s="224"/>
      <c r="I6" s="24"/>
      <c r="J6" s="22"/>
    </row>
    <row r="7" spans="1:40" ht="12.75" customHeight="1">
      <c r="A7" s="23"/>
      <c r="B7" s="36" t="s">
        <v>8</v>
      </c>
      <c r="C7" s="37" t="s">
        <v>22</v>
      </c>
      <c r="D7" s="223" t="s">
        <v>30</v>
      </c>
      <c r="E7" s="223"/>
      <c r="F7" s="224" t="s">
        <v>53</v>
      </c>
      <c r="G7" s="224"/>
      <c r="H7" s="224"/>
      <c r="I7" s="24"/>
      <c r="J7" s="22"/>
    </row>
    <row r="8" spans="1:40" ht="12.75" customHeight="1">
      <c r="A8" s="23"/>
      <c r="B8" s="36" t="s">
        <v>28</v>
      </c>
      <c r="C8" s="37" t="s">
        <v>20</v>
      </c>
      <c r="D8" s="223" t="s">
        <v>32</v>
      </c>
      <c r="E8" s="223"/>
      <c r="F8" s="224"/>
      <c r="G8" s="224"/>
      <c r="H8" s="224"/>
      <c r="I8" s="24"/>
      <c r="J8" s="22"/>
    </row>
    <row r="9" spans="1:40">
      <c r="A9" s="23"/>
      <c r="B9" s="36" t="s">
        <v>9</v>
      </c>
      <c r="C9" s="37" t="s">
        <v>21</v>
      </c>
      <c r="D9" s="223" t="s">
        <v>33</v>
      </c>
      <c r="E9" s="223"/>
      <c r="F9" s="224" t="s">
        <v>54</v>
      </c>
      <c r="G9" s="224"/>
      <c r="H9" s="224"/>
      <c r="I9" s="24"/>
      <c r="J9" s="22"/>
    </row>
    <row r="10" spans="1:40">
      <c r="A10" s="23"/>
      <c r="B10" s="36" t="s">
        <v>31</v>
      </c>
      <c r="C10" s="37" t="s">
        <v>24</v>
      </c>
      <c r="D10" s="223" t="s">
        <v>34</v>
      </c>
      <c r="E10" s="223"/>
      <c r="F10" s="224" t="s">
        <v>55</v>
      </c>
      <c r="G10" s="224"/>
      <c r="H10" s="224"/>
      <c r="I10" s="24"/>
      <c r="J10" s="22"/>
    </row>
    <row r="11" spans="1:40">
      <c r="A11" s="23"/>
      <c r="B11" s="22"/>
      <c r="C11" s="22"/>
      <c r="D11" s="22"/>
      <c r="E11" s="22"/>
      <c r="F11" s="22"/>
      <c r="G11" s="22"/>
      <c r="H11" s="22"/>
      <c r="I11" s="24"/>
      <c r="J11" s="22"/>
    </row>
    <row r="12" spans="1:40" ht="12.75" customHeight="1">
      <c r="A12" s="23"/>
      <c r="B12" s="44" t="s">
        <v>51</v>
      </c>
      <c r="C12" s="26"/>
      <c r="D12" s="26"/>
      <c r="I12" s="24"/>
      <c r="J12" s="22"/>
    </row>
    <row r="13" spans="1:40">
      <c r="A13" s="23"/>
      <c r="B13" s="228" t="s">
        <v>6</v>
      </c>
      <c r="C13" s="235"/>
      <c r="D13" s="234" t="s">
        <v>94</v>
      </c>
      <c r="E13" s="234"/>
      <c r="F13" s="234"/>
      <c r="G13" s="234"/>
      <c r="H13" s="234"/>
      <c r="I13" s="24"/>
    </row>
    <row r="14" spans="1:40">
      <c r="A14" s="23"/>
      <c r="B14" s="229"/>
      <c r="C14" s="236"/>
      <c r="D14" s="41" t="s">
        <v>69</v>
      </c>
      <c r="E14" s="41" t="s">
        <v>70</v>
      </c>
      <c r="F14" s="41" t="s">
        <v>71</v>
      </c>
      <c r="G14" s="41" t="s">
        <v>72</v>
      </c>
      <c r="H14" s="41" t="s">
        <v>73</v>
      </c>
      <c r="I14" s="24"/>
    </row>
    <row r="15" spans="1:40" s="3" customFormat="1" ht="22">
      <c r="A15" s="1"/>
      <c r="B15" s="2" t="s">
        <v>23</v>
      </c>
      <c r="C15" s="11" t="s">
        <v>19</v>
      </c>
      <c r="D15" s="42" t="s">
        <v>25</v>
      </c>
      <c r="E15" s="43" t="s">
        <v>74</v>
      </c>
      <c r="F15" s="43" t="s">
        <v>75</v>
      </c>
      <c r="G15" s="43" t="s">
        <v>76</v>
      </c>
      <c r="H15" s="43" t="s">
        <v>77</v>
      </c>
      <c r="I15" s="24"/>
      <c r="AF15" s="19"/>
      <c r="AG15" s="19"/>
      <c r="AH15" s="19"/>
      <c r="AI15" s="19"/>
      <c r="AJ15" s="19"/>
      <c r="AK15" s="19"/>
      <c r="AL15" s="19"/>
      <c r="AM15" s="19"/>
      <c r="AN15" s="19"/>
    </row>
    <row r="16" spans="1:40" s="3" customFormat="1" ht="33">
      <c r="A16" s="1"/>
      <c r="B16" s="2" t="s">
        <v>2</v>
      </c>
      <c r="C16" s="11" t="s">
        <v>22</v>
      </c>
      <c r="D16" s="42" t="s">
        <v>16</v>
      </c>
      <c r="E16" s="43" t="s">
        <v>78</v>
      </c>
      <c r="F16" s="43" t="s">
        <v>79</v>
      </c>
      <c r="G16" s="43" t="s">
        <v>80</v>
      </c>
      <c r="H16" s="43" t="s">
        <v>81</v>
      </c>
      <c r="I16" s="24"/>
      <c r="J16" s="10"/>
      <c r="AF16" s="19"/>
      <c r="AG16" s="19"/>
      <c r="AH16" s="19"/>
      <c r="AI16" s="19"/>
      <c r="AJ16" s="19"/>
      <c r="AK16" s="19"/>
      <c r="AL16" s="19"/>
      <c r="AM16" s="19"/>
      <c r="AN16" s="19"/>
    </row>
    <row r="17" spans="1:40" s="3" customFormat="1" ht="33">
      <c r="A17" s="1"/>
      <c r="B17" s="2" t="s">
        <v>3</v>
      </c>
      <c r="C17" s="11" t="s">
        <v>20</v>
      </c>
      <c r="D17" s="42" t="s">
        <v>17</v>
      </c>
      <c r="E17" s="43" t="s">
        <v>82</v>
      </c>
      <c r="F17" s="43" t="s">
        <v>83</v>
      </c>
      <c r="G17" s="43" t="s">
        <v>84</v>
      </c>
      <c r="H17" s="43" t="s">
        <v>85</v>
      </c>
      <c r="I17" s="24"/>
      <c r="AF17" s="19"/>
      <c r="AG17" s="19"/>
      <c r="AH17" s="19"/>
      <c r="AI17" s="19"/>
      <c r="AJ17" s="19"/>
      <c r="AK17" s="19"/>
      <c r="AL17" s="19"/>
      <c r="AM17" s="19"/>
      <c r="AN17" s="19"/>
    </row>
    <row r="18" spans="1:40" s="3" customFormat="1" ht="33">
      <c r="A18" s="1"/>
      <c r="B18" s="2" t="s">
        <v>4</v>
      </c>
      <c r="C18" s="11" t="s">
        <v>21</v>
      </c>
      <c r="D18" s="42" t="s">
        <v>18</v>
      </c>
      <c r="E18" s="43" t="s">
        <v>86</v>
      </c>
      <c r="F18" s="43" t="s">
        <v>87</v>
      </c>
      <c r="G18" s="43" t="s">
        <v>88</v>
      </c>
      <c r="H18" s="43" t="s">
        <v>89</v>
      </c>
      <c r="I18" s="24"/>
      <c r="AF18" s="19"/>
      <c r="AG18" s="19"/>
      <c r="AH18" s="19"/>
      <c r="AI18" s="19"/>
      <c r="AJ18" s="19"/>
      <c r="AK18" s="19"/>
      <c r="AL18" s="19"/>
      <c r="AM18" s="19"/>
      <c r="AN18" s="19"/>
    </row>
    <row r="19" spans="1:40" s="3" customFormat="1" ht="44">
      <c r="A19" s="1"/>
      <c r="B19" s="2" t="s">
        <v>5</v>
      </c>
      <c r="C19" s="11" t="s">
        <v>24</v>
      </c>
      <c r="D19" s="42" t="s">
        <v>26</v>
      </c>
      <c r="E19" s="43" t="s">
        <v>90</v>
      </c>
      <c r="F19" s="43" t="s">
        <v>91</v>
      </c>
      <c r="G19" s="43" t="s">
        <v>92</v>
      </c>
      <c r="H19" s="43" t="s">
        <v>93</v>
      </c>
      <c r="I19" s="24"/>
      <c r="AF19" s="19"/>
      <c r="AG19" s="19"/>
      <c r="AH19" s="19"/>
      <c r="AI19" s="19"/>
      <c r="AJ19" s="19"/>
      <c r="AK19" s="19"/>
      <c r="AL19" s="19"/>
      <c r="AM19" s="19"/>
      <c r="AN19" s="19"/>
    </row>
    <row r="20" spans="1:40">
      <c r="A20" s="23"/>
      <c r="B20" s="22"/>
      <c r="C20" s="22"/>
      <c r="D20" s="32"/>
      <c r="E20" s="22"/>
      <c r="F20" s="22"/>
      <c r="G20" s="22"/>
      <c r="H20" s="22"/>
      <c r="I20" s="24"/>
      <c r="J20" s="22"/>
    </row>
    <row r="21" spans="1:40">
      <c r="A21" s="23"/>
      <c r="B21" s="232" t="s">
        <v>57</v>
      </c>
      <c r="C21" s="232"/>
      <c r="E21" s="22"/>
      <c r="F21" s="22"/>
      <c r="G21" s="22"/>
      <c r="H21" s="22"/>
      <c r="I21" s="24"/>
      <c r="J21" s="22"/>
    </row>
    <row r="22" spans="1:40">
      <c r="A22" s="23"/>
      <c r="B22" s="14" t="s">
        <v>6</v>
      </c>
      <c r="C22" s="39"/>
      <c r="D22" s="33" t="s">
        <v>56</v>
      </c>
      <c r="E22" s="112" t="s">
        <v>116</v>
      </c>
      <c r="F22" s="22"/>
      <c r="G22" s="22"/>
      <c r="H22" s="22"/>
      <c r="I22" s="24"/>
      <c r="J22" s="22"/>
    </row>
    <row r="23" spans="1:40">
      <c r="A23" s="23"/>
      <c r="B23" s="2" t="s">
        <v>23</v>
      </c>
      <c r="C23" s="11" t="s">
        <v>19</v>
      </c>
      <c r="D23" s="38" t="s">
        <v>111</v>
      </c>
      <c r="E23" s="113" t="s">
        <v>114</v>
      </c>
      <c r="F23" s="22"/>
      <c r="G23" s="22"/>
      <c r="H23" s="22"/>
      <c r="I23" s="24"/>
      <c r="J23" s="22"/>
    </row>
    <row r="24" spans="1:40">
      <c r="A24" s="23"/>
      <c r="B24" s="2" t="s">
        <v>2</v>
      </c>
      <c r="C24" s="11" t="s">
        <v>22</v>
      </c>
      <c r="D24" s="38" t="s">
        <v>110</v>
      </c>
      <c r="E24" s="113" t="s">
        <v>113</v>
      </c>
      <c r="F24" s="22"/>
      <c r="G24" s="22"/>
      <c r="H24" s="22"/>
      <c r="I24" s="24"/>
      <c r="J24" s="22"/>
    </row>
    <row r="25" spans="1:40">
      <c r="A25" s="23"/>
      <c r="B25" s="2" t="s">
        <v>3</v>
      </c>
      <c r="C25" s="11" t="s">
        <v>20</v>
      </c>
      <c r="D25" s="38" t="s">
        <v>109</v>
      </c>
      <c r="E25" s="113" t="s">
        <v>112</v>
      </c>
      <c r="F25" s="22"/>
      <c r="G25" s="22"/>
      <c r="H25" s="22"/>
      <c r="I25" s="24"/>
      <c r="J25" s="22"/>
    </row>
    <row r="26" spans="1:40">
      <c r="A26" s="23"/>
      <c r="B26" s="2" t="s">
        <v>4</v>
      </c>
      <c r="C26" s="11" t="s">
        <v>21</v>
      </c>
      <c r="D26" s="38" t="s">
        <v>108</v>
      </c>
      <c r="E26" s="113" t="s">
        <v>115</v>
      </c>
      <c r="F26" s="22"/>
      <c r="G26" s="22"/>
      <c r="H26" s="22"/>
      <c r="I26" s="24"/>
      <c r="J26" s="22"/>
    </row>
    <row r="27" spans="1:40">
      <c r="A27" s="23"/>
      <c r="B27" s="2" t="s">
        <v>5</v>
      </c>
      <c r="C27" s="11" t="s">
        <v>24</v>
      </c>
      <c r="D27" s="38" t="s">
        <v>106</v>
      </c>
      <c r="E27" s="113" t="s">
        <v>107</v>
      </c>
      <c r="F27" s="22"/>
      <c r="G27" s="22"/>
      <c r="H27" s="22"/>
      <c r="I27" s="24"/>
      <c r="J27" s="22"/>
    </row>
    <row r="28" spans="1:40">
      <c r="A28" s="23"/>
      <c r="B28" s="22"/>
      <c r="C28" s="22"/>
      <c r="D28" s="32"/>
      <c r="E28" s="22"/>
      <c r="F28" s="22"/>
      <c r="G28" s="22"/>
      <c r="H28" s="22"/>
      <c r="I28" s="24"/>
      <c r="J28" s="22"/>
    </row>
    <row r="29" spans="1:40">
      <c r="A29" s="23"/>
      <c r="B29" s="227" t="s">
        <v>95</v>
      </c>
      <c r="C29" s="227"/>
      <c r="D29" s="227"/>
      <c r="E29" s="22"/>
      <c r="F29" s="22"/>
      <c r="G29" s="22"/>
      <c r="H29" s="22"/>
      <c r="I29" s="24"/>
      <c r="J29" s="22"/>
    </row>
    <row r="30" spans="1:40">
      <c r="A30" s="23"/>
      <c r="B30" s="228" t="s">
        <v>6</v>
      </c>
      <c r="C30" s="230"/>
      <c r="D30" s="226" t="s">
        <v>58</v>
      </c>
      <c r="E30" s="226"/>
      <c r="F30" s="226"/>
      <c r="G30" s="226"/>
      <c r="H30" s="22"/>
      <c r="I30" s="24"/>
      <c r="J30" s="22"/>
    </row>
    <row r="31" spans="1:40">
      <c r="A31" s="23"/>
      <c r="B31" s="229"/>
      <c r="C31" s="231"/>
      <c r="D31" s="225" t="s">
        <v>59</v>
      </c>
      <c r="E31" s="225"/>
      <c r="F31" s="225" t="s">
        <v>60</v>
      </c>
      <c r="G31" s="225"/>
      <c r="H31" s="22"/>
      <c r="I31" s="24"/>
      <c r="J31" s="22"/>
    </row>
    <row r="32" spans="1:40">
      <c r="A32" s="23"/>
      <c r="B32" s="2" t="s">
        <v>23</v>
      </c>
      <c r="C32" s="11" t="s">
        <v>19</v>
      </c>
      <c r="D32" s="222" t="s">
        <v>61</v>
      </c>
      <c r="E32" s="222"/>
      <c r="F32" s="233" t="s">
        <v>62</v>
      </c>
      <c r="G32" s="233"/>
      <c r="H32" s="22"/>
      <c r="I32" s="24"/>
      <c r="J32" s="22"/>
    </row>
    <row r="33" spans="1:40">
      <c r="A33" s="23"/>
      <c r="B33" s="2" t="s">
        <v>2</v>
      </c>
      <c r="C33" s="11" t="s">
        <v>22</v>
      </c>
      <c r="D33" s="222" t="s">
        <v>63</v>
      </c>
      <c r="E33" s="222"/>
      <c r="F33" s="233" t="s">
        <v>64</v>
      </c>
      <c r="G33" s="233"/>
      <c r="H33" s="22"/>
      <c r="I33" s="24"/>
      <c r="J33" s="22"/>
    </row>
    <row r="34" spans="1:40">
      <c r="A34" s="23"/>
      <c r="B34" s="2" t="s">
        <v>3</v>
      </c>
      <c r="C34" s="11" t="s">
        <v>20</v>
      </c>
      <c r="D34" s="222" t="s">
        <v>65</v>
      </c>
      <c r="E34" s="222"/>
      <c r="F34" s="233" t="s">
        <v>63</v>
      </c>
      <c r="G34" s="233"/>
      <c r="H34" s="22"/>
      <c r="I34" s="24"/>
      <c r="J34" s="22"/>
    </row>
    <row r="35" spans="1:40">
      <c r="A35" s="23"/>
      <c r="B35" s="2" t="s">
        <v>4</v>
      </c>
      <c r="C35" s="11" t="s">
        <v>21</v>
      </c>
      <c r="D35" s="222" t="s">
        <v>66</v>
      </c>
      <c r="E35" s="222"/>
      <c r="F35" s="233" t="s">
        <v>65</v>
      </c>
      <c r="G35" s="233"/>
      <c r="H35" s="40"/>
      <c r="I35" s="24"/>
      <c r="J35" s="22"/>
    </row>
    <row r="36" spans="1:40">
      <c r="A36" s="23"/>
      <c r="B36" s="2" t="s">
        <v>5</v>
      </c>
      <c r="C36" s="11" t="s">
        <v>24</v>
      </c>
      <c r="D36" s="222" t="s">
        <v>67</v>
      </c>
      <c r="E36" s="222"/>
      <c r="F36" s="233" t="s">
        <v>68</v>
      </c>
      <c r="G36" s="233"/>
      <c r="H36" s="40"/>
      <c r="I36" s="24"/>
      <c r="J36" s="22"/>
    </row>
    <row r="37" spans="1:40">
      <c r="A37" s="23"/>
      <c r="B37" s="22"/>
      <c r="C37" s="22"/>
      <c r="D37" s="32"/>
      <c r="E37" s="22"/>
      <c r="F37" s="22"/>
      <c r="G37" s="22"/>
      <c r="H37" s="22"/>
      <c r="I37" s="24"/>
      <c r="J37" s="22"/>
    </row>
    <row r="38" spans="1:40">
      <c r="M38" s="3"/>
      <c r="N38" s="3"/>
      <c r="O38" s="3"/>
      <c r="R38" s="3"/>
      <c r="S38" s="3"/>
      <c r="T38" s="3"/>
      <c r="U38" s="3"/>
      <c r="V38" s="3"/>
      <c r="W38" s="3"/>
      <c r="X38" s="3"/>
      <c r="AE38" s="3"/>
    </row>
    <row r="39" spans="1:40" s="27" customFormat="1" ht="28.5" customHeight="1">
      <c r="M39" s="3"/>
      <c r="N39" s="3"/>
      <c r="O39" s="3"/>
      <c r="P39" s="19"/>
      <c r="Q39" s="19"/>
      <c r="R39" s="3"/>
      <c r="S39" s="3"/>
      <c r="T39" s="3"/>
      <c r="U39" s="3"/>
      <c r="V39" s="3"/>
      <c r="W39" s="3"/>
      <c r="X39" s="3"/>
      <c r="Y39" s="19"/>
      <c r="AE39" s="3"/>
      <c r="AF39" s="19"/>
      <c r="AG39" s="19"/>
      <c r="AH39" s="19"/>
      <c r="AI39" s="19"/>
      <c r="AJ39" s="19"/>
      <c r="AK39" s="19"/>
      <c r="AL39" s="19"/>
      <c r="AM39" s="19"/>
      <c r="AN39" s="19"/>
    </row>
    <row r="40" spans="1:40" s="27" customFormat="1" ht="28.5" customHeight="1">
      <c r="M40" s="3"/>
      <c r="N40" s="3"/>
      <c r="O40" s="3"/>
      <c r="P40" s="19"/>
      <c r="Q40" s="19"/>
      <c r="R40" s="3"/>
      <c r="S40" s="3"/>
      <c r="T40" s="3"/>
      <c r="U40" s="3"/>
      <c r="V40" s="3"/>
      <c r="W40" s="3"/>
      <c r="X40" s="3"/>
      <c r="Y40" s="19"/>
      <c r="AE40" s="3"/>
      <c r="AF40" s="19"/>
      <c r="AG40" s="19"/>
      <c r="AH40" s="19"/>
      <c r="AI40" s="19"/>
      <c r="AJ40" s="19"/>
      <c r="AK40" s="19"/>
      <c r="AL40" s="19"/>
      <c r="AM40" s="19"/>
      <c r="AN40" s="19"/>
    </row>
    <row r="41" spans="1:40" s="27" customFormat="1" ht="38.25" customHeight="1">
      <c r="M41" s="3"/>
      <c r="N41" s="3"/>
      <c r="O41" s="3"/>
      <c r="P41" s="19"/>
      <c r="Q41" s="19"/>
      <c r="R41" s="3"/>
      <c r="S41" s="3"/>
      <c r="T41" s="3"/>
      <c r="U41" s="3"/>
      <c r="V41" s="3"/>
      <c r="W41" s="3"/>
      <c r="X41" s="3"/>
      <c r="Y41" s="19"/>
      <c r="AE41" s="3"/>
      <c r="AF41" s="19"/>
      <c r="AG41" s="19"/>
      <c r="AH41" s="19"/>
      <c r="AI41" s="19"/>
      <c r="AJ41" s="19"/>
      <c r="AK41" s="19"/>
      <c r="AL41" s="19"/>
      <c r="AM41" s="19"/>
      <c r="AN41" s="19"/>
    </row>
    <row r="42" spans="1:40" s="27" customFormat="1" ht="38.25" customHeight="1">
      <c r="M42" s="3"/>
      <c r="N42" s="3"/>
      <c r="O42" s="3"/>
      <c r="P42" s="19"/>
      <c r="Q42" s="19"/>
      <c r="R42" s="3"/>
      <c r="S42" s="3"/>
      <c r="T42" s="3"/>
      <c r="U42" s="3"/>
      <c r="V42" s="3"/>
      <c r="W42" s="3"/>
      <c r="X42" s="3"/>
      <c r="Y42" s="19"/>
      <c r="AE42" s="3"/>
      <c r="AF42" s="19"/>
      <c r="AG42" s="19"/>
      <c r="AH42" s="19"/>
      <c r="AI42" s="19"/>
      <c r="AJ42" s="19"/>
      <c r="AK42" s="19"/>
      <c r="AL42" s="19"/>
      <c r="AM42" s="19"/>
      <c r="AN42" s="19"/>
    </row>
    <row r="43" spans="1:40" s="27" customFormat="1" ht="38.25" customHeight="1">
      <c r="M43" s="3"/>
      <c r="N43" s="3"/>
      <c r="O43" s="3"/>
      <c r="P43" s="19"/>
      <c r="Q43" s="19"/>
      <c r="R43" s="3"/>
      <c r="S43" s="3"/>
      <c r="T43" s="3"/>
      <c r="U43" s="3"/>
      <c r="V43" s="3"/>
      <c r="W43" s="3"/>
      <c r="X43" s="3"/>
      <c r="Y43" s="19"/>
      <c r="AE43" s="3"/>
      <c r="AF43" s="19"/>
      <c r="AG43" s="19"/>
      <c r="AH43" s="19"/>
      <c r="AI43" s="19"/>
      <c r="AJ43" s="19"/>
      <c r="AK43" s="19"/>
      <c r="AL43" s="19"/>
      <c r="AM43" s="19"/>
      <c r="AN43" s="19"/>
    </row>
    <row r="44" spans="1:40" ht="38.25" customHeight="1">
      <c r="M44" s="3"/>
      <c r="N44" s="3"/>
      <c r="O44" s="3"/>
      <c r="R44" s="3"/>
      <c r="S44" s="3"/>
      <c r="T44" s="3"/>
      <c r="U44" s="3"/>
      <c r="V44" s="3"/>
      <c r="W44" s="3"/>
      <c r="X44" s="3"/>
      <c r="Z44" s="27"/>
      <c r="AA44" s="27"/>
      <c r="AB44" s="27"/>
    </row>
    <row r="45" spans="1:40" ht="38.25" customHeight="1">
      <c r="M45" s="3"/>
      <c r="N45" s="3"/>
      <c r="O45" s="3"/>
      <c r="R45" s="3"/>
      <c r="S45" s="3"/>
      <c r="T45" s="3"/>
      <c r="U45" s="3"/>
      <c r="V45" s="3"/>
      <c r="W45" s="3"/>
      <c r="X45" s="3"/>
      <c r="Z45" s="27"/>
      <c r="AA45" s="27"/>
      <c r="AB45" s="27"/>
    </row>
    <row r="46" spans="1:40" ht="28.5" customHeight="1"/>
    <row r="47" spans="1:40" ht="28.5" customHeight="1"/>
    <row r="48" spans="1:40" ht="28.5" customHeight="1"/>
    <row r="49" ht="28.5" customHeight="1"/>
    <row r="50" ht="28.5" customHeight="1"/>
    <row r="51" ht="28.5" customHeight="1"/>
  </sheetData>
  <mergeCells count="30">
    <mergeCell ref="D9:E9"/>
    <mergeCell ref="D10:E10"/>
    <mergeCell ref="D13:H13"/>
    <mergeCell ref="B13:B14"/>
    <mergeCell ref="C13:C14"/>
    <mergeCell ref="D36:E36"/>
    <mergeCell ref="F32:G32"/>
    <mergeCell ref="F33:G33"/>
    <mergeCell ref="F34:G34"/>
    <mergeCell ref="F35:G35"/>
    <mergeCell ref="F36:G36"/>
    <mergeCell ref="D32:E32"/>
    <mergeCell ref="D33:E33"/>
    <mergeCell ref="D34:E34"/>
    <mergeCell ref="D5:H5"/>
    <mergeCell ref="D35:E35"/>
    <mergeCell ref="D6:E6"/>
    <mergeCell ref="F6:H6"/>
    <mergeCell ref="F7:H8"/>
    <mergeCell ref="F9:H9"/>
    <mergeCell ref="F10:H10"/>
    <mergeCell ref="F31:G31"/>
    <mergeCell ref="D30:G30"/>
    <mergeCell ref="B29:D29"/>
    <mergeCell ref="B30:B31"/>
    <mergeCell ref="C30:C31"/>
    <mergeCell ref="D31:E31"/>
    <mergeCell ref="B21:C21"/>
    <mergeCell ref="D7:E7"/>
    <mergeCell ref="D8:E8"/>
  </mergeCells>
  <phoneticPr fontId="4" type="noConversion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4" orientation="portrait"/>
  <headerFooter>
    <oddFooter>Page &amp;P of &amp;N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Current RR</vt:lpstr>
      <vt:lpstr>Closed risk</vt:lpstr>
      <vt:lpstr>Counting</vt:lpstr>
      <vt:lpstr>Rating Information</vt:lpstr>
    </vt:vector>
  </TitlesOfParts>
  <Company>CEA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Risk Register</dc:title>
  <dc:subject>Risk Management</dc:subject>
  <dc:creator>GASTINEL Philippe</dc:creator>
  <cp:lastModifiedBy>E A</cp:lastModifiedBy>
  <cp:lastPrinted>2016-01-12T09:34:35Z</cp:lastPrinted>
  <dcterms:created xsi:type="dcterms:W3CDTF">2007-09-26T08:50:02Z</dcterms:created>
  <dcterms:modified xsi:type="dcterms:W3CDTF">2017-10-11T22:07:46Z</dcterms:modified>
  <cp:category>QA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WideID">
    <vt:lpwstr>d3c7e38b-a9fd-49e5-8cfb-505ccfe90feb</vt:lpwstr>
  </property>
  <property fmtid="{D5CDD505-2E9C-101B-9397-08002B2CF9AE}" pid="3" name="Year">
    <vt:lpwstr>2009</vt:lpwstr>
  </property>
  <property fmtid="{D5CDD505-2E9C-101B-9397-08002B2CF9AE}" pid="4" name="F4EApproval">
    <vt:lpwstr>3</vt:lpwstr>
  </property>
  <property fmtid="{D5CDD505-2E9C-101B-9397-08002B2CF9AE}" pid="5" name="VersionComments">
    <vt:lpwstr/>
  </property>
  <property fmtid="{D5CDD505-2E9C-101B-9397-08002B2CF9AE}" pid="6" name="RoutingStatus">
    <vt:lpwstr>4</vt:lpwstr>
  </property>
  <property fmtid="{D5CDD505-2E9C-101B-9397-08002B2CF9AE}" pid="7" name="VersionNumber">
    <vt:lpwstr>1</vt:lpwstr>
  </property>
  <property fmtid="{D5CDD505-2E9C-101B-9397-08002B2CF9AE}" pid="8" name="Comments">
    <vt:lpwstr>&lt;div&gt;&lt;/div&gt;</vt:lpwstr>
  </property>
  <property fmtid="{D5CDD505-2E9C-101B-9397-08002B2CF9AE}" pid="9" name="ReferenceNumber">
    <vt:lpwstr>F4E_D_D22O8X</vt:lpwstr>
  </property>
  <property fmtid="{D5CDD505-2E9C-101B-9397-08002B2CF9AE}" pid="10" name="ExternalAuthors">
    <vt:lpwstr/>
  </property>
  <property fmtid="{D5CDD505-2E9C-101B-9397-08002B2CF9AE}" pid="11" name="Collaborators">
    <vt:lpwstr/>
  </property>
  <property fmtid="{D5CDD505-2E9C-101B-9397-08002B2CF9AE}" pid="12" name="Authors">
    <vt:lpwstr>40</vt:lpwstr>
  </property>
  <property fmtid="{D5CDD505-2E9C-101B-9397-08002B2CF9AE}" pid="13" name="ContentType">
    <vt:lpwstr>F4E Document</vt:lpwstr>
  </property>
  <property fmtid="{D5CDD505-2E9C-101B-9397-08002B2CF9AE}" pid="14" name="display_urn:schemas-microsoft-com:office:office#Authors">
    <vt:lpwstr>Rodrigues Diogo (F4E)</vt:lpwstr>
  </property>
</Properties>
</file>